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h/Desktop/"/>
    </mc:Choice>
  </mc:AlternateContent>
  <xr:revisionPtr revIDLastSave="0" documentId="13_ncr:1_{09945F66-E3FB-5546-99D0-0211455EDDEE}" xr6:coauthVersionLast="47" xr6:coauthVersionMax="47" xr10:uidLastSave="{00000000-0000-0000-0000-000000000000}"/>
  <bookViews>
    <workbookView xWindow="5500" yWindow="10200" windowWidth="19840" windowHeight="18060" firstSheet="1" activeTab="1" xr2:uid="{4043E523-7DC1-124D-9FEE-A42EE0ADA3BF}"/>
  </bookViews>
  <sheets>
    <sheet name="1999 to 2018" sheetId="1" r:id="rId1"/>
    <sheet name="Primary OU" sheetId="7" r:id="rId2"/>
    <sheet name="Primary excluding" sheetId="3" r:id="rId3"/>
    <sheet name="Tarsus DBR" sheetId="8" r:id="rId4"/>
    <sheet name="Control vs Tarsus" sheetId="9" r:id="rId5"/>
    <sheet name="Tarsectomy" sheetId="2" r:id="rId6"/>
    <sheet name="Same patient " sheetId="6" r:id="rId7"/>
  </sheets>
  <externalReferences>
    <externalReference r:id="rId8"/>
    <externalReference r:id="rId9"/>
  </externalReferences>
  <definedNames>
    <definedName name="_xlnm._FilterDatabase" localSheetId="0" hidden="1">'1999 to 2018'!$A$1:$CP$1181</definedName>
    <definedName name="_xlnm._FilterDatabase" localSheetId="2" hidden="1">'Primary excluding'!$A$1:$R$554</definedName>
    <definedName name="_xlnm._FilterDatabase" localSheetId="1" hidden="1">'Primary OU'!$A$1:$P$554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2" i="9" l="1"/>
  <c r="N48" i="9"/>
  <c r="N50" i="9"/>
  <c r="N46" i="9"/>
  <c r="N42" i="9"/>
  <c r="N40" i="9"/>
  <c r="N44" i="9"/>
  <c r="N38" i="9"/>
  <c r="N36" i="9"/>
  <c r="N32" i="9"/>
  <c r="N30" i="9"/>
  <c r="N28" i="9"/>
  <c r="N26" i="9"/>
  <c r="N24" i="9"/>
  <c r="N22" i="9"/>
  <c r="N22" i="8"/>
  <c r="N26" i="8"/>
  <c r="N3" i="8"/>
  <c r="N4" i="8"/>
  <c r="N5" i="8"/>
  <c r="N6" i="8"/>
  <c r="N7" i="8"/>
  <c r="N21" i="8"/>
  <c r="N25" i="8"/>
  <c r="N8" i="8"/>
  <c r="N31" i="8"/>
  <c r="N9" i="8"/>
  <c r="N10" i="8"/>
  <c r="N24" i="8"/>
  <c r="N23" i="8"/>
  <c r="N11" i="8"/>
  <c r="N29" i="8"/>
  <c r="N12" i="8"/>
  <c r="N13" i="8"/>
  <c r="N30" i="8"/>
  <c r="N14" i="8"/>
  <c r="N32" i="8"/>
  <c r="N15" i="8"/>
  <c r="N16" i="8"/>
  <c r="N33" i="8"/>
  <c r="N28" i="8"/>
  <c r="N27" i="8"/>
  <c r="N17" i="8"/>
  <c r="N2" i="8"/>
  <c r="AZ597" i="1"/>
  <c r="CJ43" i="1"/>
  <c r="CJ2" i="1"/>
  <c r="CI4" i="1"/>
  <c r="CI43" i="1"/>
  <c r="CI2" i="1"/>
  <c r="CI5" i="1"/>
  <c r="CH4" i="1"/>
  <c r="CH43" i="1"/>
  <c r="CH2" i="1"/>
  <c r="CH5" i="1"/>
  <c r="CG4" i="1"/>
  <c r="CG43" i="1"/>
  <c r="CG2" i="1"/>
  <c r="CG5" i="1"/>
  <c r="BS4" i="1"/>
  <c r="BS43" i="1"/>
  <c r="BS2" i="1"/>
  <c r="BS5" i="1"/>
  <c r="BP681" i="1"/>
  <c r="BP682" i="1"/>
  <c r="BP683" i="1"/>
  <c r="BP4" i="1"/>
  <c r="BP43" i="1"/>
  <c r="BP2" i="1"/>
  <c r="BP5" i="1"/>
  <c r="BB682" i="1"/>
  <c r="BW682" i="1" s="1"/>
  <c r="BB683" i="1"/>
  <c r="BW683" i="1" s="1"/>
  <c r="BB4" i="1"/>
  <c r="BW4" i="1" s="1"/>
  <c r="BB43" i="1"/>
  <c r="BW43" i="1" s="1"/>
  <c r="CB43" i="1" s="1"/>
  <c r="BB2" i="1"/>
  <c r="BW2" i="1" s="1"/>
  <c r="CB2" i="1" s="1"/>
  <c r="BB5" i="1"/>
  <c r="BW5" i="1" s="1"/>
  <c r="AP4" i="1"/>
  <c r="AP43" i="1"/>
  <c r="AP2" i="1"/>
  <c r="AP5" i="1"/>
  <c r="J43" i="1"/>
  <c r="J2" i="1"/>
  <c r="J5" i="1"/>
  <c r="J4" i="1"/>
  <c r="J679" i="1"/>
  <c r="BH679" i="1" s="1"/>
  <c r="J680" i="1"/>
  <c r="BN680" i="1" s="1"/>
  <c r="J681" i="1"/>
  <c r="BO681" i="1" s="1"/>
  <c r="J682" i="1"/>
  <c r="AX682" i="1" s="1"/>
  <c r="J683" i="1"/>
  <c r="AX683" i="1" s="1"/>
  <c r="CM683" i="1"/>
  <c r="CL683" i="1"/>
  <c r="CF683" i="1"/>
  <c r="CG683" i="1" s="1"/>
  <c r="BT683" i="1"/>
  <c r="BS683" i="1"/>
  <c r="CN683" i="1" s="1"/>
  <c r="BQ683" i="1"/>
  <c r="AP683" i="1"/>
  <c r="AJ683" i="1"/>
  <c r="AG683" i="1"/>
  <c r="AF683" i="1"/>
  <c r="AE683" i="1"/>
  <c r="AB683" i="1"/>
  <c r="CO683" i="1" s="1"/>
  <c r="AA683" i="1"/>
  <c r="X683" i="1"/>
  <c r="W683" i="1"/>
  <c r="V683" i="1"/>
  <c r="U683" i="1"/>
  <c r="T683" i="1"/>
  <c r="S683" i="1"/>
  <c r="R683" i="1"/>
  <c r="CM682" i="1"/>
  <c r="CL682" i="1"/>
  <c r="CF682" i="1"/>
  <c r="CG682" i="1" s="1"/>
  <c r="BT682" i="1"/>
  <c r="BS682" i="1"/>
  <c r="CN682" i="1" s="1"/>
  <c r="BQ682" i="1"/>
  <c r="AP682" i="1"/>
  <c r="AJ682" i="1"/>
  <c r="AG682" i="1"/>
  <c r="AF682" i="1"/>
  <c r="AE682" i="1"/>
  <c r="AB682" i="1"/>
  <c r="CO682" i="1" s="1"/>
  <c r="AA682" i="1"/>
  <c r="X682" i="1"/>
  <c r="W682" i="1"/>
  <c r="V682" i="1"/>
  <c r="U682" i="1"/>
  <c r="T682" i="1"/>
  <c r="S682" i="1"/>
  <c r="R682" i="1"/>
  <c r="CM681" i="1"/>
  <c r="CL681" i="1"/>
  <c r="CF681" i="1"/>
  <c r="CG681" i="1" s="1"/>
  <c r="BT681" i="1"/>
  <c r="BS681" i="1"/>
  <c r="CK681" i="1" s="1"/>
  <c r="BQ681" i="1"/>
  <c r="BB681" i="1"/>
  <c r="BW681" i="1" s="1"/>
  <c r="AP681" i="1"/>
  <c r="AJ681" i="1"/>
  <c r="AG681" i="1"/>
  <c r="AF681" i="1"/>
  <c r="AE681" i="1"/>
  <c r="AB681" i="1"/>
  <c r="CO681" i="1" s="1"/>
  <c r="AA681" i="1"/>
  <c r="X681" i="1"/>
  <c r="W681" i="1"/>
  <c r="V681" i="1"/>
  <c r="U681" i="1"/>
  <c r="T681" i="1"/>
  <c r="S681" i="1"/>
  <c r="R681" i="1"/>
  <c r="CM680" i="1"/>
  <c r="CL680" i="1"/>
  <c r="CF680" i="1"/>
  <c r="BT680" i="1"/>
  <c r="BS680" i="1"/>
  <c r="CN680" i="1" s="1"/>
  <c r="BQ680" i="1"/>
  <c r="BP680" i="1"/>
  <c r="BB680" i="1"/>
  <c r="BW680" i="1" s="1"/>
  <c r="AP680" i="1"/>
  <c r="AJ680" i="1"/>
  <c r="AG680" i="1"/>
  <c r="AF680" i="1"/>
  <c r="AE680" i="1"/>
  <c r="AB680" i="1"/>
  <c r="CO680" i="1" s="1"/>
  <c r="AA680" i="1"/>
  <c r="X680" i="1"/>
  <c r="W680" i="1"/>
  <c r="V680" i="1"/>
  <c r="U680" i="1"/>
  <c r="T680" i="1"/>
  <c r="S680" i="1"/>
  <c r="R680" i="1"/>
  <c r="CM679" i="1"/>
  <c r="CL679" i="1"/>
  <c r="CF679" i="1"/>
  <c r="BT679" i="1"/>
  <c r="BS679" i="1"/>
  <c r="CN679" i="1" s="1"/>
  <c r="BQ679" i="1"/>
  <c r="BP679" i="1"/>
  <c r="BB679" i="1"/>
  <c r="BW679" i="1" s="1"/>
  <c r="AP679" i="1"/>
  <c r="AJ679" i="1"/>
  <c r="AG679" i="1"/>
  <c r="AF679" i="1"/>
  <c r="AE679" i="1"/>
  <c r="AB679" i="1"/>
  <c r="CO679" i="1" s="1"/>
  <c r="AA679" i="1"/>
  <c r="X679" i="1"/>
  <c r="W679" i="1"/>
  <c r="V679" i="1"/>
  <c r="U679" i="1"/>
  <c r="T679" i="1"/>
  <c r="S679" i="1"/>
  <c r="R679" i="1"/>
  <c r="CM678" i="1"/>
  <c r="CL678" i="1"/>
  <c r="CF678" i="1"/>
  <c r="CG678" i="1" s="1"/>
  <c r="BT678" i="1"/>
  <c r="BS678" i="1"/>
  <c r="BQ678" i="1"/>
  <c r="BP678" i="1"/>
  <c r="BB678" i="1"/>
  <c r="BW678" i="1" s="1"/>
  <c r="AP678" i="1"/>
  <c r="AJ678" i="1"/>
  <c r="AG678" i="1"/>
  <c r="AF678" i="1"/>
  <c r="AE678" i="1"/>
  <c r="AB678" i="1"/>
  <c r="CO678" i="1" s="1"/>
  <c r="AA678" i="1"/>
  <c r="X678" i="1"/>
  <c r="W678" i="1"/>
  <c r="V678" i="1"/>
  <c r="U678" i="1"/>
  <c r="T678" i="1"/>
  <c r="S678" i="1"/>
  <c r="R678" i="1"/>
  <c r="J678" i="1"/>
  <c r="AX678" i="1" s="1"/>
  <c r="CM677" i="1"/>
  <c r="CL677" i="1"/>
  <c r="CF677" i="1"/>
  <c r="BZ677" i="1"/>
  <c r="CE677" i="1" s="1"/>
  <c r="BY677" i="1"/>
  <c r="CA677" i="1" s="1"/>
  <c r="BX677" i="1"/>
  <c r="BT677" i="1"/>
  <c r="BS677" i="1"/>
  <c r="BQ677" i="1"/>
  <c r="BP677" i="1"/>
  <c r="BB677" i="1"/>
  <c r="BW677" i="1" s="1"/>
  <c r="CB677" i="1" s="1"/>
  <c r="AZ677" i="1"/>
  <c r="AP677" i="1"/>
  <c r="AJ677" i="1"/>
  <c r="AG677" i="1"/>
  <c r="AF677" i="1"/>
  <c r="AE677" i="1"/>
  <c r="AB677" i="1"/>
  <c r="CO677" i="1" s="1"/>
  <c r="AA677" i="1"/>
  <c r="X677" i="1"/>
  <c r="W677" i="1"/>
  <c r="V677" i="1"/>
  <c r="U677" i="1"/>
  <c r="T677" i="1"/>
  <c r="S677" i="1"/>
  <c r="R677" i="1"/>
  <c r="J677" i="1"/>
  <c r="BH677" i="1" s="1"/>
  <c r="CM676" i="1"/>
  <c r="CL676" i="1"/>
  <c r="CF676" i="1"/>
  <c r="BZ676" i="1"/>
  <c r="CE676" i="1" s="1"/>
  <c r="BY676" i="1"/>
  <c r="CA676" i="1" s="1"/>
  <c r="BX676" i="1"/>
  <c r="BT676" i="1"/>
  <c r="BS676" i="1"/>
  <c r="BQ676" i="1"/>
  <c r="BP676" i="1"/>
  <c r="BB676" i="1"/>
  <c r="BW676" i="1" s="1"/>
  <c r="CB676" i="1" s="1"/>
  <c r="AZ676" i="1"/>
  <c r="AP676" i="1"/>
  <c r="AJ676" i="1"/>
  <c r="AG676" i="1"/>
  <c r="AF676" i="1"/>
  <c r="AE676" i="1"/>
  <c r="AB676" i="1"/>
  <c r="CO676" i="1" s="1"/>
  <c r="AA676" i="1"/>
  <c r="X676" i="1"/>
  <c r="W676" i="1"/>
  <c r="V676" i="1"/>
  <c r="U676" i="1"/>
  <c r="T676" i="1"/>
  <c r="S676" i="1"/>
  <c r="R676" i="1"/>
  <c r="J676" i="1"/>
  <c r="BG676" i="1" s="1"/>
  <c r="CM675" i="1"/>
  <c r="CL675" i="1"/>
  <c r="CF675" i="1"/>
  <c r="CI675" i="1" s="1"/>
  <c r="BZ675" i="1"/>
  <c r="CE675" i="1" s="1"/>
  <c r="BY675" i="1"/>
  <c r="CA675" i="1" s="1"/>
  <c r="BX675" i="1"/>
  <c r="BT675" i="1"/>
  <c r="BS675" i="1"/>
  <c r="BQ675" i="1"/>
  <c r="BP675" i="1"/>
  <c r="BB675" i="1"/>
  <c r="BW675" i="1" s="1"/>
  <c r="CB675" i="1" s="1"/>
  <c r="AZ675" i="1"/>
  <c r="AP675" i="1"/>
  <c r="AJ675" i="1"/>
  <c r="AG675" i="1"/>
  <c r="AF675" i="1"/>
  <c r="AE675" i="1"/>
  <c r="AB675" i="1"/>
  <c r="CO675" i="1" s="1"/>
  <c r="AA675" i="1"/>
  <c r="X675" i="1"/>
  <c r="W675" i="1"/>
  <c r="V675" i="1"/>
  <c r="U675" i="1"/>
  <c r="T675" i="1"/>
  <c r="S675" i="1"/>
  <c r="R675" i="1"/>
  <c r="J675" i="1"/>
  <c r="AX675" i="1" s="1"/>
  <c r="CM674" i="1"/>
  <c r="CL674" i="1"/>
  <c r="CF674" i="1"/>
  <c r="BZ674" i="1"/>
  <c r="CE674" i="1" s="1"/>
  <c r="BY674" i="1"/>
  <c r="CA674" i="1" s="1"/>
  <c r="BX674" i="1"/>
  <c r="BT674" i="1"/>
  <c r="BS674" i="1"/>
  <c r="BQ674" i="1"/>
  <c r="BP674" i="1"/>
  <c r="BB674" i="1"/>
  <c r="BW674" i="1" s="1"/>
  <c r="CB674" i="1" s="1"/>
  <c r="AZ674" i="1"/>
  <c r="AP674" i="1"/>
  <c r="AJ674" i="1"/>
  <c r="AG674" i="1"/>
  <c r="AF674" i="1"/>
  <c r="AE674" i="1"/>
  <c r="AB674" i="1"/>
  <c r="CO674" i="1" s="1"/>
  <c r="AA674" i="1"/>
  <c r="X674" i="1"/>
  <c r="W674" i="1"/>
  <c r="V674" i="1"/>
  <c r="U674" i="1"/>
  <c r="T674" i="1"/>
  <c r="S674" i="1"/>
  <c r="R674" i="1"/>
  <c r="J674" i="1"/>
  <c r="CM673" i="1"/>
  <c r="CL673" i="1"/>
  <c r="CF673" i="1"/>
  <c r="CH673" i="1" s="1"/>
  <c r="BZ673" i="1"/>
  <c r="CE673" i="1" s="1"/>
  <c r="BY673" i="1"/>
  <c r="CA673" i="1" s="1"/>
  <c r="BX673" i="1"/>
  <c r="BT673" i="1"/>
  <c r="BS673" i="1"/>
  <c r="CK673" i="1" s="1"/>
  <c r="BQ673" i="1"/>
  <c r="BP673" i="1"/>
  <c r="BB673" i="1"/>
  <c r="BW673" i="1" s="1"/>
  <c r="CB673" i="1" s="1"/>
  <c r="AY673" i="1"/>
  <c r="AZ673" i="1" s="1"/>
  <c r="AP673" i="1"/>
  <c r="AJ673" i="1"/>
  <c r="AG673" i="1"/>
  <c r="AF673" i="1"/>
  <c r="AE673" i="1"/>
  <c r="AB673" i="1"/>
  <c r="AA673" i="1"/>
  <c r="X673" i="1"/>
  <c r="W673" i="1"/>
  <c r="V673" i="1"/>
  <c r="U673" i="1"/>
  <c r="T673" i="1"/>
  <c r="S673" i="1"/>
  <c r="R673" i="1"/>
  <c r="J673" i="1"/>
  <c r="CM672" i="1"/>
  <c r="CL672" i="1"/>
  <c r="CF672" i="1"/>
  <c r="CH672" i="1" s="1"/>
  <c r="BZ672" i="1"/>
  <c r="CE672" i="1" s="1"/>
  <c r="BY672" i="1"/>
  <c r="CA672" i="1" s="1"/>
  <c r="BX672" i="1"/>
  <c r="BT672" i="1"/>
  <c r="BS672" i="1"/>
  <c r="CK672" i="1" s="1"/>
  <c r="BQ672" i="1"/>
  <c r="BP672" i="1"/>
  <c r="BB672" i="1"/>
  <c r="BW672" i="1" s="1"/>
  <c r="CB672" i="1" s="1"/>
  <c r="AP672" i="1"/>
  <c r="AJ672" i="1"/>
  <c r="AG672" i="1"/>
  <c r="AF672" i="1"/>
  <c r="AE672" i="1"/>
  <c r="AB672" i="1"/>
  <c r="AA672" i="1"/>
  <c r="X672" i="1"/>
  <c r="W672" i="1"/>
  <c r="V672" i="1"/>
  <c r="U672" i="1"/>
  <c r="T672" i="1"/>
  <c r="S672" i="1"/>
  <c r="R672" i="1"/>
  <c r="J672" i="1"/>
  <c r="BO672" i="1" s="1"/>
  <c r="CM671" i="1"/>
  <c r="CL671" i="1"/>
  <c r="CF671" i="1"/>
  <c r="CH671" i="1" s="1"/>
  <c r="BZ671" i="1"/>
  <c r="CE671" i="1" s="1"/>
  <c r="BY671" i="1"/>
  <c r="CA671" i="1" s="1"/>
  <c r="BX671" i="1"/>
  <c r="BT671" i="1"/>
  <c r="BS671" i="1"/>
  <c r="CN671" i="1" s="1"/>
  <c r="BQ671" i="1"/>
  <c r="BP671" i="1"/>
  <c r="BB671" i="1"/>
  <c r="BW671" i="1" s="1"/>
  <c r="CB671" i="1" s="1"/>
  <c r="AY671" i="1"/>
  <c r="AZ671" i="1" s="1"/>
  <c r="AP671" i="1"/>
  <c r="AJ671" i="1"/>
  <c r="AG671" i="1"/>
  <c r="AF671" i="1"/>
  <c r="AE671" i="1"/>
  <c r="AB671" i="1"/>
  <c r="CO671" i="1" s="1"/>
  <c r="AA671" i="1"/>
  <c r="X671" i="1"/>
  <c r="W671" i="1"/>
  <c r="V671" i="1"/>
  <c r="U671" i="1"/>
  <c r="T671" i="1"/>
  <c r="S671" i="1"/>
  <c r="R671" i="1"/>
  <c r="J671" i="1"/>
  <c r="CM670" i="1"/>
  <c r="CL670" i="1"/>
  <c r="CF670" i="1"/>
  <c r="CH670" i="1" s="1"/>
  <c r="BZ670" i="1"/>
  <c r="CE670" i="1" s="1"/>
  <c r="BY670" i="1"/>
  <c r="CA670" i="1" s="1"/>
  <c r="BX670" i="1"/>
  <c r="BT670" i="1"/>
  <c r="BS670" i="1"/>
  <c r="CN670" i="1" s="1"/>
  <c r="BQ670" i="1"/>
  <c r="BP670" i="1"/>
  <c r="BB670" i="1"/>
  <c r="BW670" i="1" s="1"/>
  <c r="CB670" i="1" s="1"/>
  <c r="AZ670" i="1"/>
  <c r="AP670" i="1"/>
  <c r="AJ670" i="1"/>
  <c r="AG670" i="1"/>
  <c r="AF670" i="1"/>
  <c r="AE670" i="1"/>
  <c r="AB670" i="1"/>
  <c r="AA670" i="1"/>
  <c r="X670" i="1"/>
  <c r="W670" i="1"/>
  <c r="V670" i="1"/>
  <c r="U670" i="1"/>
  <c r="T670" i="1"/>
  <c r="S670" i="1"/>
  <c r="R670" i="1"/>
  <c r="J670" i="1"/>
  <c r="BO670" i="1" s="1"/>
  <c r="CM669" i="1"/>
  <c r="CL669" i="1"/>
  <c r="CF669" i="1"/>
  <c r="CH669" i="1" s="1"/>
  <c r="BZ669" i="1"/>
  <c r="CE669" i="1" s="1"/>
  <c r="BY669" i="1"/>
  <c r="CA669" i="1" s="1"/>
  <c r="BX669" i="1"/>
  <c r="BT669" i="1"/>
  <c r="BS669" i="1"/>
  <c r="CK669" i="1" s="1"/>
  <c r="BQ669" i="1"/>
  <c r="BP669" i="1"/>
  <c r="BB669" i="1"/>
  <c r="BW669" i="1" s="1"/>
  <c r="CB669" i="1" s="1"/>
  <c r="AZ669" i="1"/>
  <c r="AP669" i="1"/>
  <c r="AJ669" i="1"/>
  <c r="AG669" i="1"/>
  <c r="AF669" i="1"/>
  <c r="AE669" i="1"/>
  <c r="AB669" i="1"/>
  <c r="CO669" i="1" s="1"/>
  <c r="AA669" i="1"/>
  <c r="X669" i="1"/>
  <c r="W669" i="1"/>
  <c r="V669" i="1"/>
  <c r="U669" i="1"/>
  <c r="T669" i="1"/>
  <c r="S669" i="1"/>
  <c r="R669" i="1"/>
  <c r="J669" i="1"/>
  <c r="BN669" i="1" s="1"/>
  <c r="CM668" i="1"/>
  <c r="CL668" i="1"/>
  <c r="CF668" i="1"/>
  <c r="BZ668" i="1"/>
  <c r="CE668" i="1" s="1"/>
  <c r="BY668" i="1"/>
  <c r="CA668" i="1" s="1"/>
  <c r="BX668" i="1"/>
  <c r="BT668" i="1"/>
  <c r="BS668" i="1"/>
  <c r="CN668" i="1" s="1"/>
  <c r="BQ668" i="1"/>
  <c r="BP668" i="1"/>
  <c r="BB668" i="1"/>
  <c r="BW668" i="1" s="1"/>
  <c r="AZ668" i="1"/>
  <c r="AP668" i="1"/>
  <c r="AJ668" i="1"/>
  <c r="AG668" i="1"/>
  <c r="AF668" i="1"/>
  <c r="AE668" i="1"/>
  <c r="AB668" i="1"/>
  <c r="AA668" i="1"/>
  <c r="X668" i="1"/>
  <c r="W668" i="1"/>
  <c r="V668" i="1"/>
  <c r="U668" i="1"/>
  <c r="T668" i="1"/>
  <c r="S668" i="1"/>
  <c r="R668" i="1"/>
  <c r="J668" i="1"/>
  <c r="BH668" i="1" s="1"/>
  <c r="CM667" i="1"/>
  <c r="CL667" i="1"/>
  <c r="CF667" i="1"/>
  <c r="CH667" i="1" s="1"/>
  <c r="BZ667" i="1"/>
  <c r="CE667" i="1" s="1"/>
  <c r="BY667" i="1"/>
  <c r="CA667" i="1" s="1"/>
  <c r="BX667" i="1"/>
  <c r="BT667" i="1"/>
  <c r="BS667" i="1"/>
  <c r="CK667" i="1" s="1"/>
  <c r="BQ667" i="1"/>
  <c r="BP667" i="1"/>
  <c r="BB667" i="1"/>
  <c r="BW667" i="1" s="1"/>
  <c r="CB667" i="1" s="1"/>
  <c r="AZ667" i="1"/>
  <c r="AP667" i="1"/>
  <c r="AJ667" i="1"/>
  <c r="AG667" i="1"/>
  <c r="AF667" i="1"/>
  <c r="AE667" i="1"/>
  <c r="AB667" i="1"/>
  <c r="AA667" i="1"/>
  <c r="X667" i="1"/>
  <c r="W667" i="1"/>
  <c r="V667" i="1"/>
  <c r="U667" i="1"/>
  <c r="T667" i="1"/>
  <c r="S667" i="1"/>
  <c r="R667" i="1"/>
  <c r="J667" i="1"/>
  <c r="BG667" i="1" s="1"/>
  <c r="CM666" i="1"/>
  <c r="CL666" i="1"/>
  <c r="CF666" i="1"/>
  <c r="BZ666" i="1"/>
  <c r="CE666" i="1" s="1"/>
  <c r="BY666" i="1"/>
  <c r="CA666" i="1" s="1"/>
  <c r="BX666" i="1"/>
  <c r="BT666" i="1"/>
  <c r="BS666" i="1"/>
  <c r="CK666" i="1" s="1"/>
  <c r="BQ666" i="1"/>
  <c r="BP666" i="1"/>
  <c r="BB666" i="1"/>
  <c r="BW666" i="1" s="1"/>
  <c r="CB666" i="1" s="1"/>
  <c r="AZ666" i="1"/>
  <c r="AP666" i="1"/>
  <c r="AJ666" i="1"/>
  <c r="AG666" i="1"/>
  <c r="AF666" i="1"/>
  <c r="AE666" i="1"/>
  <c r="AB666" i="1"/>
  <c r="CO666" i="1" s="1"/>
  <c r="AA666" i="1"/>
  <c r="X666" i="1"/>
  <c r="W666" i="1"/>
  <c r="V666" i="1"/>
  <c r="U666" i="1"/>
  <c r="T666" i="1"/>
  <c r="S666" i="1"/>
  <c r="R666" i="1"/>
  <c r="J666" i="1"/>
  <c r="CM665" i="1"/>
  <c r="CL665" i="1"/>
  <c r="CF665" i="1"/>
  <c r="BZ665" i="1"/>
  <c r="CE665" i="1" s="1"/>
  <c r="BY665" i="1"/>
  <c r="CA665" i="1" s="1"/>
  <c r="BX665" i="1"/>
  <c r="BT665" i="1"/>
  <c r="BS665" i="1"/>
  <c r="CN665" i="1" s="1"/>
  <c r="BQ665" i="1"/>
  <c r="BP665" i="1"/>
  <c r="BB665" i="1"/>
  <c r="BW665" i="1" s="1"/>
  <c r="CB665" i="1" s="1"/>
  <c r="AZ665" i="1"/>
  <c r="AP665" i="1"/>
  <c r="AJ665" i="1"/>
  <c r="AG665" i="1"/>
  <c r="AF665" i="1"/>
  <c r="AE665" i="1"/>
  <c r="AB665" i="1"/>
  <c r="CO665" i="1" s="1"/>
  <c r="AA665" i="1"/>
  <c r="X665" i="1"/>
  <c r="W665" i="1"/>
  <c r="V665" i="1"/>
  <c r="U665" i="1"/>
  <c r="T665" i="1"/>
  <c r="S665" i="1"/>
  <c r="R665" i="1"/>
  <c r="J665" i="1"/>
  <c r="CM664" i="1"/>
  <c r="CL664" i="1"/>
  <c r="CF664" i="1"/>
  <c r="BZ664" i="1"/>
  <c r="CE664" i="1" s="1"/>
  <c r="BY664" i="1"/>
  <c r="CA664" i="1" s="1"/>
  <c r="BX664" i="1"/>
  <c r="BT664" i="1"/>
  <c r="BS664" i="1"/>
  <c r="CK664" i="1" s="1"/>
  <c r="BQ664" i="1"/>
  <c r="BP664" i="1"/>
  <c r="BB664" i="1"/>
  <c r="BW664" i="1" s="1"/>
  <c r="CB664" i="1" s="1"/>
  <c r="AZ664" i="1"/>
  <c r="AP664" i="1"/>
  <c r="AJ664" i="1"/>
  <c r="AG664" i="1"/>
  <c r="AF664" i="1"/>
  <c r="AE664" i="1"/>
  <c r="AB664" i="1"/>
  <c r="CO664" i="1" s="1"/>
  <c r="AA664" i="1"/>
  <c r="X664" i="1"/>
  <c r="W664" i="1"/>
  <c r="V664" i="1"/>
  <c r="U664" i="1"/>
  <c r="T664" i="1"/>
  <c r="S664" i="1"/>
  <c r="R664" i="1"/>
  <c r="J664" i="1"/>
  <c r="BO664" i="1" s="1"/>
  <c r="CM663" i="1"/>
  <c r="CL663" i="1"/>
  <c r="CF663" i="1"/>
  <c r="CH663" i="1" s="1"/>
  <c r="BZ663" i="1"/>
  <c r="CE663" i="1" s="1"/>
  <c r="BY663" i="1"/>
  <c r="CA663" i="1" s="1"/>
  <c r="BX663" i="1"/>
  <c r="BT663" i="1"/>
  <c r="BS663" i="1"/>
  <c r="CK663" i="1" s="1"/>
  <c r="BQ663" i="1"/>
  <c r="BP663" i="1"/>
  <c r="BB663" i="1"/>
  <c r="BW663" i="1" s="1"/>
  <c r="CB663" i="1" s="1"/>
  <c r="AZ663" i="1"/>
  <c r="AP663" i="1"/>
  <c r="AJ663" i="1"/>
  <c r="AG663" i="1"/>
  <c r="AF663" i="1"/>
  <c r="AE663" i="1"/>
  <c r="AB663" i="1"/>
  <c r="AA663" i="1"/>
  <c r="X663" i="1"/>
  <c r="W663" i="1"/>
  <c r="V663" i="1"/>
  <c r="U663" i="1"/>
  <c r="T663" i="1"/>
  <c r="S663" i="1"/>
  <c r="R663" i="1"/>
  <c r="J663" i="1"/>
  <c r="BG663" i="1" s="1"/>
  <c r="CM662" i="1"/>
  <c r="CL662" i="1"/>
  <c r="CF662" i="1"/>
  <c r="BZ662" i="1"/>
  <c r="CE662" i="1" s="1"/>
  <c r="BY662" i="1"/>
  <c r="CA662" i="1" s="1"/>
  <c r="BX662" i="1"/>
  <c r="BT662" i="1"/>
  <c r="BS662" i="1"/>
  <c r="CK662" i="1" s="1"/>
  <c r="BQ662" i="1"/>
  <c r="BP662" i="1"/>
  <c r="BB662" i="1"/>
  <c r="BW662" i="1" s="1"/>
  <c r="CB662" i="1" s="1"/>
  <c r="AZ662" i="1"/>
  <c r="AP662" i="1"/>
  <c r="AJ662" i="1"/>
  <c r="AG662" i="1"/>
  <c r="AF662" i="1"/>
  <c r="AE662" i="1"/>
  <c r="AB662" i="1"/>
  <c r="AA662" i="1"/>
  <c r="X662" i="1"/>
  <c r="W662" i="1"/>
  <c r="V662" i="1"/>
  <c r="U662" i="1"/>
  <c r="T662" i="1"/>
  <c r="S662" i="1"/>
  <c r="R662" i="1"/>
  <c r="J662" i="1"/>
  <c r="BH662" i="1" s="1"/>
  <c r="CF474" i="1"/>
  <c r="CI474" i="1" s="1"/>
  <c r="BZ474" i="1"/>
  <c r="CE474" i="1" s="1"/>
  <c r="BY474" i="1"/>
  <c r="CA474" i="1" s="1"/>
  <c r="BX474" i="1"/>
  <c r="BT474" i="1"/>
  <c r="BS474" i="1"/>
  <c r="CN474" i="1" s="1"/>
  <c r="BQ474" i="1"/>
  <c r="BP474" i="1"/>
  <c r="BB474" i="1"/>
  <c r="BW474" i="1" s="1"/>
  <c r="AZ474" i="1"/>
  <c r="AP474" i="1"/>
  <c r="AJ474" i="1"/>
  <c r="AG474" i="1"/>
  <c r="AE474" i="1"/>
  <c r="AB474" i="1"/>
  <c r="AA474" i="1"/>
  <c r="X474" i="1"/>
  <c r="W474" i="1"/>
  <c r="V474" i="1"/>
  <c r="U474" i="1"/>
  <c r="T474" i="1"/>
  <c r="S474" i="1"/>
  <c r="R474" i="1"/>
  <c r="J474" i="1"/>
  <c r="CF168" i="1"/>
  <c r="BT168" i="1"/>
  <c r="BS168" i="1"/>
  <c r="CK168" i="1" s="1"/>
  <c r="BQ168" i="1"/>
  <c r="BP168" i="1"/>
  <c r="BB168" i="1"/>
  <c r="BW168" i="1" s="1"/>
  <c r="AP168" i="1"/>
  <c r="AJ168" i="1"/>
  <c r="AG168" i="1"/>
  <c r="AF168" i="1"/>
  <c r="AE168" i="1"/>
  <c r="AB168" i="1"/>
  <c r="CO168" i="1" s="1"/>
  <c r="AA168" i="1"/>
  <c r="X168" i="1"/>
  <c r="W168" i="1"/>
  <c r="V168" i="1"/>
  <c r="U168" i="1"/>
  <c r="T168" i="1"/>
  <c r="S168" i="1"/>
  <c r="R168" i="1"/>
  <c r="J168" i="1"/>
  <c r="BG168" i="1" s="1"/>
  <c r="CM661" i="1"/>
  <c r="CL661" i="1"/>
  <c r="CF661" i="1"/>
  <c r="CH661" i="1" s="1"/>
  <c r="BT661" i="1"/>
  <c r="BS661" i="1"/>
  <c r="BQ661" i="1"/>
  <c r="BP661" i="1"/>
  <c r="BB661" i="1"/>
  <c r="BW661" i="1" s="1"/>
  <c r="CB661" i="1" s="1"/>
  <c r="AP661" i="1"/>
  <c r="AJ661" i="1"/>
  <c r="AG661" i="1"/>
  <c r="AF661" i="1"/>
  <c r="AE661" i="1"/>
  <c r="AB661" i="1"/>
  <c r="CO661" i="1" s="1"/>
  <c r="AA661" i="1"/>
  <c r="X661" i="1"/>
  <c r="W661" i="1"/>
  <c r="V661" i="1"/>
  <c r="U661" i="1"/>
  <c r="T661" i="1"/>
  <c r="S661" i="1"/>
  <c r="R661" i="1"/>
  <c r="J661" i="1"/>
  <c r="CM660" i="1"/>
  <c r="CL660" i="1"/>
  <c r="CF660" i="1"/>
  <c r="BT660" i="1"/>
  <c r="BS660" i="1"/>
  <c r="CK660" i="1" s="1"/>
  <c r="BQ660" i="1"/>
  <c r="BP660" i="1"/>
  <c r="BB660" i="1"/>
  <c r="BW660" i="1" s="1"/>
  <c r="CB660" i="1" s="1"/>
  <c r="AP660" i="1"/>
  <c r="AJ660" i="1"/>
  <c r="AG660" i="1"/>
  <c r="AF660" i="1"/>
  <c r="AE660" i="1"/>
  <c r="AB660" i="1"/>
  <c r="AA660" i="1"/>
  <c r="X660" i="1"/>
  <c r="W660" i="1"/>
  <c r="V660" i="1"/>
  <c r="U660" i="1"/>
  <c r="T660" i="1"/>
  <c r="S660" i="1"/>
  <c r="R660" i="1"/>
  <c r="J660" i="1"/>
  <c r="BN660" i="1" s="1"/>
  <c r="CM659" i="1"/>
  <c r="CL659" i="1"/>
  <c r="CF659" i="1"/>
  <c r="CG659" i="1" s="1"/>
  <c r="BT659" i="1"/>
  <c r="BS659" i="1"/>
  <c r="CK659" i="1" s="1"/>
  <c r="BQ659" i="1"/>
  <c r="BP659" i="1"/>
  <c r="BB659" i="1"/>
  <c r="BW659" i="1" s="1"/>
  <c r="CB659" i="1" s="1"/>
  <c r="AP659" i="1"/>
  <c r="AJ659" i="1"/>
  <c r="AG659" i="1"/>
  <c r="AF659" i="1"/>
  <c r="AE659" i="1"/>
  <c r="AB659" i="1"/>
  <c r="CO659" i="1" s="1"/>
  <c r="AA659" i="1"/>
  <c r="X659" i="1"/>
  <c r="W659" i="1"/>
  <c r="V659" i="1"/>
  <c r="U659" i="1"/>
  <c r="T659" i="1"/>
  <c r="S659" i="1"/>
  <c r="R659" i="1"/>
  <c r="J659" i="1"/>
  <c r="BH659" i="1" s="1"/>
  <c r="CM658" i="1"/>
  <c r="CL658" i="1"/>
  <c r="CF658" i="1"/>
  <c r="CG658" i="1" s="1"/>
  <c r="BT658" i="1"/>
  <c r="BS658" i="1"/>
  <c r="BQ658" i="1"/>
  <c r="BP658" i="1"/>
  <c r="BB658" i="1"/>
  <c r="BW658" i="1" s="1"/>
  <c r="CB658" i="1" s="1"/>
  <c r="AP658" i="1"/>
  <c r="AJ658" i="1"/>
  <c r="AG658" i="1"/>
  <c r="AF658" i="1"/>
  <c r="AE658" i="1"/>
  <c r="AB658" i="1"/>
  <c r="CO658" i="1" s="1"/>
  <c r="AA658" i="1"/>
  <c r="X658" i="1"/>
  <c r="W658" i="1"/>
  <c r="V658" i="1"/>
  <c r="U658" i="1"/>
  <c r="T658" i="1"/>
  <c r="S658" i="1"/>
  <c r="R658" i="1"/>
  <c r="J658" i="1"/>
  <c r="BG658" i="1" s="1"/>
  <c r="CM657" i="1"/>
  <c r="CL657" i="1"/>
  <c r="CF657" i="1"/>
  <c r="BT657" i="1"/>
  <c r="BS657" i="1"/>
  <c r="BQ657" i="1"/>
  <c r="BP657" i="1"/>
  <c r="BB657" i="1"/>
  <c r="BW657" i="1" s="1"/>
  <c r="CB657" i="1" s="1"/>
  <c r="AP657" i="1"/>
  <c r="AJ657" i="1"/>
  <c r="AG657" i="1"/>
  <c r="AF657" i="1"/>
  <c r="AE657" i="1"/>
  <c r="AB657" i="1"/>
  <c r="AA657" i="1"/>
  <c r="X657" i="1"/>
  <c r="W657" i="1"/>
  <c r="V657" i="1"/>
  <c r="U657" i="1"/>
  <c r="T657" i="1"/>
  <c r="S657" i="1"/>
  <c r="R657" i="1"/>
  <c r="J657" i="1"/>
  <c r="AX657" i="1" s="1"/>
  <c r="CM656" i="1"/>
  <c r="CL656" i="1"/>
  <c r="CF656" i="1"/>
  <c r="BT656" i="1"/>
  <c r="BS656" i="1"/>
  <c r="CK656" i="1" s="1"/>
  <c r="BQ656" i="1"/>
  <c r="BP656" i="1"/>
  <c r="BB656" i="1"/>
  <c r="BW656" i="1" s="1"/>
  <c r="CB656" i="1" s="1"/>
  <c r="AP656" i="1"/>
  <c r="AJ656" i="1"/>
  <c r="AG656" i="1"/>
  <c r="AF656" i="1"/>
  <c r="AE656" i="1"/>
  <c r="AB656" i="1"/>
  <c r="CO656" i="1" s="1"/>
  <c r="AA656" i="1"/>
  <c r="X656" i="1"/>
  <c r="W656" i="1"/>
  <c r="V656" i="1"/>
  <c r="U656" i="1"/>
  <c r="T656" i="1"/>
  <c r="S656" i="1"/>
  <c r="R656" i="1"/>
  <c r="J656" i="1"/>
  <c r="AX656" i="1" s="1"/>
  <c r="CM655" i="1"/>
  <c r="CL655" i="1"/>
  <c r="CF655" i="1"/>
  <c r="CG655" i="1" s="1"/>
  <c r="BT655" i="1"/>
  <c r="BS655" i="1"/>
  <c r="BQ655" i="1"/>
  <c r="BP655" i="1"/>
  <c r="BB655" i="1"/>
  <c r="BW655" i="1" s="1"/>
  <c r="CB655" i="1" s="1"/>
  <c r="AP655" i="1"/>
  <c r="AJ655" i="1"/>
  <c r="AG655" i="1"/>
  <c r="AF655" i="1"/>
  <c r="AE655" i="1"/>
  <c r="AB655" i="1"/>
  <c r="CO655" i="1" s="1"/>
  <c r="AA655" i="1"/>
  <c r="X655" i="1"/>
  <c r="W655" i="1"/>
  <c r="V655" i="1"/>
  <c r="U655" i="1"/>
  <c r="T655" i="1"/>
  <c r="S655" i="1"/>
  <c r="R655" i="1"/>
  <c r="J655" i="1"/>
  <c r="BN655" i="1" s="1"/>
  <c r="CM654" i="1"/>
  <c r="CL654" i="1"/>
  <c r="CF654" i="1"/>
  <c r="CG654" i="1" s="1"/>
  <c r="BT654" i="1"/>
  <c r="BS654" i="1"/>
  <c r="BQ654" i="1"/>
  <c r="BP654" i="1"/>
  <c r="BB654" i="1"/>
  <c r="BW654" i="1" s="1"/>
  <c r="CB654" i="1" s="1"/>
  <c r="AP654" i="1"/>
  <c r="AJ654" i="1"/>
  <c r="AG654" i="1"/>
  <c r="AF654" i="1"/>
  <c r="AE654" i="1"/>
  <c r="AB654" i="1"/>
  <c r="AA654" i="1"/>
  <c r="X654" i="1"/>
  <c r="W654" i="1"/>
  <c r="V654" i="1"/>
  <c r="U654" i="1"/>
  <c r="T654" i="1"/>
  <c r="S654" i="1"/>
  <c r="R654" i="1"/>
  <c r="J654" i="1"/>
  <c r="CM653" i="1"/>
  <c r="CL653" i="1"/>
  <c r="CF653" i="1"/>
  <c r="CH653" i="1" s="1"/>
  <c r="BT653" i="1"/>
  <c r="BS653" i="1"/>
  <c r="BQ653" i="1"/>
  <c r="BP653" i="1"/>
  <c r="BB653" i="1"/>
  <c r="BW653" i="1" s="1"/>
  <c r="CB653" i="1" s="1"/>
  <c r="AP653" i="1"/>
  <c r="AJ653" i="1"/>
  <c r="AG653" i="1"/>
  <c r="AF653" i="1"/>
  <c r="AE653" i="1"/>
  <c r="AB653" i="1"/>
  <c r="CO653" i="1" s="1"/>
  <c r="AA653" i="1"/>
  <c r="X653" i="1"/>
  <c r="W653" i="1"/>
  <c r="V653" i="1"/>
  <c r="U653" i="1"/>
  <c r="T653" i="1"/>
  <c r="S653" i="1"/>
  <c r="R653" i="1"/>
  <c r="J653" i="1"/>
  <c r="AX653" i="1" s="1"/>
  <c r="CM652" i="1"/>
  <c r="CL652" i="1"/>
  <c r="CF652" i="1"/>
  <c r="CG652" i="1" s="1"/>
  <c r="BT652" i="1"/>
  <c r="BS652" i="1"/>
  <c r="BQ652" i="1"/>
  <c r="BP652" i="1"/>
  <c r="BB652" i="1"/>
  <c r="BW652" i="1" s="1"/>
  <c r="CB652" i="1" s="1"/>
  <c r="AP652" i="1"/>
  <c r="AJ652" i="1"/>
  <c r="AG652" i="1"/>
  <c r="AF652" i="1"/>
  <c r="AE652" i="1"/>
  <c r="AB652" i="1"/>
  <c r="CO652" i="1" s="1"/>
  <c r="AA652" i="1"/>
  <c r="X652" i="1"/>
  <c r="W652" i="1"/>
  <c r="V652" i="1"/>
  <c r="U652" i="1"/>
  <c r="T652" i="1"/>
  <c r="S652" i="1"/>
  <c r="R652" i="1"/>
  <c r="J652" i="1"/>
  <c r="BO652" i="1" s="1"/>
  <c r="CM651" i="1"/>
  <c r="CL651" i="1"/>
  <c r="CF651" i="1"/>
  <c r="BT651" i="1"/>
  <c r="BS651" i="1"/>
  <c r="CN651" i="1" s="1"/>
  <c r="BQ651" i="1"/>
  <c r="BP651" i="1"/>
  <c r="BB651" i="1"/>
  <c r="BW651" i="1" s="1"/>
  <c r="CB651" i="1" s="1"/>
  <c r="AP651" i="1"/>
  <c r="AJ651" i="1"/>
  <c r="AG651" i="1"/>
  <c r="AF651" i="1"/>
  <c r="AE651" i="1"/>
  <c r="AB651" i="1"/>
  <c r="AA651" i="1"/>
  <c r="X651" i="1"/>
  <c r="W651" i="1"/>
  <c r="V651" i="1"/>
  <c r="U651" i="1"/>
  <c r="T651" i="1"/>
  <c r="S651" i="1"/>
  <c r="R651" i="1"/>
  <c r="J651" i="1"/>
  <c r="AX651" i="1" s="1"/>
  <c r="CM650" i="1"/>
  <c r="CL650" i="1"/>
  <c r="CF650" i="1"/>
  <c r="BT650" i="1"/>
  <c r="BS650" i="1"/>
  <c r="CK650" i="1" s="1"/>
  <c r="BQ650" i="1"/>
  <c r="BP650" i="1"/>
  <c r="BB650" i="1"/>
  <c r="BW650" i="1" s="1"/>
  <c r="CB650" i="1" s="1"/>
  <c r="AP650" i="1"/>
  <c r="AJ650" i="1"/>
  <c r="AG650" i="1"/>
  <c r="AF650" i="1"/>
  <c r="AE650" i="1"/>
  <c r="AB650" i="1"/>
  <c r="CO650" i="1" s="1"/>
  <c r="AA650" i="1"/>
  <c r="X650" i="1"/>
  <c r="W650" i="1"/>
  <c r="V650" i="1"/>
  <c r="U650" i="1"/>
  <c r="T650" i="1"/>
  <c r="S650" i="1"/>
  <c r="R650" i="1"/>
  <c r="J650" i="1"/>
  <c r="AX650" i="1" s="1"/>
  <c r="CM649" i="1"/>
  <c r="CL649" i="1"/>
  <c r="CF649" i="1"/>
  <c r="BT649" i="1"/>
  <c r="BS649" i="1"/>
  <c r="CN649" i="1" s="1"/>
  <c r="BQ649" i="1"/>
  <c r="BP649" i="1"/>
  <c r="BB649" i="1"/>
  <c r="BW649" i="1" s="1"/>
  <c r="CB649" i="1" s="1"/>
  <c r="AP649" i="1"/>
  <c r="AJ649" i="1"/>
  <c r="AG649" i="1"/>
  <c r="AF649" i="1"/>
  <c r="AE649" i="1"/>
  <c r="AB649" i="1"/>
  <c r="CO649" i="1" s="1"/>
  <c r="AA649" i="1"/>
  <c r="X649" i="1"/>
  <c r="W649" i="1"/>
  <c r="V649" i="1"/>
  <c r="U649" i="1"/>
  <c r="T649" i="1"/>
  <c r="S649" i="1"/>
  <c r="R649" i="1"/>
  <c r="J649" i="1"/>
  <c r="BN649" i="1" s="1"/>
  <c r="CM648" i="1"/>
  <c r="CL648" i="1"/>
  <c r="CF648" i="1"/>
  <c r="BT648" i="1"/>
  <c r="BS648" i="1"/>
  <c r="CK648" i="1" s="1"/>
  <c r="BQ648" i="1"/>
  <c r="BP648" i="1"/>
  <c r="BB648" i="1"/>
  <c r="BW648" i="1" s="1"/>
  <c r="CB648" i="1" s="1"/>
  <c r="AP648" i="1"/>
  <c r="AJ648" i="1"/>
  <c r="AG648" i="1"/>
  <c r="AF648" i="1"/>
  <c r="AE648" i="1"/>
  <c r="AB648" i="1"/>
  <c r="AA648" i="1"/>
  <c r="X648" i="1"/>
  <c r="W648" i="1"/>
  <c r="V648" i="1"/>
  <c r="U648" i="1"/>
  <c r="T648" i="1"/>
  <c r="S648" i="1"/>
  <c r="R648" i="1"/>
  <c r="J648" i="1"/>
  <c r="CM647" i="1"/>
  <c r="CL647" i="1"/>
  <c r="CF647" i="1"/>
  <c r="CG647" i="1" s="1"/>
  <c r="BT647" i="1"/>
  <c r="BS647" i="1"/>
  <c r="CN647" i="1" s="1"/>
  <c r="BQ647" i="1"/>
  <c r="BP647" i="1"/>
  <c r="BB647" i="1"/>
  <c r="BW647" i="1" s="1"/>
  <c r="CB647" i="1" s="1"/>
  <c r="AP647" i="1"/>
  <c r="AJ647" i="1"/>
  <c r="AG647" i="1"/>
  <c r="AF647" i="1"/>
  <c r="AE647" i="1"/>
  <c r="AB647" i="1"/>
  <c r="CO647" i="1" s="1"/>
  <c r="AA647" i="1"/>
  <c r="X647" i="1"/>
  <c r="W647" i="1"/>
  <c r="V647" i="1"/>
  <c r="U647" i="1"/>
  <c r="T647" i="1"/>
  <c r="S647" i="1"/>
  <c r="R647" i="1"/>
  <c r="J647" i="1"/>
  <c r="CM646" i="1"/>
  <c r="CL646" i="1"/>
  <c r="CF646" i="1"/>
  <c r="CH646" i="1" s="1"/>
  <c r="BT646" i="1"/>
  <c r="BS646" i="1"/>
  <c r="CN646" i="1" s="1"/>
  <c r="BQ646" i="1"/>
  <c r="BP646" i="1"/>
  <c r="BB646" i="1"/>
  <c r="BW646" i="1" s="1"/>
  <c r="CB646" i="1" s="1"/>
  <c r="AP646" i="1"/>
  <c r="AJ646" i="1"/>
  <c r="AG646" i="1"/>
  <c r="AF646" i="1"/>
  <c r="AE646" i="1"/>
  <c r="AB646" i="1"/>
  <c r="CO646" i="1" s="1"/>
  <c r="AA646" i="1"/>
  <c r="X646" i="1"/>
  <c r="W646" i="1"/>
  <c r="V646" i="1"/>
  <c r="U646" i="1"/>
  <c r="T646" i="1"/>
  <c r="S646" i="1"/>
  <c r="R646" i="1"/>
  <c r="J646" i="1"/>
  <c r="CM645" i="1"/>
  <c r="CL645" i="1"/>
  <c r="CF645" i="1"/>
  <c r="BT645" i="1"/>
  <c r="BS645" i="1"/>
  <c r="CK645" i="1" s="1"/>
  <c r="BQ645" i="1"/>
  <c r="BP645" i="1"/>
  <c r="BB645" i="1"/>
  <c r="BW645" i="1" s="1"/>
  <c r="CB645" i="1" s="1"/>
  <c r="AP645" i="1"/>
  <c r="AJ645" i="1"/>
  <c r="AG645" i="1"/>
  <c r="AF645" i="1"/>
  <c r="AE645" i="1"/>
  <c r="AB645" i="1"/>
  <c r="AA645" i="1"/>
  <c r="X645" i="1"/>
  <c r="W645" i="1"/>
  <c r="V645" i="1"/>
  <c r="U645" i="1"/>
  <c r="T645" i="1"/>
  <c r="S645" i="1"/>
  <c r="R645" i="1"/>
  <c r="J645" i="1"/>
  <c r="CM644" i="1"/>
  <c r="CL644" i="1"/>
  <c r="CF644" i="1"/>
  <c r="BT644" i="1"/>
  <c r="BS644" i="1"/>
  <c r="CN644" i="1" s="1"/>
  <c r="BQ644" i="1"/>
  <c r="BP644" i="1"/>
  <c r="BB644" i="1"/>
  <c r="BW644" i="1" s="1"/>
  <c r="CB644" i="1" s="1"/>
  <c r="AP644" i="1"/>
  <c r="AJ644" i="1"/>
  <c r="AG644" i="1"/>
  <c r="AF644" i="1"/>
  <c r="AE644" i="1"/>
  <c r="AB644" i="1"/>
  <c r="AA644" i="1"/>
  <c r="X644" i="1"/>
  <c r="W644" i="1"/>
  <c r="V644" i="1"/>
  <c r="U644" i="1"/>
  <c r="T644" i="1"/>
  <c r="S644" i="1"/>
  <c r="R644" i="1"/>
  <c r="J644" i="1"/>
  <c r="CM643" i="1"/>
  <c r="CL643" i="1"/>
  <c r="CF643" i="1"/>
  <c r="CH643" i="1" s="1"/>
  <c r="BT643" i="1"/>
  <c r="BS643" i="1"/>
  <c r="CN643" i="1" s="1"/>
  <c r="BQ643" i="1"/>
  <c r="BP643" i="1"/>
  <c r="BB643" i="1"/>
  <c r="BW643" i="1" s="1"/>
  <c r="CB643" i="1" s="1"/>
  <c r="AP643" i="1"/>
  <c r="AJ643" i="1"/>
  <c r="AE643" i="1"/>
  <c r="AB643" i="1"/>
  <c r="AA643" i="1"/>
  <c r="X643" i="1"/>
  <c r="W643" i="1"/>
  <c r="V643" i="1"/>
  <c r="U643" i="1"/>
  <c r="T643" i="1"/>
  <c r="S643" i="1"/>
  <c r="R643" i="1"/>
  <c r="J643" i="1"/>
  <c r="BG643" i="1" s="1"/>
  <c r="CM642" i="1"/>
  <c r="CL642" i="1"/>
  <c r="CF642" i="1"/>
  <c r="BT642" i="1"/>
  <c r="BS642" i="1"/>
  <c r="BQ642" i="1"/>
  <c r="BP642" i="1"/>
  <c r="BB642" i="1"/>
  <c r="BW642" i="1" s="1"/>
  <c r="CB642" i="1" s="1"/>
  <c r="AP642" i="1"/>
  <c r="AJ642" i="1"/>
  <c r="AG642" i="1"/>
  <c r="AF642" i="1"/>
  <c r="AE642" i="1"/>
  <c r="AB642" i="1"/>
  <c r="CO642" i="1" s="1"/>
  <c r="AA642" i="1"/>
  <c r="X642" i="1"/>
  <c r="W642" i="1"/>
  <c r="V642" i="1"/>
  <c r="U642" i="1"/>
  <c r="T642" i="1"/>
  <c r="S642" i="1"/>
  <c r="R642" i="1"/>
  <c r="J642" i="1"/>
  <c r="BH642" i="1" s="1"/>
  <c r="CM641" i="1"/>
  <c r="CL641" i="1"/>
  <c r="CF641" i="1"/>
  <c r="BT641" i="1"/>
  <c r="BS641" i="1"/>
  <c r="CK641" i="1" s="1"/>
  <c r="BQ641" i="1"/>
  <c r="BP641" i="1"/>
  <c r="BB641" i="1"/>
  <c r="BW641" i="1" s="1"/>
  <c r="CB641" i="1" s="1"/>
  <c r="AP641" i="1"/>
  <c r="AJ641" i="1"/>
  <c r="AG641" i="1"/>
  <c r="AF641" i="1"/>
  <c r="AE641" i="1"/>
  <c r="AB641" i="1"/>
  <c r="CO641" i="1" s="1"/>
  <c r="AA641" i="1"/>
  <c r="X641" i="1"/>
  <c r="W641" i="1"/>
  <c r="V641" i="1"/>
  <c r="U641" i="1"/>
  <c r="T641" i="1"/>
  <c r="S641" i="1"/>
  <c r="R641" i="1"/>
  <c r="J641" i="1"/>
  <c r="AX641" i="1" s="1"/>
  <c r="CM640" i="1"/>
  <c r="CL640" i="1"/>
  <c r="CF640" i="1"/>
  <c r="BT640" i="1"/>
  <c r="BS640" i="1"/>
  <c r="CN640" i="1" s="1"/>
  <c r="BQ640" i="1"/>
  <c r="BP640" i="1"/>
  <c r="BB640" i="1"/>
  <c r="BW640" i="1" s="1"/>
  <c r="CB640" i="1" s="1"/>
  <c r="AP640" i="1"/>
  <c r="AJ640" i="1"/>
  <c r="AG640" i="1"/>
  <c r="AF640" i="1"/>
  <c r="AE640" i="1"/>
  <c r="AB640" i="1"/>
  <c r="CO640" i="1" s="1"/>
  <c r="AA640" i="1"/>
  <c r="X640" i="1"/>
  <c r="W640" i="1"/>
  <c r="V640" i="1"/>
  <c r="U640" i="1"/>
  <c r="T640" i="1"/>
  <c r="S640" i="1"/>
  <c r="R640" i="1"/>
  <c r="J640" i="1"/>
  <c r="AX640" i="1" s="1"/>
  <c r="CM639" i="1"/>
  <c r="CL639" i="1"/>
  <c r="CF639" i="1"/>
  <c r="BT639" i="1"/>
  <c r="BS639" i="1"/>
  <c r="CK639" i="1" s="1"/>
  <c r="BQ639" i="1"/>
  <c r="BP639" i="1"/>
  <c r="BB639" i="1"/>
  <c r="BW639" i="1" s="1"/>
  <c r="CB639" i="1" s="1"/>
  <c r="AP639" i="1"/>
  <c r="AJ639" i="1"/>
  <c r="AG639" i="1"/>
  <c r="AF639" i="1"/>
  <c r="AE639" i="1"/>
  <c r="AB639" i="1"/>
  <c r="CO639" i="1" s="1"/>
  <c r="AA639" i="1"/>
  <c r="X639" i="1"/>
  <c r="W639" i="1"/>
  <c r="V639" i="1"/>
  <c r="U639" i="1"/>
  <c r="T639" i="1"/>
  <c r="S639" i="1"/>
  <c r="R639" i="1"/>
  <c r="J639" i="1"/>
  <c r="CM638" i="1"/>
  <c r="CL638" i="1"/>
  <c r="CF638" i="1"/>
  <c r="BT638" i="1"/>
  <c r="BS638" i="1"/>
  <c r="CK638" i="1" s="1"/>
  <c r="BQ638" i="1"/>
  <c r="BP638" i="1"/>
  <c r="BB638" i="1"/>
  <c r="BW638" i="1" s="1"/>
  <c r="CB638" i="1" s="1"/>
  <c r="AP638" i="1"/>
  <c r="AJ638" i="1"/>
  <c r="AG638" i="1"/>
  <c r="AF638" i="1"/>
  <c r="AE638" i="1"/>
  <c r="AB638" i="1"/>
  <c r="AA638" i="1"/>
  <c r="X638" i="1"/>
  <c r="W638" i="1"/>
  <c r="V638" i="1"/>
  <c r="U638" i="1"/>
  <c r="T638" i="1"/>
  <c r="S638" i="1"/>
  <c r="R638" i="1"/>
  <c r="J638" i="1"/>
  <c r="CM637" i="1"/>
  <c r="CL637" i="1"/>
  <c r="CF637" i="1"/>
  <c r="CH637" i="1" s="1"/>
  <c r="BT637" i="1"/>
  <c r="BS637" i="1"/>
  <c r="CK637" i="1" s="1"/>
  <c r="BQ637" i="1"/>
  <c r="BP637" i="1"/>
  <c r="BB637" i="1"/>
  <c r="BW637" i="1" s="1"/>
  <c r="CB637" i="1" s="1"/>
  <c r="AP637" i="1"/>
  <c r="AJ637" i="1"/>
  <c r="AG637" i="1"/>
  <c r="AF637" i="1"/>
  <c r="AE637" i="1"/>
  <c r="AB637" i="1"/>
  <c r="CO637" i="1" s="1"/>
  <c r="AA637" i="1"/>
  <c r="X637" i="1"/>
  <c r="W637" i="1"/>
  <c r="V637" i="1"/>
  <c r="U637" i="1"/>
  <c r="T637" i="1"/>
  <c r="S637" i="1"/>
  <c r="R637" i="1"/>
  <c r="J637" i="1"/>
  <c r="AX637" i="1" s="1"/>
  <c r="CM636" i="1"/>
  <c r="CL636" i="1"/>
  <c r="CF636" i="1"/>
  <c r="BT636" i="1"/>
  <c r="BS636" i="1"/>
  <c r="BQ636" i="1"/>
  <c r="BP636" i="1"/>
  <c r="BB636" i="1"/>
  <c r="BW636" i="1" s="1"/>
  <c r="CB636" i="1" s="1"/>
  <c r="AP636" i="1"/>
  <c r="AJ636" i="1"/>
  <c r="AG636" i="1"/>
  <c r="AF636" i="1"/>
  <c r="AE636" i="1"/>
  <c r="AB636" i="1"/>
  <c r="CO636" i="1" s="1"/>
  <c r="AA636" i="1"/>
  <c r="X636" i="1"/>
  <c r="W636" i="1"/>
  <c r="V636" i="1"/>
  <c r="U636" i="1"/>
  <c r="T636" i="1"/>
  <c r="S636" i="1"/>
  <c r="R636" i="1"/>
  <c r="J636" i="1"/>
  <c r="CM635" i="1"/>
  <c r="CL635" i="1"/>
  <c r="CF635" i="1"/>
  <c r="CH635" i="1" s="1"/>
  <c r="BT635" i="1"/>
  <c r="BS635" i="1"/>
  <c r="CK635" i="1" s="1"/>
  <c r="BQ635" i="1"/>
  <c r="BP635" i="1"/>
  <c r="BB635" i="1"/>
  <c r="BW635" i="1" s="1"/>
  <c r="CB635" i="1" s="1"/>
  <c r="AP635" i="1"/>
  <c r="AJ635" i="1"/>
  <c r="AG635" i="1"/>
  <c r="AF635" i="1"/>
  <c r="AE635" i="1"/>
  <c r="AB635" i="1"/>
  <c r="CO635" i="1" s="1"/>
  <c r="AA635" i="1"/>
  <c r="X635" i="1"/>
  <c r="W635" i="1"/>
  <c r="V635" i="1"/>
  <c r="U635" i="1"/>
  <c r="T635" i="1"/>
  <c r="S635" i="1"/>
  <c r="R635" i="1"/>
  <c r="J635" i="1"/>
  <c r="BN635" i="1" s="1"/>
  <c r="CM634" i="1"/>
  <c r="CL634" i="1"/>
  <c r="CF634" i="1"/>
  <c r="BT634" i="1"/>
  <c r="BS634" i="1"/>
  <c r="BQ634" i="1"/>
  <c r="BP634" i="1"/>
  <c r="BB634" i="1"/>
  <c r="BW634" i="1" s="1"/>
  <c r="CB634" i="1" s="1"/>
  <c r="AP634" i="1"/>
  <c r="AJ634" i="1"/>
  <c r="AG634" i="1"/>
  <c r="AF634" i="1"/>
  <c r="AE634" i="1"/>
  <c r="AB634" i="1"/>
  <c r="CO634" i="1" s="1"/>
  <c r="AA634" i="1"/>
  <c r="X634" i="1"/>
  <c r="W634" i="1"/>
  <c r="V634" i="1"/>
  <c r="U634" i="1"/>
  <c r="T634" i="1"/>
  <c r="S634" i="1"/>
  <c r="R634" i="1"/>
  <c r="J634" i="1"/>
  <c r="CM633" i="1"/>
  <c r="CL633" i="1"/>
  <c r="CF633" i="1"/>
  <c r="BT633" i="1"/>
  <c r="BS633" i="1"/>
  <c r="CN633" i="1" s="1"/>
  <c r="BQ633" i="1"/>
  <c r="BP633" i="1"/>
  <c r="BB633" i="1"/>
  <c r="BW633" i="1" s="1"/>
  <c r="CB633" i="1" s="1"/>
  <c r="AP633" i="1"/>
  <c r="AJ633" i="1"/>
  <c r="AG633" i="1"/>
  <c r="AF633" i="1"/>
  <c r="AE633" i="1"/>
  <c r="AB633" i="1"/>
  <c r="CO633" i="1" s="1"/>
  <c r="AA633" i="1"/>
  <c r="X633" i="1"/>
  <c r="W633" i="1"/>
  <c r="V633" i="1"/>
  <c r="U633" i="1"/>
  <c r="T633" i="1"/>
  <c r="S633" i="1"/>
  <c r="R633" i="1"/>
  <c r="J633" i="1"/>
  <c r="CM632" i="1"/>
  <c r="CL632" i="1"/>
  <c r="CF632" i="1"/>
  <c r="CG632" i="1" s="1"/>
  <c r="BT632" i="1"/>
  <c r="BS632" i="1"/>
  <c r="CN632" i="1" s="1"/>
  <c r="BQ632" i="1"/>
  <c r="BP632" i="1"/>
  <c r="BB632" i="1"/>
  <c r="BW632" i="1" s="1"/>
  <c r="CB632" i="1" s="1"/>
  <c r="AP632" i="1"/>
  <c r="AJ632" i="1"/>
  <c r="AG632" i="1"/>
  <c r="AF632" i="1"/>
  <c r="AE632" i="1"/>
  <c r="AB632" i="1"/>
  <c r="AA632" i="1"/>
  <c r="X632" i="1"/>
  <c r="W632" i="1"/>
  <c r="V632" i="1"/>
  <c r="U632" i="1"/>
  <c r="T632" i="1"/>
  <c r="S632" i="1"/>
  <c r="R632" i="1"/>
  <c r="J632" i="1"/>
  <c r="BH632" i="1" s="1"/>
  <c r="CM631" i="1"/>
  <c r="CL631" i="1"/>
  <c r="CF631" i="1"/>
  <c r="CH631" i="1" s="1"/>
  <c r="BT631" i="1"/>
  <c r="BS631" i="1"/>
  <c r="CN631" i="1" s="1"/>
  <c r="BQ631" i="1"/>
  <c r="BP631" i="1"/>
  <c r="BB631" i="1"/>
  <c r="BW631" i="1" s="1"/>
  <c r="CB631" i="1" s="1"/>
  <c r="AP631" i="1"/>
  <c r="AJ631" i="1"/>
  <c r="AG631" i="1"/>
  <c r="AE631" i="1"/>
  <c r="AB631" i="1"/>
  <c r="CO631" i="1" s="1"/>
  <c r="AA631" i="1"/>
  <c r="X631" i="1"/>
  <c r="W631" i="1"/>
  <c r="V631" i="1"/>
  <c r="U631" i="1"/>
  <c r="T631" i="1"/>
  <c r="S631" i="1"/>
  <c r="R631" i="1"/>
  <c r="J631" i="1"/>
  <c r="BG631" i="1" s="1"/>
  <c r="CM630" i="1"/>
  <c r="CL630" i="1"/>
  <c r="CF630" i="1"/>
  <c r="BT630" i="1"/>
  <c r="BS630" i="1"/>
  <c r="BQ630" i="1"/>
  <c r="BP630" i="1"/>
  <c r="BB630" i="1"/>
  <c r="BW630" i="1" s="1"/>
  <c r="CB630" i="1" s="1"/>
  <c r="AP630" i="1"/>
  <c r="AJ630" i="1"/>
  <c r="AG630" i="1"/>
  <c r="AF630" i="1"/>
  <c r="AE630" i="1"/>
  <c r="AB630" i="1"/>
  <c r="AA630" i="1"/>
  <c r="X630" i="1"/>
  <c r="W630" i="1"/>
  <c r="V630" i="1"/>
  <c r="U630" i="1"/>
  <c r="T630" i="1"/>
  <c r="S630" i="1"/>
  <c r="R630" i="1"/>
  <c r="J630" i="1"/>
  <c r="BH630" i="1" s="1"/>
  <c r="CF44" i="1"/>
  <c r="CH44" i="1" s="1"/>
  <c r="BT44" i="1"/>
  <c r="BS44" i="1"/>
  <c r="BQ44" i="1"/>
  <c r="BP44" i="1"/>
  <c r="BB44" i="1"/>
  <c r="BW44" i="1" s="1"/>
  <c r="CB44" i="1" s="1"/>
  <c r="AP44" i="1"/>
  <c r="AJ44" i="1"/>
  <c r="AG44" i="1"/>
  <c r="AF44" i="1"/>
  <c r="AE44" i="1"/>
  <c r="AB44" i="1"/>
  <c r="CO44" i="1" s="1"/>
  <c r="AA44" i="1"/>
  <c r="X44" i="1"/>
  <c r="W44" i="1"/>
  <c r="V44" i="1"/>
  <c r="U44" i="1"/>
  <c r="T44" i="1"/>
  <c r="S44" i="1"/>
  <c r="R44" i="1"/>
  <c r="J44" i="1"/>
  <c r="CM629" i="1"/>
  <c r="CL629" i="1"/>
  <c r="CF629" i="1"/>
  <c r="BT629" i="1"/>
  <c r="BS629" i="1"/>
  <c r="CN629" i="1" s="1"/>
  <c r="BQ629" i="1"/>
  <c r="BP629" i="1"/>
  <c r="BB629" i="1"/>
  <c r="BW629" i="1" s="1"/>
  <c r="CB629" i="1" s="1"/>
  <c r="AP629" i="1"/>
  <c r="AJ629" i="1"/>
  <c r="AG629" i="1"/>
  <c r="AF629" i="1"/>
  <c r="AE629" i="1"/>
  <c r="AB629" i="1"/>
  <c r="CO629" i="1" s="1"/>
  <c r="AA629" i="1"/>
  <c r="X629" i="1"/>
  <c r="W629" i="1"/>
  <c r="V629" i="1"/>
  <c r="U629" i="1"/>
  <c r="T629" i="1"/>
  <c r="S629" i="1"/>
  <c r="R629" i="1"/>
  <c r="J629" i="1"/>
  <c r="CM628" i="1"/>
  <c r="CL628" i="1"/>
  <c r="CF628" i="1"/>
  <c r="BT628" i="1"/>
  <c r="BS628" i="1"/>
  <c r="BQ628" i="1"/>
  <c r="BP628" i="1"/>
  <c r="BB628" i="1"/>
  <c r="BW628" i="1" s="1"/>
  <c r="CB628" i="1" s="1"/>
  <c r="AP628" i="1"/>
  <c r="AJ628" i="1"/>
  <c r="AG628" i="1"/>
  <c r="AF628" i="1"/>
  <c r="AE628" i="1"/>
  <c r="AB628" i="1"/>
  <c r="CO628" i="1" s="1"/>
  <c r="AA628" i="1"/>
  <c r="X628" i="1"/>
  <c r="W628" i="1"/>
  <c r="V628" i="1"/>
  <c r="U628" i="1"/>
  <c r="T628" i="1"/>
  <c r="S628" i="1"/>
  <c r="R628" i="1"/>
  <c r="J628" i="1"/>
  <c r="AX628" i="1" s="1"/>
  <c r="CM627" i="1"/>
  <c r="CL627" i="1"/>
  <c r="CF627" i="1"/>
  <c r="BT627" i="1"/>
  <c r="BS627" i="1"/>
  <c r="CK627" i="1" s="1"/>
  <c r="BQ627" i="1"/>
  <c r="BP627" i="1"/>
  <c r="BB627" i="1"/>
  <c r="BW627" i="1" s="1"/>
  <c r="CB627" i="1" s="1"/>
  <c r="AP627" i="1"/>
  <c r="AJ627" i="1"/>
  <c r="AG627" i="1"/>
  <c r="AF627" i="1"/>
  <c r="AE627" i="1"/>
  <c r="AB627" i="1"/>
  <c r="CO627" i="1" s="1"/>
  <c r="AA627" i="1"/>
  <c r="X627" i="1"/>
  <c r="W627" i="1"/>
  <c r="V627" i="1"/>
  <c r="U627" i="1"/>
  <c r="T627" i="1"/>
  <c r="S627" i="1"/>
  <c r="R627" i="1"/>
  <c r="J627" i="1"/>
  <c r="CM626" i="1"/>
  <c r="CL626" i="1"/>
  <c r="CF626" i="1"/>
  <c r="CH626" i="1" s="1"/>
  <c r="BT626" i="1"/>
  <c r="BS626" i="1"/>
  <c r="BQ626" i="1"/>
  <c r="BP626" i="1"/>
  <c r="BB626" i="1"/>
  <c r="BW626" i="1" s="1"/>
  <c r="CB626" i="1" s="1"/>
  <c r="AP626" i="1"/>
  <c r="AJ626" i="1"/>
  <c r="AG626" i="1"/>
  <c r="AF626" i="1"/>
  <c r="AE626" i="1"/>
  <c r="AB626" i="1"/>
  <c r="AA626" i="1"/>
  <c r="X626" i="1"/>
  <c r="W626" i="1"/>
  <c r="V626" i="1"/>
  <c r="U626" i="1"/>
  <c r="T626" i="1"/>
  <c r="S626" i="1"/>
  <c r="R626" i="1"/>
  <c r="J626" i="1"/>
  <c r="BH626" i="1" s="1"/>
  <c r="CM625" i="1"/>
  <c r="CL625" i="1"/>
  <c r="CF625" i="1"/>
  <c r="CG625" i="1" s="1"/>
  <c r="BT625" i="1"/>
  <c r="BS625" i="1"/>
  <c r="BQ625" i="1"/>
  <c r="BP625" i="1"/>
  <c r="BB625" i="1"/>
  <c r="BW625" i="1" s="1"/>
  <c r="CB625" i="1" s="1"/>
  <c r="AP625" i="1"/>
  <c r="AJ625" i="1"/>
  <c r="AG625" i="1"/>
  <c r="AF625" i="1"/>
  <c r="AE625" i="1"/>
  <c r="AB625" i="1"/>
  <c r="CO625" i="1" s="1"/>
  <c r="AA625" i="1"/>
  <c r="X625" i="1"/>
  <c r="W625" i="1"/>
  <c r="V625" i="1"/>
  <c r="U625" i="1"/>
  <c r="T625" i="1"/>
  <c r="S625" i="1"/>
  <c r="R625" i="1"/>
  <c r="J625" i="1"/>
  <c r="BO625" i="1" s="1"/>
  <c r="CM624" i="1"/>
  <c r="CL624" i="1"/>
  <c r="CF624" i="1"/>
  <c r="CG624" i="1" s="1"/>
  <c r="BT624" i="1"/>
  <c r="BS624" i="1"/>
  <c r="CK624" i="1" s="1"/>
  <c r="BQ624" i="1"/>
  <c r="BP624" i="1"/>
  <c r="BB624" i="1"/>
  <c r="BW624" i="1" s="1"/>
  <c r="CB624" i="1" s="1"/>
  <c r="AP624" i="1"/>
  <c r="AJ624" i="1"/>
  <c r="AG624" i="1"/>
  <c r="AF624" i="1"/>
  <c r="AE624" i="1"/>
  <c r="AB624" i="1"/>
  <c r="CO624" i="1" s="1"/>
  <c r="AA624" i="1"/>
  <c r="X624" i="1"/>
  <c r="W624" i="1"/>
  <c r="V624" i="1"/>
  <c r="U624" i="1"/>
  <c r="T624" i="1"/>
  <c r="S624" i="1"/>
  <c r="R624" i="1"/>
  <c r="J624" i="1"/>
  <c r="AX624" i="1" s="1"/>
  <c r="CM623" i="1"/>
  <c r="CL623" i="1"/>
  <c r="CF623" i="1"/>
  <c r="CH623" i="1" s="1"/>
  <c r="BT623" i="1"/>
  <c r="BS623" i="1"/>
  <c r="CK623" i="1" s="1"/>
  <c r="BQ623" i="1"/>
  <c r="BP623" i="1"/>
  <c r="BB623" i="1"/>
  <c r="BW623" i="1" s="1"/>
  <c r="CB623" i="1" s="1"/>
  <c r="AP623" i="1"/>
  <c r="AJ623" i="1"/>
  <c r="AG623" i="1"/>
  <c r="AF623" i="1"/>
  <c r="AE623" i="1"/>
  <c r="AB623" i="1"/>
  <c r="CO623" i="1" s="1"/>
  <c r="AA623" i="1"/>
  <c r="X623" i="1"/>
  <c r="W623" i="1"/>
  <c r="V623" i="1"/>
  <c r="U623" i="1"/>
  <c r="T623" i="1"/>
  <c r="S623" i="1"/>
  <c r="R623" i="1"/>
  <c r="J623" i="1"/>
  <c r="CM622" i="1"/>
  <c r="CL622" i="1"/>
  <c r="CF622" i="1"/>
  <c r="CG622" i="1" s="1"/>
  <c r="BT622" i="1"/>
  <c r="BS622" i="1"/>
  <c r="BQ622" i="1"/>
  <c r="BP622" i="1"/>
  <c r="BB622" i="1"/>
  <c r="BW622" i="1" s="1"/>
  <c r="CB622" i="1" s="1"/>
  <c r="AP622" i="1"/>
  <c r="AJ622" i="1"/>
  <c r="AG622" i="1"/>
  <c r="AF622" i="1"/>
  <c r="AE622" i="1"/>
  <c r="AB622" i="1"/>
  <c r="AA622" i="1"/>
  <c r="X622" i="1"/>
  <c r="W622" i="1"/>
  <c r="V622" i="1"/>
  <c r="U622" i="1"/>
  <c r="T622" i="1"/>
  <c r="S622" i="1"/>
  <c r="R622" i="1"/>
  <c r="J622" i="1"/>
  <c r="BH622" i="1" s="1"/>
  <c r="CM621" i="1"/>
  <c r="CL621" i="1"/>
  <c r="CF621" i="1"/>
  <c r="CH621" i="1" s="1"/>
  <c r="BT621" i="1"/>
  <c r="BS621" i="1"/>
  <c r="CK621" i="1" s="1"/>
  <c r="BQ621" i="1"/>
  <c r="BP621" i="1"/>
  <c r="BB621" i="1"/>
  <c r="BW621" i="1" s="1"/>
  <c r="CB621" i="1" s="1"/>
  <c r="AP621" i="1"/>
  <c r="AJ621" i="1"/>
  <c r="AG621" i="1"/>
  <c r="AF621" i="1"/>
  <c r="AE621" i="1"/>
  <c r="AB621" i="1"/>
  <c r="CO621" i="1" s="1"/>
  <c r="AA621" i="1"/>
  <c r="X621" i="1"/>
  <c r="W621" i="1"/>
  <c r="V621" i="1"/>
  <c r="U621" i="1"/>
  <c r="T621" i="1"/>
  <c r="S621" i="1"/>
  <c r="R621" i="1"/>
  <c r="J621" i="1"/>
  <c r="BH621" i="1" s="1"/>
  <c r="CM620" i="1"/>
  <c r="CL620" i="1"/>
  <c r="CF620" i="1"/>
  <c r="CH620" i="1" s="1"/>
  <c r="BT620" i="1"/>
  <c r="BS620" i="1"/>
  <c r="BQ620" i="1"/>
  <c r="BP620" i="1"/>
  <c r="BB620" i="1"/>
  <c r="BW620" i="1" s="1"/>
  <c r="CB620" i="1" s="1"/>
  <c r="AP620" i="1"/>
  <c r="AJ620" i="1"/>
  <c r="AG620" i="1"/>
  <c r="AF620" i="1"/>
  <c r="AE620" i="1"/>
  <c r="AB620" i="1"/>
  <c r="CO620" i="1" s="1"/>
  <c r="AA620" i="1"/>
  <c r="X620" i="1"/>
  <c r="W620" i="1"/>
  <c r="V620" i="1"/>
  <c r="U620" i="1"/>
  <c r="T620" i="1"/>
  <c r="S620" i="1"/>
  <c r="R620" i="1"/>
  <c r="J620" i="1"/>
  <c r="CM619" i="1"/>
  <c r="CL619" i="1"/>
  <c r="CF619" i="1"/>
  <c r="BT619" i="1"/>
  <c r="BS619" i="1"/>
  <c r="CK619" i="1" s="1"/>
  <c r="BQ619" i="1"/>
  <c r="BP619" i="1"/>
  <c r="BB619" i="1"/>
  <c r="BW619" i="1" s="1"/>
  <c r="CB619" i="1" s="1"/>
  <c r="AP619" i="1"/>
  <c r="AJ619" i="1"/>
  <c r="AG619" i="1"/>
  <c r="AF619" i="1"/>
  <c r="AE619" i="1"/>
  <c r="AB619" i="1"/>
  <c r="AA619" i="1"/>
  <c r="X619" i="1"/>
  <c r="W619" i="1"/>
  <c r="V619" i="1"/>
  <c r="U619" i="1"/>
  <c r="T619" i="1"/>
  <c r="S619" i="1"/>
  <c r="R619" i="1"/>
  <c r="J619" i="1"/>
  <c r="BH619" i="1" s="1"/>
  <c r="CM618" i="1"/>
  <c r="CL618" i="1"/>
  <c r="CF618" i="1"/>
  <c r="CH618" i="1" s="1"/>
  <c r="BT618" i="1"/>
  <c r="BS618" i="1"/>
  <c r="CK618" i="1" s="1"/>
  <c r="BQ618" i="1"/>
  <c r="BP618" i="1"/>
  <c r="BB618" i="1"/>
  <c r="BW618" i="1" s="1"/>
  <c r="CB618" i="1" s="1"/>
  <c r="AP618" i="1"/>
  <c r="AJ618" i="1"/>
  <c r="AG618" i="1"/>
  <c r="AF618" i="1"/>
  <c r="AE618" i="1"/>
  <c r="AB618" i="1"/>
  <c r="CO618" i="1" s="1"/>
  <c r="AA618" i="1"/>
  <c r="X618" i="1"/>
  <c r="W618" i="1"/>
  <c r="V618" i="1"/>
  <c r="U618" i="1"/>
  <c r="T618" i="1"/>
  <c r="S618" i="1"/>
  <c r="R618" i="1"/>
  <c r="J618" i="1"/>
  <c r="BN618" i="1" s="1"/>
  <c r="CM617" i="1"/>
  <c r="CL617" i="1"/>
  <c r="CF617" i="1"/>
  <c r="BT617" i="1"/>
  <c r="BS617" i="1"/>
  <c r="CN617" i="1" s="1"/>
  <c r="BQ617" i="1"/>
  <c r="BP617" i="1"/>
  <c r="BB617" i="1"/>
  <c r="BW617" i="1" s="1"/>
  <c r="AJ617" i="1"/>
  <c r="AG617" i="1"/>
  <c r="AF617" i="1"/>
  <c r="AE617" i="1"/>
  <c r="AB617" i="1"/>
  <c r="AA617" i="1"/>
  <c r="X617" i="1"/>
  <c r="W617" i="1"/>
  <c r="V617" i="1"/>
  <c r="U617" i="1"/>
  <c r="T617" i="1"/>
  <c r="S617" i="1"/>
  <c r="R617" i="1"/>
  <c r="J617" i="1"/>
  <c r="AN617" i="1" s="1"/>
  <c r="CM616" i="1"/>
  <c r="CL616" i="1"/>
  <c r="CF616" i="1"/>
  <c r="CG616" i="1" s="1"/>
  <c r="BT616" i="1"/>
  <c r="BS616" i="1"/>
  <c r="CN616" i="1" s="1"/>
  <c r="BQ616" i="1"/>
  <c r="BP616" i="1"/>
  <c r="BB616" i="1"/>
  <c r="BW616" i="1" s="1"/>
  <c r="CB616" i="1" s="1"/>
  <c r="AP616" i="1"/>
  <c r="AJ616" i="1"/>
  <c r="AG616" i="1"/>
  <c r="AF616" i="1"/>
  <c r="AE616" i="1"/>
  <c r="AB616" i="1"/>
  <c r="CO616" i="1" s="1"/>
  <c r="AA616" i="1"/>
  <c r="X616" i="1"/>
  <c r="W616" i="1"/>
  <c r="V616" i="1"/>
  <c r="U616" i="1"/>
  <c r="T616" i="1"/>
  <c r="S616" i="1"/>
  <c r="R616" i="1"/>
  <c r="J616" i="1"/>
  <c r="BO616" i="1" s="1"/>
  <c r="CM615" i="1"/>
  <c r="CL615" i="1"/>
  <c r="CF615" i="1"/>
  <c r="CH615" i="1" s="1"/>
  <c r="BT615" i="1"/>
  <c r="BS615" i="1"/>
  <c r="BQ615" i="1"/>
  <c r="BP615" i="1"/>
  <c r="BB615" i="1"/>
  <c r="BW615" i="1" s="1"/>
  <c r="CB615" i="1" s="1"/>
  <c r="AJ615" i="1"/>
  <c r="AG615" i="1"/>
  <c r="AF615" i="1"/>
  <c r="AE615" i="1"/>
  <c r="AB615" i="1"/>
  <c r="CO615" i="1" s="1"/>
  <c r="X615" i="1"/>
  <c r="W615" i="1"/>
  <c r="V615" i="1"/>
  <c r="U615" i="1"/>
  <c r="T615" i="1"/>
  <c r="S615" i="1"/>
  <c r="R615" i="1"/>
  <c r="J615" i="1"/>
  <c r="BO615" i="1" s="1"/>
  <c r="CM614" i="1"/>
  <c r="CL614" i="1"/>
  <c r="CF614" i="1"/>
  <c r="BT614" i="1"/>
  <c r="BS614" i="1"/>
  <c r="BQ614" i="1"/>
  <c r="BP614" i="1"/>
  <c r="BB614" i="1"/>
  <c r="BW614" i="1" s="1"/>
  <c r="CB614" i="1" s="1"/>
  <c r="AP614" i="1"/>
  <c r="AJ614" i="1"/>
  <c r="AG614" i="1"/>
  <c r="AF614" i="1"/>
  <c r="AE614" i="1"/>
  <c r="AB614" i="1"/>
  <c r="CO614" i="1" s="1"/>
  <c r="AA614" i="1"/>
  <c r="X614" i="1"/>
  <c r="W614" i="1"/>
  <c r="V614" i="1"/>
  <c r="U614" i="1"/>
  <c r="T614" i="1"/>
  <c r="S614" i="1"/>
  <c r="R614" i="1"/>
  <c r="J614" i="1"/>
  <c r="BG614" i="1" s="1"/>
  <c r="CM613" i="1"/>
  <c r="CL613" i="1"/>
  <c r="CF613" i="1"/>
  <c r="BT613" i="1"/>
  <c r="BS613" i="1"/>
  <c r="CN613" i="1" s="1"/>
  <c r="BQ613" i="1"/>
  <c r="BP613" i="1"/>
  <c r="BB613" i="1"/>
  <c r="BW613" i="1" s="1"/>
  <c r="CB613" i="1" s="1"/>
  <c r="AP613" i="1"/>
  <c r="AJ613" i="1"/>
  <c r="AG613" i="1"/>
  <c r="AF613" i="1"/>
  <c r="AE613" i="1"/>
  <c r="AB613" i="1"/>
  <c r="CO613" i="1" s="1"/>
  <c r="AA613" i="1"/>
  <c r="X613" i="1"/>
  <c r="W613" i="1"/>
  <c r="V613" i="1"/>
  <c r="U613" i="1"/>
  <c r="T613" i="1"/>
  <c r="S613" i="1"/>
  <c r="R613" i="1"/>
  <c r="J613" i="1"/>
  <c r="AX613" i="1" s="1"/>
  <c r="CM612" i="1"/>
  <c r="CL612" i="1"/>
  <c r="CF612" i="1"/>
  <c r="CH612" i="1" s="1"/>
  <c r="BT612" i="1"/>
  <c r="BS612" i="1"/>
  <c r="BQ612" i="1"/>
  <c r="BP612" i="1"/>
  <c r="BB612" i="1"/>
  <c r="BW612" i="1" s="1"/>
  <c r="CB612" i="1" s="1"/>
  <c r="AP612" i="1"/>
  <c r="AJ612" i="1"/>
  <c r="AG612" i="1"/>
  <c r="AF612" i="1"/>
  <c r="AE612" i="1"/>
  <c r="AB612" i="1"/>
  <c r="CO612" i="1" s="1"/>
  <c r="AA612" i="1"/>
  <c r="X612" i="1"/>
  <c r="W612" i="1"/>
  <c r="V612" i="1"/>
  <c r="U612" i="1"/>
  <c r="T612" i="1"/>
  <c r="S612" i="1"/>
  <c r="R612" i="1"/>
  <c r="J612" i="1"/>
  <c r="AX612" i="1" s="1"/>
  <c r="CM611" i="1"/>
  <c r="CL611" i="1"/>
  <c r="CF611" i="1"/>
  <c r="BT611" i="1"/>
  <c r="BS611" i="1"/>
  <c r="BQ611" i="1"/>
  <c r="BP611" i="1"/>
  <c r="BB611" i="1"/>
  <c r="BW611" i="1" s="1"/>
  <c r="CB611" i="1" s="1"/>
  <c r="AJ611" i="1"/>
  <c r="AG611" i="1"/>
  <c r="AF611" i="1"/>
  <c r="AE611" i="1"/>
  <c r="AB611" i="1"/>
  <c r="AA611" i="1"/>
  <c r="X611" i="1"/>
  <c r="W611" i="1"/>
  <c r="V611" i="1"/>
  <c r="U611" i="1"/>
  <c r="T611" i="1"/>
  <c r="S611" i="1"/>
  <c r="R611" i="1"/>
  <c r="J611" i="1"/>
  <c r="BH611" i="1" s="1"/>
  <c r="CM610" i="1"/>
  <c r="CL610" i="1"/>
  <c r="CF610" i="1"/>
  <c r="BT610" i="1"/>
  <c r="BS610" i="1"/>
  <c r="CK610" i="1" s="1"/>
  <c r="BQ610" i="1"/>
  <c r="BP610" i="1"/>
  <c r="BB610" i="1"/>
  <c r="BW610" i="1" s="1"/>
  <c r="CB610" i="1" s="1"/>
  <c r="AP610" i="1"/>
  <c r="AJ610" i="1"/>
  <c r="AG610" i="1"/>
  <c r="AF610" i="1"/>
  <c r="AE610" i="1"/>
  <c r="AB610" i="1"/>
  <c r="CO610" i="1" s="1"/>
  <c r="AA610" i="1"/>
  <c r="X610" i="1"/>
  <c r="W610" i="1"/>
  <c r="V610" i="1"/>
  <c r="U610" i="1"/>
  <c r="T610" i="1"/>
  <c r="S610" i="1"/>
  <c r="R610" i="1"/>
  <c r="J610" i="1"/>
  <c r="CM609" i="1"/>
  <c r="CL609" i="1"/>
  <c r="CF609" i="1"/>
  <c r="CH609" i="1" s="1"/>
  <c r="BT609" i="1"/>
  <c r="BS609" i="1"/>
  <c r="BQ609" i="1"/>
  <c r="BP609" i="1"/>
  <c r="BB609" i="1"/>
  <c r="BW609" i="1" s="1"/>
  <c r="CB609" i="1" s="1"/>
  <c r="AJ609" i="1"/>
  <c r="AG609" i="1"/>
  <c r="AF609" i="1"/>
  <c r="AE609" i="1"/>
  <c r="AB609" i="1"/>
  <c r="CO609" i="1" s="1"/>
  <c r="AA609" i="1"/>
  <c r="X609" i="1"/>
  <c r="W609" i="1"/>
  <c r="V609" i="1"/>
  <c r="U609" i="1"/>
  <c r="T609" i="1"/>
  <c r="S609" i="1"/>
  <c r="R609" i="1"/>
  <c r="J609" i="1"/>
  <c r="CM608" i="1"/>
  <c r="CL608" i="1"/>
  <c r="CF608" i="1"/>
  <c r="CH608" i="1" s="1"/>
  <c r="BT608" i="1"/>
  <c r="BS608" i="1"/>
  <c r="BQ608" i="1"/>
  <c r="BP608" i="1"/>
  <c r="BB608" i="1"/>
  <c r="BW608" i="1" s="1"/>
  <c r="CB608" i="1" s="1"/>
  <c r="AJ608" i="1"/>
  <c r="AG608" i="1"/>
  <c r="AF608" i="1"/>
  <c r="AE608" i="1"/>
  <c r="AB608" i="1"/>
  <c r="CO608" i="1" s="1"/>
  <c r="AA608" i="1"/>
  <c r="X608" i="1"/>
  <c r="W608" i="1"/>
  <c r="V608" i="1"/>
  <c r="U608" i="1"/>
  <c r="T608" i="1"/>
  <c r="S608" i="1"/>
  <c r="R608" i="1"/>
  <c r="J608" i="1"/>
  <c r="CM607" i="1"/>
  <c r="CL607" i="1"/>
  <c r="CF607" i="1"/>
  <c r="CH607" i="1" s="1"/>
  <c r="BT607" i="1"/>
  <c r="BS607" i="1"/>
  <c r="CN607" i="1" s="1"/>
  <c r="BQ607" i="1"/>
  <c r="BP607" i="1"/>
  <c r="BB607" i="1"/>
  <c r="BW607" i="1" s="1"/>
  <c r="CB607" i="1" s="1"/>
  <c r="AP607" i="1"/>
  <c r="AJ607" i="1"/>
  <c r="AG607" i="1"/>
  <c r="AF607" i="1"/>
  <c r="AE607" i="1"/>
  <c r="AB607" i="1"/>
  <c r="AA607" i="1"/>
  <c r="X607" i="1"/>
  <c r="W607" i="1"/>
  <c r="V607" i="1"/>
  <c r="U607" i="1"/>
  <c r="T607" i="1"/>
  <c r="S607" i="1"/>
  <c r="R607" i="1"/>
  <c r="J607" i="1"/>
  <c r="BH607" i="1" s="1"/>
  <c r="CM606" i="1"/>
  <c r="CL606" i="1"/>
  <c r="CF606" i="1"/>
  <c r="BT606" i="1"/>
  <c r="BS606" i="1"/>
  <c r="BQ606" i="1"/>
  <c r="BP606" i="1"/>
  <c r="BB606" i="1"/>
  <c r="BW606" i="1" s="1"/>
  <c r="CB606" i="1" s="1"/>
  <c r="AP606" i="1"/>
  <c r="AJ606" i="1"/>
  <c r="AG606" i="1"/>
  <c r="AF606" i="1"/>
  <c r="AE606" i="1"/>
  <c r="AB606" i="1"/>
  <c r="AA606" i="1"/>
  <c r="X606" i="1"/>
  <c r="W606" i="1"/>
  <c r="V606" i="1"/>
  <c r="U606" i="1"/>
  <c r="T606" i="1"/>
  <c r="S606" i="1"/>
  <c r="R606" i="1"/>
  <c r="J606" i="1"/>
  <c r="BO606" i="1" s="1"/>
  <c r="CM605" i="1"/>
  <c r="CL605" i="1"/>
  <c r="CF605" i="1"/>
  <c r="CH605" i="1" s="1"/>
  <c r="BT605" i="1"/>
  <c r="BS605" i="1"/>
  <c r="CN605" i="1" s="1"/>
  <c r="BQ605" i="1"/>
  <c r="BP605" i="1"/>
  <c r="BB605" i="1"/>
  <c r="BW605" i="1" s="1"/>
  <c r="CB605" i="1" s="1"/>
  <c r="AP605" i="1"/>
  <c r="AJ605" i="1"/>
  <c r="AG605" i="1"/>
  <c r="AF605" i="1"/>
  <c r="AE605" i="1"/>
  <c r="AB605" i="1"/>
  <c r="CO605" i="1" s="1"/>
  <c r="AA605" i="1"/>
  <c r="X605" i="1"/>
  <c r="W605" i="1"/>
  <c r="V605" i="1"/>
  <c r="U605" i="1"/>
  <c r="T605" i="1"/>
  <c r="S605" i="1"/>
  <c r="R605" i="1"/>
  <c r="J605" i="1"/>
  <c r="BN605" i="1" s="1"/>
  <c r="CM604" i="1"/>
  <c r="CL604" i="1"/>
  <c r="CF604" i="1"/>
  <c r="CH604" i="1" s="1"/>
  <c r="BT604" i="1"/>
  <c r="BS604" i="1"/>
  <c r="CN604" i="1" s="1"/>
  <c r="BQ604" i="1"/>
  <c r="BP604" i="1"/>
  <c r="BB604" i="1"/>
  <c r="BW604" i="1" s="1"/>
  <c r="CB604" i="1" s="1"/>
  <c r="AP604" i="1"/>
  <c r="AJ604" i="1"/>
  <c r="AG604" i="1"/>
  <c r="AF604" i="1"/>
  <c r="AE604" i="1"/>
  <c r="AB604" i="1"/>
  <c r="CO604" i="1" s="1"/>
  <c r="AA604" i="1"/>
  <c r="X604" i="1"/>
  <c r="W604" i="1"/>
  <c r="V604" i="1"/>
  <c r="U604" i="1"/>
  <c r="T604" i="1"/>
  <c r="S604" i="1"/>
  <c r="R604" i="1"/>
  <c r="J604" i="1"/>
  <c r="CF99" i="1"/>
  <c r="CG99" i="1" s="1"/>
  <c r="BT99" i="1"/>
  <c r="BS99" i="1"/>
  <c r="CK99" i="1" s="1"/>
  <c r="BQ99" i="1"/>
  <c r="BP99" i="1"/>
  <c r="BB99" i="1"/>
  <c r="BW99" i="1" s="1"/>
  <c r="CB99" i="1" s="1"/>
  <c r="AP99" i="1"/>
  <c r="AJ99" i="1"/>
  <c r="AG99" i="1"/>
  <c r="AF99" i="1"/>
  <c r="AE99" i="1"/>
  <c r="AB99" i="1"/>
  <c r="CO99" i="1" s="1"/>
  <c r="AA99" i="1"/>
  <c r="X99" i="1"/>
  <c r="W99" i="1"/>
  <c r="V99" i="1"/>
  <c r="U99" i="1"/>
  <c r="T99" i="1"/>
  <c r="S99" i="1"/>
  <c r="R99" i="1"/>
  <c r="J99" i="1"/>
  <c r="BO99" i="1" s="1"/>
  <c r="CF238" i="1"/>
  <c r="BT238" i="1"/>
  <c r="BS238" i="1"/>
  <c r="CN238" i="1" s="1"/>
  <c r="BQ238" i="1"/>
  <c r="BP238" i="1"/>
  <c r="BB238" i="1"/>
  <c r="BW238" i="1" s="1"/>
  <c r="CB238" i="1" s="1"/>
  <c r="AP238" i="1"/>
  <c r="AJ238" i="1"/>
  <c r="AG238" i="1"/>
  <c r="AF238" i="1"/>
  <c r="AE238" i="1"/>
  <c r="AB238" i="1"/>
  <c r="AA238" i="1"/>
  <c r="X238" i="1"/>
  <c r="W238" i="1"/>
  <c r="V238" i="1"/>
  <c r="U238" i="1"/>
  <c r="T238" i="1"/>
  <c r="S238" i="1"/>
  <c r="R238" i="1"/>
  <c r="J238" i="1"/>
  <c r="BN238" i="1" s="1"/>
  <c r="CF154" i="1"/>
  <c r="CH154" i="1" s="1"/>
  <c r="BT154" i="1"/>
  <c r="BS154" i="1"/>
  <c r="CL154" i="1" s="1"/>
  <c r="CM154" i="1" s="1"/>
  <c r="BQ154" i="1"/>
  <c r="BP154" i="1"/>
  <c r="BB154" i="1"/>
  <c r="BW154" i="1" s="1"/>
  <c r="CB154" i="1" s="1"/>
  <c r="AP154" i="1"/>
  <c r="AJ154" i="1"/>
  <c r="AG154" i="1"/>
  <c r="AF154" i="1"/>
  <c r="AE154" i="1"/>
  <c r="AB154" i="1"/>
  <c r="CO154" i="1" s="1"/>
  <c r="AA154" i="1"/>
  <c r="X154" i="1"/>
  <c r="W154" i="1"/>
  <c r="V154" i="1"/>
  <c r="U154" i="1"/>
  <c r="T154" i="1"/>
  <c r="S154" i="1"/>
  <c r="R154" i="1"/>
  <c r="J154" i="1"/>
  <c r="BG154" i="1" s="1"/>
  <c r="CF473" i="1"/>
  <c r="CH473" i="1" s="1"/>
  <c r="BT473" i="1"/>
  <c r="BS473" i="1"/>
  <c r="CN473" i="1" s="1"/>
  <c r="BQ473" i="1"/>
  <c r="BP473" i="1"/>
  <c r="BB473" i="1"/>
  <c r="BW473" i="1" s="1"/>
  <c r="CB473" i="1" s="1"/>
  <c r="AJ473" i="1"/>
  <c r="AG473" i="1"/>
  <c r="AF473" i="1"/>
  <c r="AE473" i="1"/>
  <c r="AB473" i="1"/>
  <c r="CO473" i="1" s="1"/>
  <c r="AA473" i="1"/>
  <c r="X473" i="1"/>
  <c r="W473" i="1"/>
  <c r="V473" i="1"/>
  <c r="U473" i="1"/>
  <c r="T473" i="1"/>
  <c r="S473" i="1"/>
  <c r="R473" i="1"/>
  <c r="J473" i="1"/>
  <c r="AN473" i="1" s="1"/>
  <c r="CF87" i="1"/>
  <c r="BT87" i="1"/>
  <c r="BS87" i="1"/>
  <c r="CN87" i="1" s="1"/>
  <c r="BQ87" i="1"/>
  <c r="BP87" i="1"/>
  <c r="BB87" i="1"/>
  <c r="BW87" i="1" s="1"/>
  <c r="CB87" i="1" s="1"/>
  <c r="AJ87" i="1"/>
  <c r="AG87" i="1"/>
  <c r="AF87" i="1"/>
  <c r="AE87" i="1"/>
  <c r="AB87" i="1"/>
  <c r="CO87" i="1" s="1"/>
  <c r="AA87" i="1"/>
  <c r="X87" i="1"/>
  <c r="W87" i="1"/>
  <c r="V87" i="1"/>
  <c r="U87" i="1"/>
  <c r="T87" i="1"/>
  <c r="S87" i="1"/>
  <c r="R87" i="1"/>
  <c r="J87" i="1"/>
  <c r="CF86" i="1"/>
  <c r="BT86" i="1"/>
  <c r="BS86" i="1"/>
  <c r="CL86" i="1" s="1"/>
  <c r="CM86" i="1" s="1"/>
  <c r="BQ86" i="1"/>
  <c r="BP86" i="1"/>
  <c r="BB86" i="1"/>
  <c r="BW86" i="1" s="1"/>
  <c r="CB86" i="1" s="1"/>
  <c r="AP86" i="1"/>
  <c r="AJ86" i="1"/>
  <c r="AG86" i="1"/>
  <c r="AF86" i="1"/>
  <c r="AE86" i="1"/>
  <c r="AB86" i="1"/>
  <c r="CO86" i="1" s="1"/>
  <c r="AA86" i="1"/>
  <c r="X86" i="1"/>
  <c r="W86" i="1"/>
  <c r="V86" i="1"/>
  <c r="U86" i="1"/>
  <c r="T86" i="1"/>
  <c r="S86" i="1"/>
  <c r="R86" i="1"/>
  <c r="J86" i="1"/>
  <c r="BN86" i="1" s="1"/>
  <c r="CF341" i="1"/>
  <c r="BT341" i="1"/>
  <c r="BS341" i="1"/>
  <c r="CK341" i="1" s="1"/>
  <c r="BQ341" i="1"/>
  <c r="BP341" i="1"/>
  <c r="BB341" i="1"/>
  <c r="BW341" i="1" s="1"/>
  <c r="CB341" i="1" s="1"/>
  <c r="AP341" i="1"/>
  <c r="AJ341" i="1"/>
  <c r="AG341" i="1"/>
  <c r="AF341" i="1"/>
  <c r="AE341" i="1"/>
  <c r="AB341" i="1"/>
  <c r="CO341" i="1" s="1"/>
  <c r="AA341" i="1"/>
  <c r="X341" i="1"/>
  <c r="W341" i="1"/>
  <c r="V341" i="1"/>
  <c r="U341" i="1"/>
  <c r="T341" i="1"/>
  <c r="S341" i="1"/>
  <c r="R341" i="1"/>
  <c r="J341" i="1"/>
  <c r="BO341" i="1" s="1"/>
  <c r="CF237" i="1"/>
  <c r="CG237" i="1" s="1"/>
  <c r="BT237" i="1"/>
  <c r="BS237" i="1"/>
  <c r="CN237" i="1" s="1"/>
  <c r="BQ237" i="1"/>
  <c r="BP237" i="1"/>
  <c r="BB237" i="1"/>
  <c r="BW237" i="1" s="1"/>
  <c r="CB237" i="1" s="1"/>
  <c r="AJ237" i="1"/>
  <c r="AG237" i="1"/>
  <c r="AF237" i="1"/>
  <c r="AE237" i="1"/>
  <c r="AB237" i="1"/>
  <c r="AA237" i="1"/>
  <c r="X237" i="1"/>
  <c r="W237" i="1"/>
  <c r="V237" i="1"/>
  <c r="U237" i="1"/>
  <c r="T237" i="1"/>
  <c r="S237" i="1"/>
  <c r="R237" i="1"/>
  <c r="J237" i="1"/>
  <c r="BN237" i="1" s="1"/>
  <c r="CF167" i="1"/>
  <c r="CG167" i="1" s="1"/>
  <c r="BT167" i="1"/>
  <c r="BS167" i="1"/>
  <c r="CN167" i="1" s="1"/>
  <c r="BQ167" i="1"/>
  <c r="BP167" i="1"/>
  <c r="BB167" i="1"/>
  <c r="BW167" i="1" s="1"/>
  <c r="CB167" i="1" s="1"/>
  <c r="AP167" i="1"/>
  <c r="AJ167" i="1"/>
  <c r="AG167" i="1"/>
  <c r="AF167" i="1"/>
  <c r="AE167" i="1"/>
  <c r="AB167" i="1"/>
  <c r="CO167" i="1" s="1"/>
  <c r="AA167" i="1"/>
  <c r="X167" i="1"/>
  <c r="W167" i="1"/>
  <c r="V167" i="1"/>
  <c r="U167" i="1"/>
  <c r="T167" i="1"/>
  <c r="S167" i="1"/>
  <c r="R167" i="1"/>
  <c r="J167" i="1"/>
  <c r="CF98" i="1"/>
  <c r="CH98" i="1" s="1"/>
  <c r="BT98" i="1"/>
  <c r="BS98" i="1"/>
  <c r="CL98" i="1" s="1"/>
  <c r="CM98" i="1" s="1"/>
  <c r="BQ98" i="1"/>
  <c r="BP98" i="1"/>
  <c r="BB98" i="1"/>
  <c r="BW98" i="1" s="1"/>
  <c r="CB98" i="1" s="1"/>
  <c r="AJ98" i="1"/>
  <c r="AG98" i="1"/>
  <c r="AF98" i="1"/>
  <c r="AE98" i="1"/>
  <c r="AB98" i="1"/>
  <c r="CO98" i="1" s="1"/>
  <c r="AA98" i="1"/>
  <c r="X98" i="1"/>
  <c r="W98" i="1"/>
  <c r="V98" i="1"/>
  <c r="U98" i="1"/>
  <c r="T98" i="1"/>
  <c r="S98" i="1"/>
  <c r="R98" i="1"/>
  <c r="J98" i="1"/>
  <c r="BO98" i="1" s="1"/>
  <c r="CF166" i="1"/>
  <c r="CH166" i="1" s="1"/>
  <c r="BZ166" i="1"/>
  <c r="CE166" i="1" s="1"/>
  <c r="BY166" i="1"/>
  <c r="CA166" i="1" s="1"/>
  <c r="BX166" i="1"/>
  <c r="BT166" i="1"/>
  <c r="BS166" i="1"/>
  <c r="CN166" i="1" s="1"/>
  <c r="BQ166" i="1"/>
  <c r="BP166" i="1"/>
  <c r="BB166" i="1"/>
  <c r="BW166" i="1" s="1"/>
  <c r="CB166" i="1" s="1"/>
  <c r="AP166" i="1"/>
  <c r="AJ166" i="1"/>
  <c r="AG166" i="1"/>
  <c r="AF166" i="1"/>
  <c r="AE166" i="1"/>
  <c r="AB166" i="1"/>
  <c r="CO166" i="1" s="1"/>
  <c r="AA166" i="1"/>
  <c r="X166" i="1"/>
  <c r="W166" i="1"/>
  <c r="V166" i="1"/>
  <c r="U166" i="1"/>
  <c r="T166" i="1"/>
  <c r="S166" i="1"/>
  <c r="R166" i="1"/>
  <c r="J166" i="1"/>
  <c r="BH166" i="1" s="1"/>
  <c r="CF472" i="1"/>
  <c r="BT472" i="1"/>
  <c r="BS472" i="1"/>
  <c r="CL472" i="1" s="1"/>
  <c r="CM472" i="1" s="1"/>
  <c r="BQ472" i="1"/>
  <c r="BP472" i="1"/>
  <c r="BB472" i="1"/>
  <c r="BW472" i="1" s="1"/>
  <c r="CB472" i="1" s="1"/>
  <c r="AP472" i="1"/>
  <c r="AJ472" i="1"/>
  <c r="AG472" i="1"/>
  <c r="AF472" i="1"/>
  <c r="AE472" i="1"/>
  <c r="AB472" i="1"/>
  <c r="AA472" i="1"/>
  <c r="X472" i="1"/>
  <c r="W472" i="1"/>
  <c r="V472" i="1"/>
  <c r="U472" i="1"/>
  <c r="T472" i="1"/>
  <c r="S472" i="1"/>
  <c r="R472" i="1"/>
  <c r="J472" i="1"/>
  <c r="BN472" i="1" s="1"/>
  <c r="CF236" i="1"/>
  <c r="CB236" i="1"/>
  <c r="BT236" i="1"/>
  <c r="BS236" i="1"/>
  <c r="CL236" i="1" s="1"/>
  <c r="CM236" i="1" s="1"/>
  <c r="BQ236" i="1"/>
  <c r="BP236" i="1"/>
  <c r="AZ236" i="1"/>
  <c r="AT236" i="1"/>
  <c r="AP236" i="1"/>
  <c r="AJ236" i="1"/>
  <c r="AG236" i="1"/>
  <c r="AF236" i="1"/>
  <c r="AE236" i="1"/>
  <c r="AB236" i="1"/>
  <c r="AA236" i="1"/>
  <c r="X236" i="1"/>
  <c r="W236" i="1"/>
  <c r="V236" i="1"/>
  <c r="U236" i="1"/>
  <c r="T236" i="1"/>
  <c r="S236" i="1"/>
  <c r="R236" i="1"/>
  <c r="J236" i="1"/>
  <c r="AO236" i="1" s="1"/>
  <c r="CF504" i="1"/>
  <c r="CH504" i="1" s="1"/>
  <c r="CB504" i="1"/>
  <c r="BZ504" i="1"/>
  <c r="CE504" i="1" s="1"/>
  <c r="BY504" i="1"/>
  <c r="CA504" i="1" s="1"/>
  <c r="BX504" i="1"/>
  <c r="BT504" i="1"/>
  <c r="BS504" i="1"/>
  <c r="CL504" i="1" s="1"/>
  <c r="CM504" i="1" s="1"/>
  <c r="BQ504" i="1"/>
  <c r="BP504" i="1"/>
  <c r="AZ504" i="1"/>
  <c r="AT504" i="1"/>
  <c r="AP504" i="1"/>
  <c r="AJ504" i="1"/>
  <c r="AG504" i="1"/>
  <c r="AF504" i="1"/>
  <c r="AE504" i="1"/>
  <c r="AB504" i="1"/>
  <c r="AA504" i="1"/>
  <c r="X504" i="1"/>
  <c r="W504" i="1"/>
  <c r="V504" i="1"/>
  <c r="U504" i="1"/>
  <c r="T504" i="1"/>
  <c r="S504" i="1"/>
  <c r="R504" i="1"/>
  <c r="J504" i="1"/>
  <c r="AO504" i="1" s="1"/>
  <c r="CM603" i="1"/>
  <c r="CL603" i="1"/>
  <c r="CF603" i="1"/>
  <c r="CH603" i="1" s="1"/>
  <c r="CB603" i="1"/>
  <c r="BZ603" i="1"/>
  <c r="CE603" i="1" s="1"/>
  <c r="BY603" i="1"/>
  <c r="CA603" i="1" s="1"/>
  <c r="BX603" i="1"/>
  <c r="BT603" i="1"/>
  <c r="BS603" i="1"/>
  <c r="BQ603" i="1"/>
  <c r="BP603" i="1"/>
  <c r="AZ603" i="1"/>
  <c r="AT603" i="1"/>
  <c r="AP603" i="1"/>
  <c r="AJ603" i="1"/>
  <c r="AG603" i="1"/>
  <c r="AF603" i="1"/>
  <c r="AE603" i="1"/>
  <c r="AB603" i="1"/>
  <c r="CO603" i="1" s="1"/>
  <c r="AA603" i="1"/>
  <c r="X603" i="1"/>
  <c r="W603" i="1"/>
  <c r="V603" i="1"/>
  <c r="U603" i="1"/>
  <c r="T603" i="1"/>
  <c r="S603" i="1"/>
  <c r="R603" i="1"/>
  <c r="J603" i="1"/>
  <c r="AO603" i="1" s="1"/>
  <c r="CF39" i="1"/>
  <c r="CI39" i="1" s="1"/>
  <c r="CB39" i="1"/>
  <c r="BZ39" i="1"/>
  <c r="CE39" i="1" s="1"/>
  <c r="BY39" i="1"/>
  <c r="CA39" i="1" s="1"/>
  <c r="BX39" i="1"/>
  <c r="BT39" i="1"/>
  <c r="BS39" i="1"/>
  <c r="CL39" i="1" s="1"/>
  <c r="CM39" i="1" s="1"/>
  <c r="BQ39" i="1"/>
  <c r="BP39" i="1"/>
  <c r="AZ39" i="1"/>
  <c r="AT39" i="1"/>
  <c r="AP39" i="1"/>
  <c r="AJ39" i="1"/>
  <c r="AG39" i="1"/>
  <c r="AE39" i="1"/>
  <c r="AB39" i="1"/>
  <c r="CO39" i="1" s="1"/>
  <c r="AA39" i="1"/>
  <c r="X39" i="1"/>
  <c r="W39" i="1"/>
  <c r="V39" i="1"/>
  <c r="U39" i="1"/>
  <c r="T39" i="1"/>
  <c r="S39" i="1"/>
  <c r="R39" i="1"/>
  <c r="J39" i="1"/>
  <c r="AO39" i="1" s="1"/>
  <c r="CF471" i="1"/>
  <c r="CH471" i="1" s="1"/>
  <c r="CB471" i="1"/>
  <c r="BZ471" i="1"/>
  <c r="CE471" i="1" s="1"/>
  <c r="BY471" i="1"/>
  <c r="CA471" i="1" s="1"/>
  <c r="BX471" i="1"/>
  <c r="BT471" i="1"/>
  <c r="BS471" i="1"/>
  <c r="CL471" i="1" s="1"/>
  <c r="CM471" i="1" s="1"/>
  <c r="BQ471" i="1"/>
  <c r="BP471" i="1"/>
  <c r="AZ471" i="1"/>
  <c r="AT471" i="1"/>
  <c r="AP471" i="1"/>
  <c r="AJ471" i="1"/>
  <c r="AG471" i="1"/>
  <c r="AF471" i="1"/>
  <c r="AE471" i="1"/>
  <c r="AB471" i="1"/>
  <c r="CO471" i="1" s="1"/>
  <c r="AA471" i="1"/>
  <c r="X471" i="1"/>
  <c r="W471" i="1"/>
  <c r="V471" i="1"/>
  <c r="U471" i="1"/>
  <c r="T471" i="1"/>
  <c r="S471" i="1"/>
  <c r="R471" i="1"/>
  <c r="J471" i="1"/>
  <c r="AO471" i="1" s="1"/>
  <c r="CF470" i="1"/>
  <c r="CG470" i="1" s="1"/>
  <c r="CB470" i="1"/>
  <c r="BZ470" i="1"/>
  <c r="CE470" i="1" s="1"/>
  <c r="BY470" i="1"/>
  <c r="CA470" i="1" s="1"/>
  <c r="BX470" i="1"/>
  <c r="BT470" i="1"/>
  <c r="BS470" i="1"/>
  <c r="CL470" i="1" s="1"/>
  <c r="CM470" i="1" s="1"/>
  <c r="BQ470" i="1"/>
  <c r="BP470" i="1"/>
  <c r="AZ470" i="1"/>
  <c r="AT470" i="1"/>
  <c r="AP470" i="1"/>
  <c r="AJ470" i="1"/>
  <c r="AG470" i="1"/>
  <c r="AF470" i="1"/>
  <c r="AE470" i="1"/>
  <c r="AB470" i="1"/>
  <c r="AA470" i="1"/>
  <c r="X470" i="1"/>
  <c r="W470" i="1"/>
  <c r="V470" i="1"/>
  <c r="U470" i="1"/>
  <c r="T470" i="1"/>
  <c r="S470" i="1"/>
  <c r="R470" i="1"/>
  <c r="J470" i="1"/>
  <c r="AO470" i="1" s="1"/>
  <c r="CF153" i="1"/>
  <c r="CG153" i="1" s="1"/>
  <c r="CB153" i="1"/>
  <c r="BZ153" i="1"/>
  <c r="CE153" i="1" s="1"/>
  <c r="BY153" i="1"/>
  <c r="CA153" i="1" s="1"/>
  <c r="BX153" i="1"/>
  <c r="BT153" i="1"/>
  <c r="BS153" i="1"/>
  <c r="CN153" i="1" s="1"/>
  <c r="BQ153" i="1"/>
  <c r="BP153" i="1"/>
  <c r="AZ153" i="1"/>
  <c r="AT153" i="1"/>
  <c r="AP153" i="1"/>
  <c r="AJ153" i="1"/>
  <c r="AG153" i="1"/>
  <c r="AF153" i="1"/>
  <c r="AE153" i="1"/>
  <c r="AB153" i="1"/>
  <c r="CO153" i="1" s="1"/>
  <c r="AA153" i="1"/>
  <c r="X153" i="1"/>
  <c r="W153" i="1"/>
  <c r="V153" i="1"/>
  <c r="U153" i="1"/>
  <c r="T153" i="1"/>
  <c r="S153" i="1"/>
  <c r="R153" i="1"/>
  <c r="J153" i="1"/>
  <c r="AO153" i="1" s="1"/>
  <c r="CF469" i="1"/>
  <c r="CH469" i="1" s="1"/>
  <c r="CB469" i="1"/>
  <c r="BZ469" i="1"/>
  <c r="CE469" i="1" s="1"/>
  <c r="BY469" i="1"/>
  <c r="CA469" i="1" s="1"/>
  <c r="BX469" i="1"/>
  <c r="BT469" i="1"/>
  <c r="BS469" i="1"/>
  <c r="CN469" i="1" s="1"/>
  <c r="BQ469" i="1"/>
  <c r="BP469" i="1"/>
  <c r="AZ469" i="1"/>
  <c r="AT469" i="1"/>
  <c r="AP469" i="1"/>
  <c r="AJ469" i="1"/>
  <c r="AG469" i="1"/>
  <c r="AF469" i="1"/>
  <c r="AE469" i="1"/>
  <c r="AB469" i="1"/>
  <c r="AA469" i="1"/>
  <c r="X469" i="1"/>
  <c r="W469" i="1"/>
  <c r="V469" i="1"/>
  <c r="U469" i="1"/>
  <c r="T469" i="1"/>
  <c r="S469" i="1"/>
  <c r="R469" i="1"/>
  <c r="J469" i="1"/>
  <c r="AO469" i="1" s="1"/>
  <c r="CF340" i="1"/>
  <c r="BW340" i="1"/>
  <c r="CB340" i="1" s="1"/>
  <c r="BT340" i="1"/>
  <c r="BS340" i="1"/>
  <c r="CL340" i="1" s="1"/>
  <c r="CM340" i="1" s="1"/>
  <c r="BQ340" i="1"/>
  <c r="BP340" i="1"/>
  <c r="AZ340" i="1"/>
  <c r="AT340" i="1"/>
  <c r="AP340" i="1"/>
  <c r="AJ340" i="1"/>
  <c r="AG340" i="1"/>
  <c r="AF340" i="1"/>
  <c r="AE340" i="1"/>
  <c r="AB340" i="1"/>
  <c r="CO340" i="1" s="1"/>
  <c r="AA340" i="1"/>
  <c r="X340" i="1"/>
  <c r="W340" i="1"/>
  <c r="V340" i="1"/>
  <c r="U340" i="1"/>
  <c r="T340" i="1"/>
  <c r="S340" i="1"/>
  <c r="R340" i="1"/>
  <c r="J340" i="1"/>
  <c r="CF85" i="1"/>
  <c r="BT85" i="1"/>
  <c r="BS85" i="1"/>
  <c r="CN85" i="1" s="1"/>
  <c r="BQ85" i="1"/>
  <c r="BP85" i="1"/>
  <c r="BB85" i="1"/>
  <c r="BW85" i="1" s="1"/>
  <c r="CB85" i="1" s="1"/>
  <c r="AP85" i="1"/>
  <c r="AJ85" i="1"/>
  <c r="AG85" i="1"/>
  <c r="AF85" i="1"/>
  <c r="AE85" i="1"/>
  <c r="AB85" i="1"/>
  <c r="CO85" i="1" s="1"/>
  <c r="AA85" i="1"/>
  <c r="X85" i="1"/>
  <c r="W85" i="1"/>
  <c r="V85" i="1"/>
  <c r="U85" i="1"/>
  <c r="T85" i="1"/>
  <c r="S85" i="1"/>
  <c r="R85" i="1"/>
  <c r="J85" i="1"/>
  <c r="BG85" i="1" s="1"/>
  <c r="CF152" i="1"/>
  <c r="BT152" i="1"/>
  <c r="BS152" i="1"/>
  <c r="CK152" i="1" s="1"/>
  <c r="BQ152" i="1"/>
  <c r="BP152" i="1"/>
  <c r="BB152" i="1"/>
  <c r="BW152" i="1" s="1"/>
  <c r="CB152" i="1" s="1"/>
  <c r="AP152" i="1"/>
  <c r="AJ152" i="1"/>
  <c r="AG152" i="1"/>
  <c r="AF152" i="1"/>
  <c r="AE152" i="1"/>
  <c r="AB152" i="1"/>
  <c r="CO152" i="1" s="1"/>
  <c r="AA152" i="1"/>
  <c r="X152" i="1"/>
  <c r="W152" i="1"/>
  <c r="V152" i="1"/>
  <c r="U152" i="1"/>
  <c r="T152" i="1"/>
  <c r="S152" i="1"/>
  <c r="R152" i="1"/>
  <c r="J152" i="1"/>
  <c r="BO152" i="1" s="1"/>
  <c r="CF151" i="1"/>
  <c r="CH151" i="1" s="1"/>
  <c r="BT151" i="1"/>
  <c r="BS151" i="1"/>
  <c r="CK151" i="1" s="1"/>
  <c r="BQ151" i="1"/>
  <c r="BP151" i="1"/>
  <c r="BB151" i="1"/>
  <c r="BW151" i="1" s="1"/>
  <c r="CB151" i="1" s="1"/>
  <c r="AP151" i="1"/>
  <c r="AJ151" i="1"/>
  <c r="AG151" i="1"/>
  <c r="AF151" i="1"/>
  <c r="AE151" i="1"/>
  <c r="AB151" i="1"/>
  <c r="CO151" i="1" s="1"/>
  <c r="AA151" i="1"/>
  <c r="X151" i="1"/>
  <c r="W151" i="1"/>
  <c r="V151" i="1"/>
  <c r="U151" i="1"/>
  <c r="T151" i="1"/>
  <c r="S151" i="1"/>
  <c r="R151" i="1"/>
  <c r="J151" i="1"/>
  <c r="BO151" i="1" s="1"/>
  <c r="CF235" i="1"/>
  <c r="CH235" i="1" s="1"/>
  <c r="BT235" i="1"/>
  <c r="BS235" i="1"/>
  <c r="CN235" i="1" s="1"/>
  <c r="BQ235" i="1"/>
  <c r="BP235" i="1"/>
  <c r="BB235" i="1"/>
  <c r="BW235" i="1" s="1"/>
  <c r="CB235" i="1" s="1"/>
  <c r="AP235" i="1"/>
  <c r="AJ235" i="1"/>
  <c r="AG235" i="1"/>
  <c r="AF235" i="1"/>
  <c r="AE235" i="1"/>
  <c r="AB235" i="1"/>
  <c r="CO235" i="1" s="1"/>
  <c r="AA235" i="1"/>
  <c r="X235" i="1"/>
  <c r="W235" i="1"/>
  <c r="V235" i="1"/>
  <c r="U235" i="1"/>
  <c r="T235" i="1"/>
  <c r="S235" i="1"/>
  <c r="R235" i="1"/>
  <c r="J235" i="1"/>
  <c r="CF530" i="1"/>
  <c r="BT530" i="1"/>
  <c r="BS530" i="1"/>
  <c r="CL530" i="1" s="1"/>
  <c r="CM530" i="1" s="1"/>
  <c r="BQ530" i="1"/>
  <c r="BP530" i="1"/>
  <c r="BB530" i="1"/>
  <c r="BW530" i="1" s="1"/>
  <c r="CB530" i="1" s="1"/>
  <c r="AP530" i="1"/>
  <c r="AJ530" i="1"/>
  <c r="AG530" i="1"/>
  <c r="AF530" i="1"/>
  <c r="AE530" i="1"/>
  <c r="AB530" i="1"/>
  <c r="CO530" i="1" s="1"/>
  <c r="AA530" i="1"/>
  <c r="X530" i="1"/>
  <c r="W530" i="1"/>
  <c r="V530" i="1"/>
  <c r="U530" i="1"/>
  <c r="T530" i="1"/>
  <c r="S530" i="1"/>
  <c r="R530" i="1"/>
  <c r="J530" i="1"/>
  <c r="CF84" i="1"/>
  <c r="CH84" i="1" s="1"/>
  <c r="BT84" i="1"/>
  <c r="BS84" i="1"/>
  <c r="CN84" i="1" s="1"/>
  <c r="BQ84" i="1"/>
  <c r="BP84" i="1"/>
  <c r="BB84" i="1"/>
  <c r="BW84" i="1" s="1"/>
  <c r="CB84" i="1" s="1"/>
  <c r="AP84" i="1"/>
  <c r="AJ84" i="1"/>
  <c r="AG84" i="1"/>
  <c r="AF84" i="1"/>
  <c r="AE84" i="1"/>
  <c r="AB84" i="1"/>
  <c r="CO84" i="1" s="1"/>
  <c r="AA84" i="1"/>
  <c r="X84" i="1"/>
  <c r="W84" i="1"/>
  <c r="V84" i="1"/>
  <c r="U84" i="1"/>
  <c r="T84" i="1"/>
  <c r="S84" i="1"/>
  <c r="R84" i="1"/>
  <c r="J84" i="1"/>
  <c r="BO84" i="1" s="1"/>
  <c r="CF150" i="1"/>
  <c r="CH150" i="1" s="1"/>
  <c r="BT150" i="1"/>
  <c r="BS150" i="1"/>
  <c r="CN150" i="1" s="1"/>
  <c r="BQ150" i="1"/>
  <c r="BP150" i="1"/>
  <c r="BB150" i="1"/>
  <c r="BW150" i="1" s="1"/>
  <c r="CB150" i="1" s="1"/>
  <c r="AP150" i="1"/>
  <c r="AJ150" i="1"/>
  <c r="AG150" i="1"/>
  <c r="AF150" i="1"/>
  <c r="AE150" i="1"/>
  <c r="AB150" i="1"/>
  <c r="CO150" i="1" s="1"/>
  <c r="AA150" i="1"/>
  <c r="X150" i="1"/>
  <c r="W150" i="1"/>
  <c r="V150" i="1"/>
  <c r="U150" i="1"/>
  <c r="T150" i="1"/>
  <c r="S150" i="1"/>
  <c r="R150" i="1"/>
  <c r="J150" i="1"/>
  <c r="CF234" i="1"/>
  <c r="BT234" i="1"/>
  <c r="BS234" i="1"/>
  <c r="CL234" i="1" s="1"/>
  <c r="CM234" i="1" s="1"/>
  <c r="BQ234" i="1"/>
  <c r="BP234" i="1"/>
  <c r="BB234" i="1"/>
  <c r="BW234" i="1" s="1"/>
  <c r="CB234" i="1" s="1"/>
  <c r="AP234" i="1"/>
  <c r="AJ234" i="1"/>
  <c r="AG234" i="1"/>
  <c r="AF234" i="1"/>
  <c r="AE234" i="1"/>
  <c r="AB234" i="1"/>
  <c r="CO234" i="1" s="1"/>
  <c r="AA234" i="1"/>
  <c r="X234" i="1"/>
  <c r="W234" i="1"/>
  <c r="V234" i="1"/>
  <c r="U234" i="1"/>
  <c r="T234" i="1"/>
  <c r="S234" i="1"/>
  <c r="R234" i="1"/>
  <c r="J234" i="1"/>
  <c r="CF266" i="1"/>
  <c r="CG266" i="1" s="1"/>
  <c r="BT266" i="1"/>
  <c r="BS266" i="1"/>
  <c r="CL266" i="1" s="1"/>
  <c r="CM266" i="1" s="1"/>
  <c r="BQ266" i="1"/>
  <c r="BP266" i="1"/>
  <c r="BB266" i="1"/>
  <c r="BW266" i="1" s="1"/>
  <c r="CB266" i="1" s="1"/>
  <c r="AP266" i="1"/>
  <c r="AJ266" i="1"/>
  <c r="AG266" i="1"/>
  <c r="AF266" i="1"/>
  <c r="AE266" i="1"/>
  <c r="AB266" i="1"/>
  <c r="CO266" i="1" s="1"/>
  <c r="AA266" i="1"/>
  <c r="X266" i="1"/>
  <c r="W266" i="1"/>
  <c r="V266" i="1"/>
  <c r="U266" i="1"/>
  <c r="T266" i="1"/>
  <c r="S266" i="1"/>
  <c r="R266" i="1"/>
  <c r="J266" i="1"/>
  <c r="CF233" i="1"/>
  <c r="CG233" i="1" s="1"/>
  <c r="BT233" i="1"/>
  <c r="BS233" i="1"/>
  <c r="CK233" i="1" s="1"/>
  <c r="BQ233" i="1"/>
  <c r="BP233" i="1"/>
  <c r="BB233" i="1"/>
  <c r="BW233" i="1" s="1"/>
  <c r="CB233" i="1" s="1"/>
  <c r="AP233" i="1"/>
  <c r="AJ233" i="1"/>
  <c r="AG233" i="1"/>
  <c r="AF233" i="1"/>
  <c r="AE233" i="1"/>
  <c r="AB233" i="1"/>
  <c r="CO233" i="1" s="1"/>
  <c r="AA233" i="1"/>
  <c r="X233" i="1"/>
  <c r="W233" i="1"/>
  <c r="V233" i="1"/>
  <c r="U233" i="1"/>
  <c r="T233" i="1"/>
  <c r="S233" i="1"/>
  <c r="R233" i="1"/>
  <c r="J233" i="1"/>
  <c r="AX233" i="1" s="1"/>
  <c r="CF232" i="1"/>
  <c r="CH232" i="1" s="1"/>
  <c r="BT232" i="1"/>
  <c r="BS232" i="1"/>
  <c r="CL232" i="1" s="1"/>
  <c r="CM232" i="1" s="1"/>
  <c r="BQ232" i="1"/>
  <c r="BP232" i="1"/>
  <c r="BB232" i="1"/>
  <c r="BW232" i="1" s="1"/>
  <c r="CB232" i="1" s="1"/>
  <c r="AP232" i="1"/>
  <c r="AJ232" i="1"/>
  <c r="AG232" i="1"/>
  <c r="AF232" i="1"/>
  <c r="AE232" i="1"/>
  <c r="AB232" i="1"/>
  <c r="CO232" i="1" s="1"/>
  <c r="AA232" i="1"/>
  <c r="X232" i="1"/>
  <c r="W232" i="1"/>
  <c r="V232" i="1"/>
  <c r="U232" i="1"/>
  <c r="T232" i="1"/>
  <c r="S232" i="1"/>
  <c r="R232" i="1"/>
  <c r="J232" i="1"/>
  <c r="BH232" i="1" s="1"/>
  <c r="CF468" i="1"/>
  <c r="BT468" i="1"/>
  <c r="BS468" i="1"/>
  <c r="CL468" i="1" s="1"/>
  <c r="CM468" i="1" s="1"/>
  <c r="BQ468" i="1"/>
  <c r="BP468" i="1"/>
  <c r="BB468" i="1"/>
  <c r="BW468" i="1" s="1"/>
  <c r="CB468" i="1" s="1"/>
  <c r="AP468" i="1"/>
  <c r="AJ468" i="1"/>
  <c r="AG468" i="1"/>
  <c r="AF468" i="1"/>
  <c r="AE468" i="1"/>
  <c r="AB468" i="1"/>
  <c r="CO468" i="1" s="1"/>
  <c r="AA468" i="1"/>
  <c r="X468" i="1"/>
  <c r="W468" i="1"/>
  <c r="V468" i="1"/>
  <c r="U468" i="1"/>
  <c r="T468" i="1"/>
  <c r="S468" i="1"/>
  <c r="R468" i="1"/>
  <c r="J468" i="1"/>
  <c r="AX468" i="1" s="1"/>
  <c r="CF97" i="1"/>
  <c r="CH97" i="1" s="1"/>
  <c r="BT97" i="1"/>
  <c r="BS97" i="1"/>
  <c r="CL97" i="1" s="1"/>
  <c r="CM97" i="1" s="1"/>
  <c r="BQ97" i="1"/>
  <c r="BP97" i="1"/>
  <c r="BB97" i="1"/>
  <c r="BW97" i="1" s="1"/>
  <c r="CB97" i="1" s="1"/>
  <c r="AP97" i="1"/>
  <c r="AJ97" i="1"/>
  <c r="AG97" i="1"/>
  <c r="AF97" i="1"/>
  <c r="AE97" i="1"/>
  <c r="AB97" i="1"/>
  <c r="AA97" i="1"/>
  <c r="X97" i="1"/>
  <c r="W97" i="1"/>
  <c r="V97" i="1"/>
  <c r="U97" i="1"/>
  <c r="T97" i="1"/>
  <c r="S97" i="1"/>
  <c r="R97" i="1"/>
  <c r="J97" i="1"/>
  <c r="CF149" i="1"/>
  <c r="CG149" i="1" s="1"/>
  <c r="BT149" i="1"/>
  <c r="BS149" i="1"/>
  <c r="CK149" i="1" s="1"/>
  <c r="BQ149" i="1"/>
  <c r="BP149" i="1"/>
  <c r="BB149" i="1"/>
  <c r="BW149" i="1" s="1"/>
  <c r="CB149" i="1" s="1"/>
  <c r="AP149" i="1"/>
  <c r="AJ149" i="1"/>
  <c r="AG149" i="1"/>
  <c r="AF149" i="1"/>
  <c r="AE149" i="1"/>
  <c r="AB149" i="1"/>
  <c r="AA149" i="1"/>
  <c r="X149" i="1"/>
  <c r="W149" i="1"/>
  <c r="V149" i="1"/>
  <c r="U149" i="1"/>
  <c r="T149" i="1"/>
  <c r="S149" i="1"/>
  <c r="R149" i="1"/>
  <c r="J149" i="1"/>
  <c r="CF231" i="1"/>
  <c r="BV231" i="1"/>
  <c r="BT231" i="1"/>
  <c r="BS231" i="1"/>
  <c r="CL231" i="1" s="1"/>
  <c r="CM231" i="1" s="1"/>
  <c r="BQ231" i="1"/>
  <c r="BP231" i="1"/>
  <c r="BB231" i="1"/>
  <c r="BW231" i="1" s="1"/>
  <c r="CB231" i="1" s="1"/>
  <c r="AZ231" i="1"/>
  <c r="AT231" i="1"/>
  <c r="AP231" i="1"/>
  <c r="AJ231" i="1"/>
  <c r="AG231" i="1"/>
  <c r="AF231" i="1"/>
  <c r="AE231" i="1"/>
  <c r="AB231" i="1"/>
  <c r="CO231" i="1" s="1"/>
  <c r="AA231" i="1"/>
  <c r="X231" i="1"/>
  <c r="W231" i="1"/>
  <c r="V231" i="1"/>
  <c r="U231" i="1"/>
  <c r="T231" i="1"/>
  <c r="S231" i="1"/>
  <c r="R231" i="1"/>
  <c r="J231" i="1"/>
  <c r="BH231" i="1" s="1"/>
  <c r="CF339" i="1"/>
  <c r="CI339" i="1" s="1"/>
  <c r="BZ339" i="1"/>
  <c r="CE339" i="1" s="1"/>
  <c r="BY339" i="1"/>
  <c r="CA339" i="1" s="1"/>
  <c r="BX339" i="1"/>
  <c r="BT339" i="1"/>
  <c r="BS339" i="1"/>
  <c r="BQ339" i="1"/>
  <c r="BP339" i="1"/>
  <c r="BB339" i="1"/>
  <c r="BW339" i="1" s="1"/>
  <c r="CB339" i="1" s="1"/>
  <c r="AZ339" i="1"/>
  <c r="AT339" i="1"/>
  <c r="AP339" i="1"/>
  <c r="AJ339" i="1"/>
  <c r="AG339" i="1"/>
  <c r="AF339" i="1"/>
  <c r="AE339" i="1"/>
  <c r="AB339" i="1"/>
  <c r="X339" i="1"/>
  <c r="W339" i="1"/>
  <c r="V339" i="1"/>
  <c r="U339" i="1"/>
  <c r="T339" i="1"/>
  <c r="S339" i="1"/>
  <c r="R339" i="1"/>
  <c r="J339" i="1"/>
  <c r="BG339" i="1" s="1"/>
  <c r="CF230" i="1"/>
  <c r="BT230" i="1"/>
  <c r="BS230" i="1"/>
  <c r="BQ230" i="1"/>
  <c r="BP230" i="1"/>
  <c r="BB230" i="1"/>
  <c r="BW230" i="1" s="1"/>
  <c r="AP230" i="1"/>
  <c r="AJ230" i="1"/>
  <c r="AG230" i="1"/>
  <c r="AF230" i="1"/>
  <c r="AE230" i="1"/>
  <c r="AB230" i="1"/>
  <c r="CO230" i="1" s="1"/>
  <c r="AA230" i="1"/>
  <c r="X230" i="1"/>
  <c r="W230" i="1"/>
  <c r="V230" i="1"/>
  <c r="U230" i="1"/>
  <c r="T230" i="1"/>
  <c r="S230" i="1"/>
  <c r="R230" i="1"/>
  <c r="J230" i="1"/>
  <c r="BO230" i="1" s="1"/>
  <c r="CF537" i="1"/>
  <c r="BT537" i="1"/>
  <c r="BS537" i="1"/>
  <c r="CL537" i="1" s="1"/>
  <c r="CM537" i="1" s="1"/>
  <c r="BQ537" i="1"/>
  <c r="BP537" i="1"/>
  <c r="BB537" i="1"/>
  <c r="BW537" i="1" s="1"/>
  <c r="AP537" i="1"/>
  <c r="AJ537" i="1"/>
  <c r="AG537" i="1"/>
  <c r="AF537" i="1"/>
  <c r="AE537" i="1"/>
  <c r="AB537" i="1"/>
  <c r="X537" i="1"/>
  <c r="W537" i="1"/>
  <c r="V537" i="1"/>
  <c r="U537" i="1"/>
  <c r="T537" i="1"/>
  <c r="S537" i="1"/>
  <c r="R537" i="1"/>
  <c r="J537" i="1"/>
  <c r="BH537" i="1" s="1"/>
  <c r="CF229" i="1"/>
  <c r="BT229" i="1"/>
  <c r="BS229" i="1"/>
  <c r="CN229" i="1" s="1"/>
  <c r="BQ229" i="1"/>
  <c r="BP229" i="1"/>
  <c r="BB229" i="1"/>
  <c r="BW229" i="1" s="1"/>
  <c r="AP229" i="1"/>
  <c r="AJ229" i="1"/>
  <c r="AG229" i="1"/>
  <c r="AF229" i="1"/>
  <c r="AE229" i="1"/>
  <c r="AB229" i="1"/>
  <c r="CO229" i="1" s="1"/>
  <c r="AA229" i="1"/>
  <c r="X229" i="1"/>
  <c r="W229" i="1"/>
  <c r="V229" i="1"/>
  <c r="U229" i="1"/>
  <c r="T229" i="1"/>
  <c r="S229" i="1"/>
  <c r="R229" i="1"/>
  <c r="J229" i="1"/>
  <c r="CF228" i="1"/>
  <c r="BT228" i="1"/>
  <c r="BS228" i="1"/>
  <c r="CL228" i="1" s="1"/>
  <c r="CM228" i="1" s="1"/>
  <c r="BQ228" i="1"/>
  <c r="BP228" i="1"/>
  <c r="BB228" i="1"/>
  <c r="BW228" i="1" s="1"/>
  <c r="AP228" i="1"/>
  <c r="AJ228" i="1"/>
  <c r="AG228" i="1"/>
  <c r="AF228" i="1"/>
  <c r="AE228" i="1"/>
  <c r="AB228" i="1"/>
  <c r="AA228" i="1"/>
  <c r="X228" i="1"/>
  <c r="W228" i="1"/>
  <c r="V228" i="1"/>
  <c r="U228" i="1"/>
  <c r="T228" i="1"/>
  <c r="S228" i="1"/>
  <c r="R228" i="1"/>
  <c r="J228" i="1"/>
  <c r="BN228" i="1" s="1"/>
  <c r="CF227" i="1"/>
  <c r="CG227" i="1" s="1"/>
  <c r="BT227" i="1"/>
  <c r="BS227" i="1"/>
  <c r="CN227" i="1" s="1"/>
  <c r="BQ227" i="1"/>
  <c r="BP227" i="1"/>
  <c r="BB227" i="1"/>
  <c r="BW227" i="1" s="1"/>
  <c r="AP227" i="1"/>
  <c r="AJ227" i="1"/>
  <c r="AG227" i="1"/>
  <c r="AF227" i="1"/>
  <c r="AE227" i="1"/>
  <c r="AB227" i="1"/>
  <c r="CO227" i="1" s="1"/>
  <c r="X227" i="1"/>
  <c r="W227" i="1"/>
  <c r="V227" i="1"/>
  <c r="U227" i="1"/>
  <c r="T227" i="1"/>
  <c r="S227" i="1"/>
  <c r="R227" i="1"/>
  <c r="J227" i="1"/>
  <c r="CF165" i="1"/>
  <c r="BT165" i="1"/>
  <c r="BS165" i="1"/>
  <c r="CN165" i="1" s="1"/>
  <c r="BQ165" i="1"/>
  <c r="BP165" i="1"/>
  <c r="BB165" i="1"/>
  <c r="BW165" i="1" s="1"/>
  <c r="AP165" i="1"/>
  <c r="AJ165" i="1"/>
  <c r="AG165" i="1"/>
  <c r="AF165" i="1"/>
  <c r="AE165" i="1"/>
  <c r="AB165" i="1"/>
  <c r="CO165" i="1" s="1"/>
  <c r="AA165" i="1"/>
  <c r="X165" i="1"/>
  <c r="W165" i="1"/>
  <c r="V165" i="1"/>
  <c r="U165" i="1"/>
  <c r="T165" i="1"/>
  <c r="S165" i="1"/>
  <c r="R165" i="1"/>
  <c r="J165" i="1"/>
  <c r="CF338" i="1"/>
  <c r="BZ338" i="1"/>
  <c r="CE338" i="1" s="1"/>
  <c r="BY338" i="1"/>
  <c r="CA338" i="1" s="1"/>
  <c r="BX338" i="1"/>
  <c r="BT338" i="1"/>
  <c r="BS338" i="1"/>
  <c r="BQ338" i="1"/>
  <c r="BP338" i="1"/>
  <c r="BB338" i="1"/>
  <c r="BW338" i="1" s="1"/>
  <c r="CB338" i="1" s="1"/>
  <c r="AY338" i="1"/>
  <c r="AZ338" i="1" s="1"/>
  <c r="AP338" i="1"/>
  <c r="AJ338" i="1"/>
  <c r="AG338" i="1"/>
  <c r="AF338" i="1"/>
  <c r="AE338" i="1"/>
  <c r="AB338" i="1"/>
  <c r="CO338" i="1" s="1"/>
  <c r="AA338" i="1"/>
  <c r="X338" i="1"/>
  <c r="W338" i="1"/>
  <c r="V338" i="1"/>
  <c r="U338" i="1"/>
  <c r="T338" i="1"/>
  <c r="S338" i="1"/>
  <c r="R338" i="1"/>
  <c r="J338" i="1"/>
  <c r="CF337" i="1"/>
  <c r="CH337" i="1" s="1"/>
  <c r="BZ337" i="1"/>
  <c r="CE337" i="1" s="1"/>
  <c r="BY337" i="1"/>
  <c r="CA337" i="1" s="1"/>
  <c r="BX337" i="1"/>
  <c r="BT337" i="1"/>
  <c r="BS337" i="1"/>
  <c r="CN337" i="1" s="1"/>
  <c r="BQ337" i="1"/>
  <c r="BP337" i="1"/>
  <c r="BB337" i="1"/>
  <c r="BW337" i="1" s="1"/>
  <c r="CB337" i="1" s="1"/>
  <c r="AZ337" i="1"/>
  <c r="AP337" i="1"/>
  <c r="AJ337" i="1"/>
  <c r="AG337" i="1"/>
  <c r="AF337" i="1"/>
  <c r="AE337" i="1"/>
  <c r="AB337" i="1"/>
  <c r="CO337" i="1" s="1"/>
  <c r="AA337" i="1"/>
  <c r="X337" i="1"/>
  <c r="W337" i="1"/>
  <c r="V337" i="1"/>
  <c r="U337" i="1"/>
  <c r="T337" i="1"/>
  <c r="S337" i="1"/>
  <c r="R337" i="1"/>
  <c r="J337" i="1"/>
  <c r="AX337" i="1" s="1"/>
  <c r="CF467" i="1"/>
  <c r="CG467" i="1" s="1"/>
  <c r="BZ467" i="1"/>
  <c r="CE467" i="1" s="1"/>
  <c r="BY467" i="1"/>
  <c r="CA467" i="1" s="1"/>
  <c r="BX467" i="1"/>
  <c r="BT467" i="1"/>
  <c r="BS467" i="1"/>
  <c r="CN467" i="1" s="1"/>
  <c r="BQ467" i="1"/>
  <c r="BP467" i="1"/>
  <c r="BB467" i="1"/>
  <c r="BW467" i="1" s="1"/>
  <c r="CB467" i="1" s="1"/>
  <c r="AY467" i="1"/>
  <c r="AZ467" i="1" s="1"/>
  <c r="AP467" i="1"/>
  <c r="AJ467" i="1"/>
  <c r="AG467" i="1"/>
  <c r="AE467" i="1"/>
  <c r="AB467" i="1"/>
  <c r="AA467" i="1"/>
  <c r="X467" i="1"/>
  <c r="V467" i="1"/>
  <c r="U467" i="1"/>
  <c r="T467" i="1"/>
  <c r="S467" i="1"/>
  <c r="R467" i="1"/>
  <c r="J467" i="1"/>
  <c r="CF226" i="1"/>
  <c r="BZ226" i="1"/>
  <c r="CE226" i="1" s="1"/>
  <c r="BY226" i="1"/>
  <c r="CA226" i="1" s="1"/>
  <c r="BX226" i="1"/>
  <c r="BT226" i="1"/>
  <c r="BS226" i="1"/>
  <c r="BQ226" i="1"/>
  <c r="BP226" i="1"/>
  <c r="BB226" i="1"/>
  <c r="BW226" i="1" s="1"/>
  <c r="CB226" i="1" s="1"/>
  <c r="AZ226" i="1"/>
  <c r="AP226" i="1"/>
  <c r="AJ226" i="1"/>
  <c r="AG226" i="1"/>
  <c r="AE226" i="1"/>
  <c r="AB226" i="1"/>
  <c r="AA226" i="1"/>
  <c r="X226" i="1"/>
  <c r="V226" i="1"/>
  <c r="U226" i="1"/>
  <c r="T226" i="1"/>
  <c r="S226" i="1"/>
  <c r="R226" i="1"/>
  <c r="J226" i="1"/>
  <c r="BG226" i="1" s="1"/>
  <c r="CF336" i="1"/>
  <c r="BZ336" i="1"/>
  <c r="CE336" i="1" s="1"/>
  <c r="BY336" i="1"/>
  <c r="CA336" i="1" s="1"/>
  <c r="BX336" i="1"/>
  <c r="BT336" i="1"/>
  <c r="BS336" i="1"/>
  <c r="BQ336" i="1"/>
  <c r="BP336" i="1"/>
  <c r="BB336" i="1"/>
  <c r="BW336" i="1" s="1"/>
  <c r="AY336" i="1"/>
  <c r="AZ336" i="1" s="1"/>
  <c r="AP336" i="1"/>
  <c r="AJ336" i="1"/>
  <c r="AG336" i="1"/>
  <c r="AF336" i="1"/>
  <c r="AE336" i="1"/>
  <c r="AB336" i="1"/>
  <c r="CO336" i="1" s="1"/>
  <c r="AA336" i="1"/>
  <c r="X336" i="1"/>
  <c r="W336" i="1"/>
  <c r="V336" i="1"/>
  <c r="U336" i="1"/>
  <c r="T336" i="1"/>
  <c r="S336" i="1"/>
  <c r="R336" i="1"/>
  <c r="J336" i="1"/>
  <c r="CF335" i="1"/>
  <c r="BZ335" i="1"/>
  <c r="CE335" i="1" s="1"/>
  <c r="BY335" i="1"/>
  <c r="CA335" i="1" s="1"/>
  <c r="BX335" i="1"/>
  <c r="BT335" i="1"/>
  <c r="BS335" i="1"/>
  <c r="CK335" i="1" s="1"/>
  <c r="BQ335" i="1"/>
  <c r="BP335" i="1"/>
  <c r="BB335" i="1"/>
  <c r="BW335" i="1" s="1"/>
  <c r="AZ335" i="1"/>
  <c r="AP335" i="1"/>
  <c r="AJ335" i="1"/>
  <c r="AG335" i="1"/>
  <c r="AF335" i="1"/>
  <c r="AE335" i="1"/>
  <c r="AB335" i="1"/>
  <c r="CO335" i="1" s="1"/>
  <c r="AA335" i="1"/>
  <c r="X335" i="1"/>
  <c r="W335" i="1"/>
  <c r="V335" i="1"/>
  <c r="U335" i="1"/>
  <c r="T335" i="1"/>
  <c r="S335" i="1"/>
  <c r="R335" i="1"/>
  <c r="J335" i="1"/>
  <c r="CM602" i="1"/>
  <c r="CL602" i="1"/>
  <c r="CF602" i="1"/>
  <c r="BZ602" i="1"/>
  <c r="CE602" i="1" s="1"/>
  <c r="BY602" i="1"/>
  <c r="CA602" i="1" s="1"/>
  <c r="BX602" i="1"/>
  <c r="BT602" i="1"/>
  <c r="BS602" i="1"/>
  <c r="BQ602" i="1"/>
  <c r="BP602" i="1"/>
  <c r="BB602" i="1"/>
  <c r="BW602" i="1" s="1"/>
  <c r="AY602" i="1"/>
  <c r="AZ602" i="1" s="1"/>
  <c r="AP602" i="1"/>
  <c r="AJ602" i="1"/>
  <c r="AG602" i="1"/>
  <c r="AF602" i="1"/>
  <c r="AE602" i="1"/>
  <c r="AB602" i="1"/>
  <c r="CO602" i="1" s="1"/>
  <c r="X602" i="1"/>
  <c r="V602" i="1"/>
  <c r="U602" i="1"/>
  <c r="T602" i="1"/>
  <c r="S602" i="1"/>
  <c r="R602" i="1"/>
  <c r="J602" i="1"/>
  <c r="BG602" i="1" s="1"/>
  <c r="CM601" i="1"/>
  <c r="CL601" i="1"/>
  <c r="CF601" i="1"/>
  <c r="CH601" i="1" s="1"/>
  <c r="BZ601" i="1"/>
  <c r="CE601" i="1" s="1"/>
  <c r="BY601" i="1"/>
  <c r="CA601" i="1" s="1"/>
  <c r="BX601" i="1"/>
  <c r="BT601" i="1"/>
  <c r="BS601" i="1"/>
  <c r="BQ601" i="1"/>
  <c r="BP601" i="1"/>
  <c r="BB601" i="1"/>
  <c r="BW601" i="1" s="1"/>
  <c r="AZ601" i="1"/>
  <c r="AP601" i="1"/>
  <c r="AJ601" i="1"/>
  <c r="AG601" i="1"/>
  <c r="AF601" i="1"/>
  <c r="AE601" i="1"/>
  <c r="AB601" i="1"/>
  <c r="CO601" i="1" s="1"/>
  <c r="X601" i="1"/>
  <c r="V601" i="1"/>
  <c r="U601" i="1"/>
  <c r="T601" i="1"/>
  <c r="S601" i="1"/>
  <c r="R601" i="1"/>
  <c r="J601" i="1"/>
  <c r="AX601" i="1" s="1"/>
  <c r="CF529" i="1"/>
  <c r="CG529" i="1" s="1"/>
  <c r="BZ529" i="1"/>
  <c r="CE529" i="1" s="1"/>
  <c r="BY529" i="1"/>
  <c r="CA529" i="1" s="1"/>
  <c r="BX529" i="1"/>
  <c r="BT529" i="1"/>
  <c r="BS529" i="1"/>
  <c r="BQ529" i="1"/>
  <c r="BP529" i="1"/>
  <c r="BB529" i="1"/>
  <c r="BW529" i="1" s="1"/>
  <c r="AZ529" i="1"/>
  <c r="AP529" i="1"/>
  <c r="AJ529" i="1"/>
  <c r="AG529" i="1"/>
  <c r="AF529" i="1"/>
  <c r="AE529" i="1"/>
  <c r="AB529" i="1"/>
  <c r="CO529" i="1" s="1"/>
  <c r="AA529" i="1"/>
  <c r="X529" i="1"/>
  <c r="W529" i="1"/>
  <c r="V529" i="1"/>
  <c r="U529" i="1"/>
  <c r="T529" i="1"/>
  <c r="S529" i="1"/>
  <c r="R529" i="1"/>
  <c r="J529" i="1"/>
  <c r="BN529" i="1" s="1"/>
  <c r="CM600" i="1"/>
  <c r="CL600" i="1"/>
  <c r="CF600" i="1"/>
  <c r="BZ600" i="1"/>
  <c r="CE600" i="1" s="1"/>
  <c r="BY600" i="1"/>
  <c r="CA600" i="1" s="1"/>
  <c r="BX600" i="1"/>
  <c r="BT600" i="1"/>
  <c r="BS600" i="1"/>
  <c r="CK600" i="1" s="1"/>
  <c r="BQ600" i="1"/>
  <c r="BP600" i="1"/>
  <c r="BB600" i="1"/>
  <c r="BW600" i="1" s="1"/>
  <c r="CB600" i="1" s="1"/>
  <c r="AZ600" i="1"/>
  <c r="AP600" i="1"/>
  <c r="AJ600" i="1"/>
  <c r="AG600" i="1"/>
  <c r="AF600" i="1"/>
  <c r="AE600" i="1"/>
  <c r="AB600" i="1"/>
  <c r="CO600" i="1" s="1"/>
  <c r="AA600" i="1"/>
  <c r="X600" i="1"/>
  <c r="W600" i="1"/>
  <c r="V600" i="1"/>
  <c r="U600" i="1"/>
  <c r="T600" i="1"/>
  <c r="S600" i="1"/>
  <c r="R600" i="1"/>
  <c r="J600" i="1"/>
  <c r="CF334" i="1"/>
  <c r="BZ334" i="1"/>
  <c r="CE334" i="1" s="1"/>
  <c r="BY334" i="1"/>
  <c r="CA334" i="1" s="1"/>
  <c r="BX334" i="1"/>
  <c r="BT334" i="1"/>
  <c r="BS334" i="1"/>
  <c r="BQ334" i="1"/>
  <c r="BP334" i="1"/>
  <c r="BB334" i="1"/>
  <c r="BW334" i="1" s="1"/>
  <c r="CB334" i="1" s="1"/>
  <c r="AP334" i="1"/>
  <c r="AJ334" i="1"/>
  <c r="AG334" i="1"/>
  <c r="AF334" i="1"/>
  <c r="AE334" i="1"/>
  <c r="AB334" i="1"/>
  <c r="CO334" i="1" s="1"/>
  <c r="AA334" i="1"/>
  <c r="X334" i="1"/>
  <c r="W334" i="1"/>
  <c r="V334" i="1"/>
  <c r="U334" i="1"/>
  <c r="T334" i="1"/>
  <c r="S334" i="1"/>
  <c r="R334" i="1"/>
  <c r="J334" i="1"/>
  <c r="AX334" i="1" s="1"/>
  <c r="CF356" i="1"/>
  <c r="CH356" i="1" s="1"/>
  <c r="BZ356" i="1"/>
  <c r="CE356" i="1" s="1"/>
  <c r="BY356" i="1"/>
  <c r="CA356" i="1" s="1"/>
  <c r="BX356" i="1"/>
  <c r="BT356" i="1"/>
  <c r="BS356" i="1"/>
  <c r="BQ356" i="1"/>
  <c r="BP356" i="1"/>
  <c r="BB356" i="1"/>
  <c r="BW356" i="1" s="1"/>
  <c r="CB356" i="1" s="1"/>
  <c r="AZ356" i="1"/>
  <c r="AP356" i="1"/>
  <c r="AJ356" i="1"/>
  <c r="AG356" i="1"/>
  <c r="AF356" i="1"/>
  <c r="AE356" i="1"/>
  <c r="AB356" i="1"/>
  <c r="CO356" i="1" s="1"/>
  <c r="AA356" i="1"/>
  <c r="X356" i="1"/>
  <c r="W356" i="1"/>
  <c r="V356" i="1"/>
  <c r="U356" i="1"/>
  <c r="T356" i="1"/>
  <c r="S356" i="1"/>
  <c r="R356" i="1"/>
  <c r="J356" i="1"/>
  <c r="CF466" i="1"/>
  <c r="CH466" i="1" s="1"/>
  <c r="BZ466" i="1"/>
  <c r="CE466" i="1" s="1"/>
  <c r="BY466" i="1"/>
  <c r="CA466" i="1" s="1"/>
  <c r="BX466" i="1"/>
  <c r="BT466" i="1"/>
  <c r="BS466" i="1"/>
  <c r="BQ466" i="1"/>
  <c r="BP466" i="1"/>
  <c r="BB466" i="1"/>
  <c r="BW466" i="1" s="1"/>
  <c r="CB466" i="1" s="1"/>
  <c r="AZ466" i="1"/>
  <c r="AP466" i="1"/>
  <c r="AJ466" i="1"/>
  <c r="AG466" i="1"/>
  <c r="AF466" i="1"/>
  <c r="AE466" i="1"/>
  <c r="AB466" i="1"/>
  <c r="CO466" i="1" s="1"/>
  <c r="AA466" i="1"/>
  <c r="X466" i="1"/>
  <c r="W466" i="1"/>
  <c r="V466" i="1"/>
  <c r="U466" i="1"/>
  <c r="T466" i="1"/>
  <c r="S466" i="1"/>
  <c r="R466" i="1"/>
  <c r="J466" i="1"/>
  <c r="BO466" i="1" s="1"/>
  <c r="CF528" i="1"/>
  <c r="CH528" i="1" s="1"/>
  <c r="BZ528" i="1"/>
  <c r="CE528" i="1" s="1"/>
  <c r="BY528" i="1"/>
  <c r="CA528" i="1" s="1"/>
  <c r="BX528" i="1"/>
  <c r="BT528" i="1"/>
  <c r="BS528" i="1"/>
  <c r="CL528" i="1" s="1"/>
  <c r="CM528" i="1" s="1"/>
  <c r="BQ528" i="1"/>
  <c r="BP528" i="1"/>
  <c r="BB528" i="1"/>
  <c r="BW528" i="1" s="1"/>
  <c r="AZ528" i="1"/>
  <c r="AP528" i="1"/>
  <c r="AJ528" i="1"/>
  <c r="AG528" i="1"/>
  <c r="AF528" i="1"/>
  <c r="AE528" i="1"/>
  <c r="AB528" i="1"/>
  <c r="CO528" i="1" s="1"/>
  <c r="AA528" i="1"/>
  <c r="X528" i="1"/>
  <c r="W528" i="1"/>
  <c r="V528" i="1"/>
  <c r="U528" i="1"/>
  <c r="T528" i="1"/>
  <c r="S528" i="1"/>
  <c r="R528" i="1"/>
  <c r="J528" i="1"/>
  <c r="AX528" i="1" s="1"/>
  <c r="CF465" i="1"/>
  <c r="CG465" i="1" s="1"/>
  <c r="BZ465" i="1"/>
  <c r="CE465" i="1" s="1"/>
  <c r="BY465" i="1"/>
  <c r="CA465" i="1" s="1"/>
  <c r="BX465" i="1"/>
  <c r="BT465" i="1"/>
  <c r="BS465" i="1"/>
  <c r="CN465" i="1" s="1"/>
  <c r="BQ465" i="1"/>
  <c r="BP465" i="1"/>
  <c r="BB465" i="1"/>
  <c r="BW465" i="1" s="1"/>
  <c r="CB465" i="1" s="1"/>
  <c r="AP465" i="1"/>
  <c r="AJ465" i="1"/>
  <c r="AG465" i="1"/>
  <c r="AF465" i="1"/>
  <c r="AE465" i="1"/>
  <c r="AB465" i="1"/>
  <c r="CO465" i="1" s="1"/>
  <c r="AA465" i="1"/>
  <c r="X465" i="1"/>
  <c r="W465" i="1"/>
  <c r="V465" i="1"/>
  <c r="U465" i="1"/>
  <c r="T465" i="1"/>
  <c r="S465" i="1"/>
  <c r="R465" i="1"/>
  <c r="J465" i="1"/>
  <c r="BH465" i="1" s="1"/>
  <c r="CF225" i="1"/>
  <c r="BZ225" i="1"/>
  <c r="CE225" i="1" s="1"/>
  <c r="BY225" i="1"/>
  <c r="CA225" i="1" s="1"/>
  <c r="BX225" i="1"/>
  <c r="BT225" i="1"/>
  <c r="BS225" i="1"/>
  <c r="CL225" i="1" s="1"/>
  <c r="CM225" i="1" s="1"/>
  <c r="BQ225" i="1"/>
  <c r="BP225" i="1"/>
  <c r="BB225" i="1"/>
  <c r="BW225" i="1" s="1"/>
  <c r="CB225" i="1" s="1"/>
  <c r="AZ225" i="1"/>
  <c r="AP225" i="1"/>
  <c r="AJ225" i="1"/>
  <c r="AG225" i="1"/>
  <c r="AF225" i="1"/>
  <c r="AE225" i="1"/>
  <c r="AB225" i="1"/>
  <c r="AA225" i="1"/>
  <c r="X225" i="1"/>
  <c r="W225" i="1"/>
  <c r="V225" i="1"/>
  <c r="U225" i="1"/>
  <c r="T225" i="1"/>
  <c r="S225" i="1"/>
  <c r="R225" i="1"/>
  <c r="J225" i="1"/>
  <c r="CF464" i="1"/>
  <c r="BZ464" i="1"/>
  <c r="CE464" i="1" s="1"/>
  <c r="BY464" i="1"/>
  <c r="CA464" i="1" s="1"/>
  <c r="BX464" i="1"/>
  <c r="BT464" i="1"/>
  <c r="BS464" i="1"/>
  <c r="CK464" i="1" s="1"/>
  <c r="BQ464" i="1"/>
  <c r="BP464" i="1"/>
  <c r="BB464" i="1"/>
  <c r="BW464" i="1" s="1"/>
  <c r="CB464" i="1" s="1"/>
  <c r="AP464" i="1"/>
  <c r="AJ464" i="1"/>
  <c r="AG464" i="1"/>
  <c r="AF464" i="1"/>
  <c r="AE464" i="1"/>
  <c r="AB464" i="1"/>
  <c r="AA464" i="1"/>
  <c r="X464" i="1"/>
  <c r="V464" i="1"/>
  <c r="U464" i="1"/>
  <c r="T464" i="1"/>
  <c r="S464" i="1"/>
  <c r="R464" i="1"/>
  <c r="J464" i="1"/>
  <c r="BG464" i="1" s="1"/>
  <c r="CF224" i="1"/>
  <c r="BZ224" i="1"/>
  <c r="CE224" i="1" s="1"/>
  <c r="BY224" i="1"/>
  <c r="CA224" i="1" s="1"/>
  <c r="BX224" i="1"/>
  <c r="BT224" i="1"/>
  <c r="BS224" i="1"/>
  <c r="BQ224" i="1"/>
  <c r="BP224" i="1"/>
  <c r="BB224" i="1"/>
  <c r="BW224" i="1" s="1"/>
  <c r="CB224" i="1" s="1"/>
  <c r="AZ224" i="1"/>
  <c r="AP224" i="1"/>
  <c r="AJ224" i="1"/>
  <c r="AG224" i="1"/>
  <c r="AF224" i="1"/>
  <c r="AE224" i="1"/>
  <c r="AB224" i="1"/>
  <c r="CO224" i="1" s="1"/>
  <c r="AA224" i="1"/>
  <c r="X224" i="1"/>
  <c r="V224" i="1"/>
  <c r="U224" i="1"/>
  <c r="T224" i="1"/>
  <c r="S224" i="1"/>
  <c r="R224" i="1"/>
  <c r="J224" i="1"/>
  <c r="BO224" i="1" s="1"/>
  <c r="CF463" i="1"/>
  <c r="BZ463" i="1"/>
  <c r="CE463" i="1" s="1"/>
  <c r="BY463" i="1"/>
  <c r="CA463" i="1" s="1"/>
  <c r="BX463" i="1"/>
  <c r="BT463" i="1"/>
  <c r="BS463" i="1"/>
  <c r="BQ463" i="1"/>
  <c r="BP463" i="1"/>
  <c r="BB463" i="1"/>
  <c r="BW463" i="1" s="1"/>
  <c r="CB463" i="1" s="1"/>
  <c r="AY463" i="1"/>
  <c r="AZ463" i="1" s="1"/>
  <c r="AJ463" i="1"/>
  <c r="AG463" i="1"/>
  <c r="AF463" i="1"/>
  <c r="AE463" i="1"/>
  <c r="AB463" i="1"/>
  <c r="CO463" i="1" s="1"/>
  <c r="AA463" i="1"/>
  <c r="X463" i="1"/>
  <c r="W463" i="1"/>
  <c r="V463" i="1"/>
  <c r="U463" i="1"/>
  <c r="T463" i="1"/>
  <c r="S463" i="1"/>
  <c r="R463" i="1"/>
  <c r="J463" i="1"/>
  <c r="CF164" i="1"/>
  <c r="CG164" i="1" s="1"/>
  <c r="BZ164" i="1"/>
  <c r="CE164" i="1" s="1"/>
  <c r="BY164" i="1"/>
  <c r="CA164" i="1" s="1"/>
  <c r="BX164" i="1"/>
  <c r="BT164" i="1"/>
  <c r="BS164" i="1"/>
  <c r="CN164" i="1" s="1"/>
  <c r="BQ164" i="1"/>
  <c r="BP164" i="1"/>
  <c r="BB164" i="1"/>
  <c r="BW164" i="1" s="1"/>
  <c r="CB164" i="1" s="1"/>
  <c r="AZ164" i="1"/>
  <c r="AJ164" i="1"/>
  <c r="AG164" i="1"/>
  <c r="AF164" i="1"/>
  <c r="AE164" i="1"/>
  <c r="AB164" i="1"/>
  <c r="CO164" i="1" s="1"/>
  <c r="AA164" i="1"/>
  <c r="X164" i="1"/>
  <c r="W164" i="1"/>
  <c r="V164" i="1"/>
  <c r="U164" i="1"/>
  <c r="T164" i="1"/>
  <c r="S164" i="1"/>
  <c r="R164" i="1"/>
  <c r="J164" i="1"/>
  <c r="CF462" i="1"/>
  <c r="BZ462" i="1"/>
  <c r="CE462" i="1" s="1"/>
  <c r="BY462" i="1"/>
  <c r="CA462" i="1" s="1"/>
  <c r="BX462" i="1"/>
  <c r="BT462" i="1"/>
  <c r="BS462" i="1"/>
  <c r="BQ462" i="1"/>
  <c r="BP462" i="1"/>
  <c r="BB462" i="1"/>
  <c r="BW462" i="1" s="1"/>
  <c r="CB462" i="1" s="1"/>
  <c r="AZ462" i="1"/>
  <c r="AP462" i="1"/>
  <c r="AJ462" i="1"/>
  <c r="AG462" i="1"/>
  <c r="AF462" i="1"/>
  <c r="AE462" i="1"/>
  <c r="AB462" i="1"/>
  <c r="CO462" i="1" s="1"/>
  <c r="X462" i="1"/>
  <c r="W462" i="1"/>
  <c r="V462" i="1"/>
  <c r="U462" i="1"/>
  <c r="T462" i="1"/>
  <c r="S462" i="1"/>
  <c r="R462" i="1"/>
  <c r="J462" i="1"/>
  <c r="BG462" i="1" s="1"/>
  <c r="CF223" i="1"/>
  <c r="BZ223" i="1"/>
  <c r="CE223" i="1" s="1"/>
  <c r="BY223" i="1"/>
  <c r="CA223" i="1" s="1"/>
  <c r="BX223" i="1"/>
  <c r="BT223" i="1"/>
  <c r="BS223" i="1"/>
  <c r="BQ223" i="1"/>
  <c r="BP223" i="1"/>
  <c r="BB223" i="1"/>
  <c r="BW223" i="1" s="1"/>
  <c r="CB223" i="1" s="1"/>
  <c r="AZ223" i="1"/>
  <c r="AP223" i="1"/>
  <c r="AJ223" i="1"/>
  <c r="AG223" i="1"/>
  <c r="AF223" i="1"/>
  <c r="AE223" i="1"/>
  <c r="AB223" i="1"/>
  <c r="CO223" i="1" s="1"/>
  <c r="X223" i="1"/>
  <c r="W223" i="1"/>
  <c r="V223" i="1"/>
  <c r="U223" i="1"/>
  <c r="T223" i="1"/>
  <c r="S223" i="1"/>
  <c r="R223" i="1"/>
  <c r="J223" i="1"/>
  <c r="AX223" i="1" s="1"/>
  <c r="CF83" i="1"/>
  <c r="CG83" i="1" s="1"/>
  <c r="BZ83" i="1"/>
  <c r="CE83" i="1" s="1"/>
  <c r="BY83" i="1"/>
  <c r="CA83" i="1" s="1"/>
  <c r="BX83" i="1"/>
  <c r="BT83" i="1"/>
  <c r="BS83" i="1"/>
  <c r="CL83" i="1" s="1"/>
  <c r="CM83" i="1" s="1"/>
  <c r="BQ83" i="1"/>
  <c r="BP83" i="1"/>
  <c r="BB83" i="1"/>
  <c r="BW83" i="1" s="1"/>
  <c r="AZ83" i="1"/>
  <c r="AP83" i="1"/>
  <c r="AJ83" i="1"/>
  <c r="AG83" i="1"/>
  <c r="AF83" i="1"/>
  <c r="AE83" i="1"/>
  <c r="AB83" i="1"/>
  <c r="CO83" i="1" s="1"/>
  <c r="AA83" i="1"/>
  <c r="X83" i="1"/>
  <c r="W83" i="1"/>
  <c r="V83" i="1"/>
  <c r="U83" i="1"/>
  <c r="T83" i="1"/>
  <c r="S83" i="1"/>
  <c r="R83" i="1"/>
  <c r="J83" i="1"/>
  <c r="CF333" i="1"/>
  <c r="CH333" i="1" s="1"/>
  <c r="BZ333" i="1"/>
  <c r="CE333" i="1" s="1"/>
  <c r="BY333" i="1"/>
  <c r="CA333" i="1" s="1"/>
  <c r="BX333" i="1"/>
  <c r="BT333" i="1"/>
  <c r="BS333" i="1"/>
  <c r="CN333" i="1" s="1"/>
  <c r="BQ333" i="1"/>
  <c r="BP333" i="1"/>
  <c r="BB333" i="1"/>
  <c r="BW333" i="1" s="1"/>
  <c r="CB333" i="1" s="1"/>
  <c r="AY333" i="1"/>
  <c r="AZ333" i="1" s="1"/>
  <c r="AP333" i="1"/>
  <c r="AJ333" i="1"/>
  <c r="AG333" i="1"/>
  <c r="AE333" i="1"/>
  <c r="AB333" i="1"/>
  <c r="AA333" i="1"/>
  <c r="X333" i="1"/>
  <c r="W333" i="1"/>
  <c r="V333" i="1"/>
  <c r="U333" i="1"/>
  <c r="T333" i="1"/>
  <c r="S333" i="1"/>
  <c r="R333" i="1"/>
  <c r="J333" i="1"/>
  <c r="CF332" i="1"/>
  <c r="BZ332" i="1"/>
  <c r="CE332" i="1" s="1"/>
  <c r="BY332" i="1"/>
  <c r="CA332" i="1" s="1"/>
  <c r="BX332" i="1"/>
  <c r="BT332" i="1"/>
  <c r="BS332" i="1"/>
  <c r="CK332" i="1" s="1"/>
  <c r="BQ332" i="1"/>
  <c r="BP332" i="1"/>
  <c r="BB332" i="1"/>
  <c r="BW332" i="1" s="1"/>
  <c r="AZ332" i="1"/>
  <c r="AP332" i="1"/>
  <c r="AJ332" i="1"/>
  <c r="AG332" i="1"/>
  <c r="AE332" i="1"/>
  <c r="AB332" i="1"/>
  <c r="CO332" i="1" s="1"/>
  <c r="AA332" i="1"/>
  <c r="X332" i="1"/>
  <c r="W332" i="1"/>
  <c r="V332" i="1"/>
  <c r="U332" i="1"/>
  <c r="T332" i="1"/>
  <c r="S332" i="1"/>
  <c r="R332" i="1"/>
  <c r="J332" i="1"/>
  <c r="BO332" i="1" s="1"/>
  <c r="CF222" i="1"/>
  <c r="BZ222" i="1"/>
  <c r="CE222" i="1" s="1"/>
  <c r="BY222" i="1"/>
  <c r="CA222" i="1" s="1"/>
  <c r="BX222" i="1"/>
  <c r="BT222" i="1"/>
  <c r="BS222" i="1"/>
  <c r="BQ222" i="1"/>
  <c r="BP222" i="1"/>
  <c r="BB222" i="1"/>
  <c r="BW222" i="1" s="1"/>
  <c r="AZ222" i="1"/>
  <c r="AP222" i="1"/>
  <c r="AJ222" i="1"/>
  <c r="AG222" i="1"/>
  <c r="AF222" i="1"/>
  <c r="AE222" i="1"/>
  <c r="AB222" i="1"/>
  <c r="CO222" i="1" s="1"/>
  <c r="AA222" i="1"/>
  <c r="X222" i="1"/>
  <c r="W222" i="1"/>
  <c r="V222" i="1"/>
  <c r="U222" i="1"/>
  <c r="T222" i="1"/>
  <c r="S222" i="1"/>
  <c r="R222" i="1"/>
  <c r="J222" i="1"/>
  <c r="BH222" i="1" s="1"/>
  <c r="CF49" i="1"/>
  <c r="BZ49" i="1"/>
  <c r="CE49" i="1" s="1"/>
  <c r="BY49" i="1"/>
  <c r="CA49" i="1" s="1"/>
  <c r="BX49" i="1"/>
  <c r="BT49" i="1"/>
  <c r="BS49" i="1"/>
  <c r="CN49" i="1" s="1"/>
  <c r="BQ49" i="1"/>
  <c r="BP49" i="1"/>
  <c r="BB49" i="1"/>
  <c r="BW49" i="1" s="1"/>
  <c r="CB49" i="1" s="1"/>
  <c r="AZ49" i="1"/>
  <c r="AP49" i="1"/>
  <c r="AJ49" i="1"/>
  <c r="AG49" i="1"/>
  <c r="AF49" i="1"/>
  <c r="AE49" i="1"/>
  <c r="AB49" i="1"/>
  <c r="AA49" i="1"/>
  <c r="X49" i="1"/>
  <c r="W49" i="1"/>
  <c r="V49" i="1"/>
  <c r="U49" i="1"/>
  <c r="T49" i="1"/>
  <c r="S49" i="1"/>
  <c r="R49" i="1"/>
  <c r="J49" i="1"/>
  <c r="CF461" i="1"/>
  <c r="BZ461" i="1"/>
  <c r="CE461" i="1" s="1"/>
  <c r="BY461" i="1"/>
  <c r="CA461" i="1" s="1"/>
  <c r="BX461" i="1"/>
  <c r="BT461" i="1"/>
  <c r="BS461" i="1"/>
  <c r="CK461" i="1" s="1"/>
  <c r="BQ461" i="1"/>
  <c r="BP461" i="1"/>
  <c r="BB461" i="1"/>
  <c r="BW461" i="1" s="1"/>
  <c r="AZ461" i="1"/>
  <c r="AP461" i="1"/>
  <c r="AJ461" i="1"/>
  <c r="AG461" i="1"/>
  <c r="AF461" i="1"/>
  <c r="AE461" i="1"/>
  <c r="AB461" i="1"/>
  <c r="CO461" i="1" s="1"/>
  <c r="AA461" i="1"/>
  <c r="X461" i="1"/>
  <c r="W461" i="1"/>
  <c r="V461" i="1"/>
  <c r="U461" i="1"/>
  <c r="T461" i="1"/>
  <c r="S461" i="1"/>
  <c r="R461" i="1"/>
  <c r="J461" i="1"/>
  <c r="AX461" i="1" s="1"/>
  <c r="CF331" i="1"/>
  <c r="CG331" i="1" s="1"/>
  <c r="BZ331" i="1"/>
  <c r="CE331" i="1" s="1"/>
  <c r="BY331" i="1"/>
  <c r="CA331" i="1" s="1"/>
  <c r="BX331" i="1"/>
  <c r="BT331" i="1"/>
  <c r="BS331" i="1"/>
  <c r="BQ331" i="1"/>
  <c r="BP331" i="1"/>
  <c r="BB331" i="1"/>
  <c r="BW331" i="1" s="1"/>
  <c r="CB331" i="1" s="1"/>
  <c r="AP331" i="1"/>
  <c r="AJ331" i="1"/>
  <c r="AG331" i="1"/>
  <c r="AF331" i="1"/>
  <c r="AE331" i="1"/>
  <c r="AB331" i="1"/>
  <c r="AA331" i="1"/>
  <c r="X331" i="1"/>
  <c r="W331" i="1"/>
  <c r="V331" i="1"/>
  <c r="U331" i="1"/>
  <c r="T331" i="1"/>
  <c r="S331" i="1"/>
  <c r="R331" i="1"/>
  <c r="J331" i="1"/>
  <c r="AX331" i="1" s="1"/>
  <c r="CF460" i="1"/>
  <c r="CH460" i="1" s="1"/>
  <c r="BZ460" i="1"/>
  <c r="CE460" i="1" s="1"/>
  <c r="BY460" i="1"/>
  <c r="CA460" i="1" s="1"/>
  <c r="BX460" i="1"/>
  <c r="BT460" i="1"/>
  <c r="BS460" i="1"/>
  <c r="BQ460" i="1"/>
  <c r="BP460" i="1"/>
  <c r="BB460" i="1"/>
  <c r="BW460" i="1" s="1"/>
  <c r="AZ460" i="1"/>
  <c r="AP460" i="1"/>
  <c r="AJ460" i="1"/>
  <c r="AG460" i="1"/>
  <c r="AF460" i="1"/>
  <c r="AE460" i="1"/>
  <c r="AB460" i="1"/>
  <c r="CO460" i="1" s="1"/>
  <c r="AA460" i="1"/>
  <c r="X460" i="1"/>
  <c r="W460" i="1"/>
  <c r="V460" i="1"/>
  <c r="U460" i="1"/>
  <c r="T460" i="1"/>
  <c r="S460" i="1"/>
  <c r="R460" i="1"/>
  <c r="J460" i="1"/>
  <c r="BG460" i="1" s="1"/>
  <c r="CF148" i="1"/>
  <c r="CD148" i="1" s="1"/>
  <c r="BZ148" i="1"/>
  <c r="CE148" i="1" s="1"/>
  <c r="BY148" i="1"/>
  <c r="CA148" i="1" s="1"/>
  <c r="BX148" i="1"/>
  <c r="BT148" i="1"/>
  <c r="BS148" i="1"/>
  <c r="BQ148" i="1"/>
  <c r="BP148" i="1"/>
  <c r="BB148" i="1"/>
  <c r="BW148" i="1" s="1"/>
  <c r="AZ148" i="1"/>
  <c r="AP148" i="1"/>
  <c r="AJ148" i="1"/>
  <c r="AG148" i="1"/>
  <c r="AF148" i="1"/>
  <c r="AE148" i="1"/>
  <c r="AB148" i="1"/>
  <c r="AA148" i="1"/>
  <c r="X148" i="1"/>
  <c r="W148" i="1"/>
  <c r="V148" i="1"/>
  <c r="U148" i="1"/>
  <c r="T148" i="1"/>
  <c r="S148" i="1"/>
  <c r="R148" i="1"/>
  <c r="J148" i="1"/>
  <c r="CF330" i="1"/>
  <c r="BZ330" i="1"/>
  <c r="CE330" i="1" s="1"/>
  <c r="BY330" i="1"/>
  <c r="CA330" i="1" s="1"/>
  <c r="BX330" i="1"/>
  <c r="BT330" i="1"/>
  <c r="BS330" i="1"/>
  <c r="CL330" i="1" s="1"/>
  <c r="CM330" i="1" s="1"/>
  <c r="BQ330" i="1"/>
  <c r="BP330" i="1"/>
  <c r="BB330" i="1"/>
  <c r="BW330" i="1" s="1"/>
  <c r="CB330" i="1" s="1"/>
  <c r="AY330" i="1"/>
  <c r="AZ330" i="1" s="1"/>
  <c r="AP330" i="1"/>
  <c r="AJ330" i="1"/>
  <c r="AG330" i="1"/>
  <c r="AF330" i="1"/>
  <c r="AE330" i="1"/>
  <c r="AB330" i="1"/>
  <c r="AA330" i="1"/>
  <c r="X330" i="1"/>
  <c r="W330" i="1"/>
  <c r="V330" i="1"/>
  <c r="U330" i="1"/>
  <c r="T330" i="1"/>
  <c r="S330" i="1"/>
  <c r="R330" i="1"/>
  <c r="J330" i="1"/>
  <c r="BN330" i="1" s="1"/>
  <c r="CF527" i="1"/>
  <c r="BZ527" i="1"/>
  <c r="CE527" i="1" s="1"/>
  <c r="BY527" i="1"/>
  <c r="CA527" i="1" s="1"/>
  <c r="BX527" i="1"/>
  <c r="BT527" i="1"/>
  <c r="BS527" i="1"/>
  <c r="BQ527" i="1"/>
  <c r="BP527" i="1"/>
  <c r="BB527" i="1"/>
  <c r="BW527" i="1" s="1"/>
  <c r="CB527" i="1" s="1"/>
  <c r="AZ527" i="1"/>
  <c r="AP527" i="1"/>
  <c r="AJ527" i="1"/>
  <c r="AG527" i="1"/>
  <c r="AF527" i="1"/>
  <c r="AE527" i="1"/>
  <c r="AB527" i="1"/>
  <c r="AA527" i="1"/>
  <c r="X527" i="1"/>
  <c r="W527" i="1"/>
  <c r="V527" i="1"/>
  <c r="U527" i="1"/>
  <c r="T527" i="1"/>
  <c r="S527" i="1"/>
  <c r="R527" i="1"/>
  <c r="J527" i="1"/>
  <c r="AX527" i="1" s="1"/>
  <c r="CF147" i="1"/>
  <c r="BZ147" i="1"/>
  <c r="CE147" i="1" s="1"/>
  <c r="BY147" i="1"/>
  <c r="CA147" i="1" s="1"/>
  <c r="BX147" i="1"/>
  <c r="BT147" i="1"/>
  <c r="BS147" i="1"/>
  <c r="CN147" i="1" s="1"/>
  <c r="BQ147" i="1"/>
  <c r="BP147" i="1"/>
  <c r="BB147" i="1"/>
  <c r="BW147" i="1" s="1"/>
  <c r="AZ147" i="1"/>
  <c r="AP147" i="1"/>
  <c r="AJ147" i="1"/>
  <c r="AG147" i="1"/>
  <c r="AF147" i="1"/>
  <c r="AE147" i="1"/>
  <c r="AB147" i="1"/>
  <c r="CO147" i="1" s="1"/>
  <c r="AA147" i="1"/>
  <c r="X147" i="1"/>
  <c r="W147" i="1"/>
  <c r="V147" i="1"/>
  <c r="U147" i="1"/>
  <c r="T147" i="1"/>
  <c r="S147" i="1"/>
  <c r="R147" i="1"/>
  <c r="J147" i="1"/>
  <c r="BO147" i="1" s="1"/>
  <c r="CF329" i="1"/>
  <c r="CG329" i="1" s="1"/>
  <c r="BZ329" i="1"/>
  <c r="CE329" i="1" s="1"/>
  <c r="BY329" i="1"/>
  <c r="CA329" i="1" s="1"/>
  <c r="BX329" i="1"/>
  <c r="BT329" i="1"/>
  <c r="BS329" i="1"/>
  <c r="CL329" i="1" s="1"/>
  <c r="CM329" i="1" s="1"/>
  <c r="BQ329" i="1"/>
  <c r="BP329" i="1"/>
  <c r="BB329" i="1"/>
  <c r="BW329" i="1" s="1"/>
  <c r="AZ329" i="1"/>
  <c r="AP329" i="1"/>
  <c r="AJ329" i="1"/>
  <c r="AG329" i="1"/>
  <c r="AF329" i="1"/>
  <c r="AE329" i="1"/>
  <c r="AB329" i="1"/>
  <c r="AA329" i="1"/>
  <c r="X329" i="1"/>
  <c r="W329" i="1"/>
  <c r="V329" i="1"/>
  <c r="U329" i="1"/>
  <c r="T329" i="1"/>
  <c r="S329" i="1"/>
  <c r="R329" i="1"/>
  <c r="J329" i="1"/>
  <c r="CM599" i="1"/>
  <c r="CL599" i="1"/>
  <c r="CF599" i="1"/>
  <c r="BZ599" i="1"/>
  <c r="CE599" i="1" s="1"/>
  <c r="BY599" i="1"/>
  <c r="CA599" i="1" s="1"/>
  <c r="BX599" i="1"/>
  <c r="BT599" i="1"/>
  <c r="BS599" i="1"/>
  <c r="CK599" i="1" s="1"/>
  <c r="BQ599" i="1"/>
  <c r="BP599" i="1"/>
  <c r="BB599" i="1"/>
  <c r="BW599" i="1" s="1"/>
  <c r="AP599" i="1"/>
  <c r="AJ599" i="1"/>
  <c r="AG599" i="1"/>
  <c r="AF599" i="1"/>
  <c r="AE599" i="1"/>
  <c r="AB599" i="1"/>
  <c r="AA599" i="1"/>
  <c r="X599" i="1"/>
  <c r="W599" i="1"/>
  <c r="V599" i="1"/>
  <c r="U599" i="1"/>
  <c r="T599" i="1"/>
  <c r="S599" i="1"/>
  <c r="R599" i="1"/>
  <c r="J599" i="1"/>
  <c r="CM598" i="1"/>
  <c r="CL598" i="1"/>
  <c r="CF598" i="1"/>
  <c r="CI598" i="1" s="1"/>
  <c r="BZ598" i="1"/>
  <c r="CE598" i="1" s="1"/>
  <c r="BY598" i="1"/>
  <c r="CA598" i="1" s="1"/>
  <c r="BX598" i="1"/>
  <c r="BT598" i="1"/>
  <c r="BS598" i="1"/>
  <c r="BQ598" i="1"/>
  <c r="BP598" i="1"/>
  <c r="BB598" i="1"/>
  <c r="BW598" i="1" s="1"/>
  <c r="AP598" i="1"/>
  <c r="AJ598" i="1"/>
  <c r="AG598" i="1"/>
  <c r="AF598" i="1"/>
  <c r="AE598" i="1"/>
  <c r="AB598" i="1"/>
  <c r="CO598" i="1" s="1"/>
  <c r="AA598" i="1"/>
  <c r="X598" i="1"/>
  <c r="W598" i="1"/>
  <c r="V598" i="1"/>
  <c r="U598" i="1"/>
  <c r="T598" i="1"/>
  <c r="S598" i="1"/>
  <c r="R598" i="1"/>
  <c r="J598" i="1"/>
  <c r="BO598" i="1" s="1"/>
  <c r="CF221" i="1"/>
  <c r="CG221" i="1" s="1"/>
  <c r="BZ221" i="1"/>
  <c r="CE221" i="1" s="1"/>
  <c r="BY221" i="1"/>
  <c r="CA221" i="1" s="1"/>
  <c r="BX221" i="1"/>
  <c r="BT221" i="1"/>
  <c r="BS221" i="1"/>
  <c r="CK221" i="1" s="1"/>
  <c r="BQ221" i="1"/>
  <c r="BP221" i="1"/>
  <c r="BB221" i="1"/>
  <c r="BW221" i="1" s="1"/>
  <c r="CB221" i="1" s="1"/>
  <c r="AP221" i="1"/>
  <c r="AJ221" i="1"/>
  <c r="AG221" i="1"/>
  <c r="AF221" i="1"/>
  <c r="AE221" i="1"/>
  <c r="AB221" i="1"/>
  <c r="CO221" i="1" s="1"/>
  <c r="X221" i="1"/>
  <c r="W221" i="1"/>
  <c r="V221" i="1"/>
  <c r="U221" i="1"/>
  <c r="T221" i="1"/>
  <c r="S221" i="1"/>
  <c r="R221" i="1"/>
  <c r="J221" i="1"/>
  <c r="CF536" i="1"/>
  <c r="CG536" i="1" s="1"/>
  <c r="BZ536" i="1"/>
  <c r="CE536" i="1" s="1"/>
  <c r="BY536" i="1"/>
  <c r="CA536" i="1" s="1"/>
  <c r="BX536" i="1"/>
  <c r="BT536" i="1"/>
  <c r="BS536" i="1"/>
  <c r="BQ536" i="1"/>
  <c r="BP536" i="1"/>
  <c r="BB536" i="1"/>
  <c r="BW536" i="1" s="1"/>
  <c r="CB536" i="1" s="1"/>
  <c r="AZ536" i="1"/>
  <c r="AP536" i="1"/>
  <c r="AJ536" i="1"/>
  <c r="AG536" i="1"/>
  <c r="AF536" i="1"/>
  <c r="AE536" i="1"/>
  <c r="AB536" i="1"/>
  <c r="CO536" i="1" s="1"/>
  <c r="X536" i="1"/>
  <c r="W536" i="1"/>
  <c r="V536" i="1"/>
  <c r="U536" i="1"/>
  <c r="T536" i="1"/>
  <c r="S536" i="1"/>
  <c r="R536" i="1"/>
  <c r="J536" i="1"/>
  <c r="CF459" i="1"/>
  <c r="BZ459" i="1"/>
  <c r="CE459" i="1" s="1"/>
  <c r="BY459" i="1"/>
  <c r="CA459" i="1" s="1"/>
  <c r="BX459" i="1"/>
  <c r="BT459" i="1"/>
  <c r="BS459" i="1"/>
  <c r="CK459" i="1" s="1"/>
  <c r="BQ459" i="1"/>
  <c r="BP459" i="1"/>
  <c r="BB459" i="1"/>
  <c r="BW459" i="1" s="1"/>
  <c r="CB459" i="1" s="1"/>
  <c r="AY459" i="1"/>
  <c r="AZ459" i="1" s="1"/>
  <c r="AP459" i="1"/>
  <c r="AJ459" i="1"/>
  <c r="AG459" i="1"/>
  <c r="AF459" i="1"/>
  <c r="AE459" i="1"/>
  <c r="AB459" i="1"/>
  <c r="AA459" i="1"/>
  <c r="X459" i="1"/>
  <c r="W459" i="1"/>
  <c r="V459" i="1"/>
  <c r="U459" i="1"/>
  <c r="T459" i="1"/>
  <c r="S459" i="1"/>
  <c r="R459" i="1"/>
  <c r="J459" i="1"/>
  <c r="AX459" i="1" s="1"/>
  <c r="CF458" i="1"/>
  <c r="BZ458" i="1"/>
  <c r="CE458" i="1" s="1"/>
  <c r="BY458" i="1"/>
  <c r="CA458" i="1" s="1"/>
  <c r="BX458" i="1"/>
  <c r="BT458" i="1"/>
  <c r="BS458" i="1"/>
  <c r="CK458" i="1" s="1"/>
  <c r="BQ458" i="1"/>
  <c r="BP458" i="1"/>
  <c r="BB458" i="1"/>
  <c r="BW458" i="1" s="1"/>
  <c r="CB458" i="1" s="1"/>
  <c r="AZ458" i="1"/>
  <c r="AP458" i="1"/>
  <c r="AJ458" i="1"/>
  <c r="AG458" i="1"/>
  <c r="AF458" i="1"/>
  <c r="AE458" i="1"/>
  <c r="AB458" i="1"/>
  <c r="CO458" i="1" s="1"/>
  <c r="AA458" i="1"/>
  <c r="X458" i="1"/>
  <c r="W458" i="1"/>
  <c r="V458" i="1"/>
  <c r="U458" i="1"/>
  <c r="T458" i="1"/>
  <c r="S458" i="1"/>
  <c r="R458" i="1"/>
  <c r="J458" i="1"/>
  <c r="CF163" i="1"/>
  <c r="BZ163" i="1"/>
  <c r="CE163" i="1" s="1"/>
  <c r="BY163" i="1"/>
  <c r="CA163" i="1" s="1"/>
  <c r="BX163" i="1"/>
  <c r="BT163" i="1"/>
  <c r="BS163" i="1"/>
  <c r="CK163" i="1" s="1"/>
  <c r="BQ163" i="1"/>
  <c r="BP163" i="1"/>
  <c r="BB163" i="1"/>
  <c r="BW163" i="1" s="1"/>
  <c r="CB163" i="1" s="1"/>
  <c r="AZ163" i="1"/>
  <c r="AP163" i="1"/>
  <c r="AJ163" i="1"/>
  <c r="AG163" i="1"/>
  <c r="AF163" i="1"/>
  <c r="AE163" i="1"/>
  <c r="AB163" i="1"/>
  <c r="AA163" i="1"/>
  <c r="X163" i="1"/>
  <c r="W163" i="1"/>
  <c r="V163" i="1"/>
  <c r="U163" i="1"/>
  <c r="T163" i="1"/>
  <c r="S163" i="1"/>
  <c r="R163" i="1"/>
  <c r="J163" i="1"/>
  <c r="CF220" i="1"/>
  <c r="CG220" i="1" s="1"/>
  <c r="BZ220" i="1"/>
  <c r="CE220" i="1" s="1"/>
  <c r="BY220" i="1"/>
  <c r="CA220" i="1" s="1"/>
  <c r="BX220" i="1"/>
  <c r="BT220" i="1"/>
  <c r="BS220" i="1"/>
  <c r="CN220" i="1" s="1"/>
  <c r="BQ220" i="1"/>
  <c r="BP220" i="1"/>
  <c r="BB220" i="1"/>
  <c r="BW220" i="1" s="1"/>
  <c r="CB220" i="1" s="1"/>
  <c r="AP220" i="1"/>
  <c r="AJ220" i="1"/>
  <c r="AG220" i="1"/>
  <c r="AF220" i="1"/>
  <c r="AE220" i="1"/>
  <c r="AB220" i="1"/>
  <c r="CO220" i="1" s="1"/>
  <c r="AA220" i="1"/>
  <c r="X220" i="1"/>
  <c r="W220" i="1"/>
  <c r="V220" i="1"/>
  <c r="U220" i="1"/>
  <c r="T220" i="1"/>
  <c r="S220" i="1"/>
  <c r="R220" i="1"/>
  <c r="B220" i="1"/>
  <c r="J220" i="1" s="1"/>
  <c r="CF457" i="1"/>
  <c r="BZ457" i="1"/>
  <c r="CE457" i="1" s="1"/>
  <c r="BY457" i="1"/>
  <c r="CA457" i="1" s="1"/>
  <c r="BX457" i="1"/>
  <c r="BT457" i="1"/>
  <c r="BS457" i="1"/>
  <c r="BQ457" i="1"/>
  <c r="BP457" i="1"/>
  <c r="BB457" i="1"/>
  <c r="BW457" i="1" s="1"/>
  <c r="CB457" i="1" s="1"/>
  <c r="AZ457" i="1"/>
  <c r="AP457" i="1"/>
  <c r="AJ457" i="1"/>
  <c r="AG457" i="1"/>
  <c r="AF457" i="1"/>
  <c r="AE457" i="1"/>
  <c r="AB457" i="1"/>
  <c r="CO457" i="1" s="1"/>
  <c r="AA457" i="1"/>
  <c r="X457" i="1"/>
  <c r="W457" i="1"/>
  <c r="V457" i="1"/>
  <c r="U457" i="1"/>
  <c r="T457" i="1"/>
  <c r="S457" i="1"/>
  <c r="R457" i="1"/>
  <c r="J457" i="1"/>
  <c r="CF219" i="1"/>
  <c r="CH219" i="1" s="1"/>
  <c r="BZ219" i="1"/>
  <c r="CE219" i="1" s="1"/>
  <c r="BY219" i="1"/>
  <c r="CA219" i="1" s="1"/>
  <c r="BX219" i="1"/>
  <c r="BT219" i="1"/>
  <c r="BS219" i="1"/>
  <c r="BQ219" i="1"/>
  <c r="BP219" i="1"/>
  <c r="BB219" i="1"/>
  <c r="BW219" i="1" s="1"/>
  <c r="CB219" i="1" s="1"/>
  <c r="AP219" i="1"/>
  <c r="AJ219" i="1"/>
  <c r="AG219" i="1"/>
  <c r="AF219" i="1"/>
  <c r="AE219" i="1"/>
  <c r="AB219" i="1"/>
  <c r="CO219" i="1" s="1"/>
  <c r="AA219" i="1"/>
  <c r="X219" i="1"/>
  <c r="W219" i="1"/>
  <c r="V219" i="1"/>
  <c r="U219" i="1"/>
  <c r="T219" i="1"/>
  <c r="S219" i="1"/>
  <c r="R219" i="1"/>
  <c r="J219" i="1"/>
  <c r="CF328" i="1"/>
  <c r="BZ328" i="1"/>
  <c r="CE328" i="1" s="1"/>
  <c r="BY328" i="1"/>
  <c r="CA328" i="1" s="1"/>
  <c r="BX328" i="1"/>
  <c r="BT328" i="1"/>
  <c r="BS328" i="1"/>
  <c r="CL328" i="1" s="1"/>
  <c r="CM328" i="1" s="1"/>
  <c r="BQ328" i="1"/>
  <c r="BP328" i="1"/>
  <c r="BB328" i="1"/>
  <c r="BW328" i="1" s="1"/>
  <c r="CB328" i="1" s="1"/>
  <c r="AZ328" i="1"/>
  <c r="AP328" i="1"/>
  <c r="AJ328" i="1"/>
  <c r="AG328" i="1"/>
  <c r="AF328" i="1"/>
  <c r="AE328" i="1"/>
  <c r="AB328" i="1"/>
  <c r="CO328" i="1" s="1"/>
  <c r="AA328" i="1"/>
  <c r="X328" i="1"/>
  <c r="W328" i="1"/>
  <c r="V328" i="1"/>
  <c r="U328" i="1"/>
  <c r="T328" i="1"/>
  <c r="S328" i="1"/>
  <c r="R328" i="1"/>
  <c r="J328" i="1"/>
  <c r="CF82" i="1"/>
  <c r="CH82" i="1" s="1"/>
  <c r="BZ82" i="1"/>
  <c r="CE82" i="1" s="1"/>
  <c r="BY82" i="1"/>
  <c r="CA82" i="1" s="1"/>
  <c r="BX82" i="1"/>
  <c r="BT82" i="1"/>
  <c r="BS82" i="1"/>
  <c r="BQ82" i="1"/>
  <c r="BP82" i="1"/>
  <c r="BB82" i="1"/>
  <c r="BW82" i="1" s="1"/>
  <c r="CB82" i="1" s="1"/>
  <c r="AY82" i="1"/>
  <c r="AZ82" i="1" s="1"/>
  <c r="AP82" i="1"/>
  <c r="AJ82" i="1"/>
  <c r="AG82" i="1"/>
  <c r="AF82" i="1"/>
  <c r="AE82" i="1"/>
  <c r="AB82" i="1"/>
  <c r="CO82" i="1" s="1"/>
  <c r="AA82" i="1"/>
  <c r="X82" i="1"/>
  <c r="W82" i="1"/>
  <c r="V82" i="1"/>
  <c r="U82" i="1"/>
  <c r="T82" i="1"/>
  <c r="S82" i="1"/>
  <c r="R82" i="1"/>
  <c r="J82" i="1"/>
  <c r="BH82" i="1" s="1"/>
  <c r="CF146" i="1"/>
  <c r="CH146" i="1" s="1"/>
  <c r="BZ146" i="1"/>
  <c r="CE146" i="1" s="1"/>
  <c r="BY146" i="1"/>
  <c r="CA146" i="1" s="1"/>
  <c r="BX146" i="1"/>
  <c r="BT146" i="1"/>
  <c r="BS146" i="1"/>
  <c r="CN146" i="1" s="1"/>
  <c r="BQ146" i="1"/>
  <c r="BP146" i="1"/>
  <c r="BB146" i="1"/>
  <c r="BW146" i="1" s="1"/>
  <c r="CB146" i="1" s="1"/>
  <c r="AZ146" i="1"/>
  <c r="AP146" i="1"/>
  <c r="AJ146" i="1"/>
  <c r="AG146" i="1"/>
  <c r="AF146" i="1"/>
  <c r="AE146" i="1"/>
  <c r="AB146" i="1"/>
  <c r="AA146" i="1"/>
  <c r="X146" i="1"/>
  <c r="W146" i="1"/>
  <c r="V146" i="1"/>
  <c r="U146" i="1"/>
  <c r="T146" i="1"/>
  <c r="S146" i="1"/>
  <c r="R146" i="1"/>
  <c r="J146" i="1"/>
  <c r="CF355" i="1"/>
  <c r="BZ355" i="1"/>
  <c r="CE355" i="1" s="1"/>
  <c r="BY355" i="1"/>
  <c r="CA355" i="1" s="1"/>
  <c r="BX355" i="1"/>
  <c r="BT355" i="1"/>
  <c r="BS355" i="1"/>
  <c r="CK355" i="1" s="1"/>
  <c r="BQ355" i="1"/>
  <c r="BP355" i="1"/>
  <c r="BB355" i="1"/>
  <c r="BW355" i="1" s="1"/>
  <c r="CB355" i="1" s="1"/>
  <c r="AY355" i="1"/>
  <c r="AZ355" i="1" s="1"/>
  <c r="AP355" i="1"/>
  <c r="AJ355" i="1"/>
  <c r="AG355" i="1"/>
  <c r="AF355" i="1"/>
  <c r="AE355" i="1"/>
  <c r="AB355" i="1"/>
  <c r="CO355" i="1" s="1"/>
  <c r="AA355" i="1"/>
  <c r="X355" i="1"/>
  <c r="W355" i="1"/>
  <c r="V355" i="1"/>
  <c r="U355" i="1"/>
  <c r="T355" i="1"/>
  <c r="S355" i="1"/>
  <c r="R355" i="1"/>
  <c r="J355" i="1"/>
  <c r="CF81" i="1"/>
  <c r="BZ81" i="1"/>
  <c r="CE81" i="1" s="1"/>
  <c r="BY81" i="1"/>
  <c r="CA81" i="1" s="1"/>
  <c r="BX81" i="1"/>
  <c r="BT81" i="1"/>
  <c r="BS81" i="1"/>
  <c r="CN81" i="1" s="1"/>
  <c r="BQ81" i="1"/>
  <c r="BP81" i="1"/>
  <c r="BB81" i="1"/>
  <c r="BW81" i="1" s="1"/>
  <c r="CB81" i="1" s="1"/>
  <c r="AZ81" i="1"/>
  <c r="AP81" i="1"/>
  <c r="AJ81" i="1"/>
  <c r="AG81" i="1"/>
  <c r="AF81" i="1"/>
  <c r="AE81" i="1"/>
  <c r="AB81" i="1"/>
  <c r="CO81" i="1" s="1"/>
  <c r="AA81" i="1"/>
  <c r="X81" i="1"/>
  <c r="W81" i="1"/>
  <c r="V81" i="1"/>
  <c r="U81" i="1"/>
  <c r="T81" i="1"/>
  <c r="S81" i="1"/>
  <c r="R81" i="1"/>
  <c r="J81" i="1"/>
  <c r="BN81" i="1" s="1"/>
  <c r="CF162" i="1"/>
  <c r="BZ162" i="1"/>
  <c r="CE162" i="1" s="1"/>
  <c r="BY162" i="1"/>
  <c r="CA162" i="1" s="1"/>
  <c r="BX162" i="1"/>
  <c r="BT162" i="1"/>
  <c r="BS162" i="1"/>
  <c r="CL162" i="1" s="1"/>
  <c r="CM162" i="1" s="1"/>
  <c r="BQ162" i="1"/>
  <c r="BP162" i="1"/>
  <c r="BB162" i="1"/>
  <c r="BW162" i="1" s="1"/>
  <c r="CB162" i="1" s="1"/>
  <c r="AZ162" i="1"/>
  <c r="AP162" i="1"/>
  <c r="AJ162" i="1"/>
  <c r="AG162" i="1"/>
  <c r="AF162" i="1"/>
  <c r="AE162" i="1"/>
  <c r="AB162" i="1"/>
  <c r="CO162" i="1" s="1"/>
  <c r="AA162" i="1"/>
  <c r="X162" i="1"/>
  <c r="W162" i="1"/>
  <c r="V162" i="1"/>
  <c r="U162" i="1"/>
  <c r="T162" i="1"/>
  <c r="S162" i="1"/>
  <c r="R162" i="1"/>
  <c r="J162" i="1"/>
  <c r="CF535" i="1"/>
  <c r="CG535" i="1" s="1"/>
  <c r="BZ535" i="1"/>
  <c r="CE535" i="1" s="1"/>
  <c r="BY535" i="1"/>
  <c r="CA535" i="1" s="1"/>
  <c r="BX535" i="1"/>
  <c r="BT535" i="1"/>
  <c r="BS535" i="1"/>
  <c r="BQ535" i="1"/>
  <c r="BP535" i="1"/>
  <c r="BB535" i="1"/>
  <c r="BW535" i="1" s="1"/>
  <c r="AZ535" i="1"/>
  <c r="AP535" i="1"/>
  <c r="AJ535" i="1"/>
  <c r="AG535" i="1"/>
  <c r="AF535" i="1"/>
  <c r="AE535" i="1"/>
  <c r="AB535" i="1"/>
  <c r="CO535" i="1" s="1"/>
  <c r="AA535" i="1"/>
  <c r="X535" i="1"/>
  <c r="W535" i="1"/>
  <c r="V535" i="1"/>
  <c r="U535" i="1"/>
  <c r="T535" i="1"/>
  <c r="S535" i="1"/>
  <c r="R535" i="1"/>
  <c r="J535" i="1"/>
  <c r="CF456" i="1"/>
  <c r="CG456" i="1" s="1"/>
  <c r="BZ456" i="1"/>
  <c r="CE456" i="1" s="1"/>
  <c r="BY456" i="1"/>
  <c r="CA456" i="1" s="1"/>
  <c r="BX456" i="1"/>
  <c r="BT456" i="1"/>
  <c r="BS456" i="1"/>
  <c r="CN456" i="1" s="1"/>
  <c r="BQ456" i="1"/>
  <c r="BP456" i="1"/>
  <c r="BB456" i="1"/>
  <c r="BW456" i="1" s="1"/>
  <c r="CB456" i="1" s="1"/>
  <c r="AZ456" i="1"/>
  <c r="AP456" i="1"/>
  <c r="AJ456" i="1"/>
  <c r="AG456" i="1"/>
  <c r="AF456" i="1"/>
  <c r="AE456" i="1"/>
  <c r="AB456" i="1"/>
  <c r="CO456" i="1" s="1"/>
  <c r="AA456" i="1"/>
  <c r="X456" i="1"/>
  <c r="W456" i="1"/>
  <c r="V456" i="1"/>
  <c r="U456" i="1"/>
  <c r="T456" i="1"/>
  <c r="S456" i="1"/>
  <c r="R456" i="1"/>
  <c r="J456" i="1"/>
  <c r="CM597" i="1"/>
  <c r="CL597" i="1"/>
  <c r="CF597" i="1"/>
  <c r="BZ597" i="1"/>
  <c r="CE597" i="1" s="1"/>
  <c r="BY597" i="1"/>
  <c r="CA597" i="1" s="1"/>
  <c r="BX597" i="1"/>
  <c r="BT597" i="1"/>
  <c r="BS597" i="1"/>
  <c r="CK597" i="1" s="1"/>
  <c r="BQ597" i="1"/>
  <c r="BP597" i="1"/>
  <c r="BB597" i="1"/>
  <c r="BW597" i="1" s="1"/>
  <c r="AP597" i="1"/>
  <c r="AJ597" i="1"/>
  <c r="AG597" i="1"/>
  <c r="AF597" i="1"/>
  <c r="AE597" i="1"/>
  <c r="AB597" i="1"/>
  <c r="AA597" i="1"/>
  <c r="X597" i="1"/>
  <c r="W597" i="1"/>
  <c r="V597" i="1"/>
  <c r="U597" i="1"/>
  <c r="T597" i="1"/>
  <c r="S597" i="1"/>
  <c r="R597" i="1"/>
  <c r="J597" i="1"/>
  <c r="CF455" i="1"/>
  <c r="CG455" i="1" s="1"/>
  <c r="BZ455" i="1"/>
  <c r="CE455" i="1" s="1"/>
  <c r="BY455" i="1"/>
  <c r="CA455" i="1" s="1"/>
  <c r="BX455" i="1"/>
  <c r="BT455" i="1"/>
  <c r="BS455" i="1"/>
  <c r="CK455" i="1" s="1"/>
  <c r="BQ455" i="1"/>
  <c r="BP455" i="1"/>
  <c r="BB455" i="1"/>
  <c r="BW455" i="1" s="1"/>
  <c r="CB455" i="1" s="1"/>
  <c r="AZ455" i="1"/>
  <c r="AP455" i="1"/>
  <c r="AJ455" i="1"/>
  <c r="AE455" i="1"/>
  <c r="AB455" i="1"/>
  <c r="AA455" i="1"/>
  <c r="X455" i="1"/>
  <c r="W455" i="1"/>
  <c r="V455" i="1"/>
  <c r="U455" i="1"/>
  <c r="T455" i="1"/>
  <c r="S455" i="1"/>
  <c r="R455" i="1"/>
  <c r="J455" i="1"/>
  <c r="BG455" i="1" s="1"/>
  <c r="CF454" i="1"/>
  <c r="CH454" i="1" s="1"/>
  <c r="BZ454" i="1"/>
  <c r="CE454" i="1" s="1"/>
  <c r="BY454" i="1"/>
  <c r="CA454" i="1" s="1"/>
  <c r="BX454" i="1"/>
  <c r="BT454" i="1"/>
  <c r="BS454" i="1"/>
  <c r="CN454" i="1" s="1"/>
  <c r="BQ454" i="1"/>
  <c r="BP454" i="1"/>
  <c r="BB454" i="1"/>
  <c r="BW454" i="1" s="1"/>
  <c r="CB454" i="1" s="1"/>
  <c r="AZ454" i="1"/>
  <c r="AP454" i="1"/>
  <c r="AJ454" i="1"/>
  <c r="AE454" i="1"/>
  <c r="AB454" i="1"/>
  <c r="CO454" i="1" s="1"/>
  <c r="AA454" i="1"/>
  <c r="X454" i="1"/>
  <c r="W454" i="1"/>
  <c r="V454" i="1"/>
  <c r="U454" i="1"/>
  <c r="T454" i="1"/>
  <c r="S454" i="1"/>
  <c r="R454" i="1"/>
  <c r="J454" i="1"/>
  <c r="AX454" i="1" s="1"/>
  <c r="CF80" i="1"/>
  <c r="BZ80" i="1"/>
  <c r="CE80" i="1" s="1"/>
  <c r="BY80" i="1"/>
  <c r="CA80" i="1" s="1"/>
  <c r="BX80" i="1"/>
  <c r="BT80" i="1"/>
  <c r="BS80" i="1"/>
  <c r="BQ80" i="1"/>
  <c r="BP80" i="1"/>
  <c r="BB80" i="1"/>
  <c r="BW80" i="1" s="1"/>
  <c r="CB80" i="1" s="1"/>
  <c r="AY80" i="1"/>
  <c r="AZ80" i="1" s="1"/>
  <c r="AP80" i="1"/>
  <c r="AJ80" i="1"/>
  <c r="AG80" i="1"/>
  <c r="AF80" i="1"/>
  <c r="AE80" i="1"/>
  <c r="AB80" i="1"/>
  <c r="CO80" i="1" s="1"/>
  <c r="AA80" i="1"/>
  <c r="X80" i="1"/>
  <c r="W80" i="1"/>
  <c r="V80" i="1"/>
  <c r="U80" i="1"/>
  <c r="T80" i="1"/>
  <c r="S80" i="1"/>
  <c r="R80" i="1"/>
  <c r="J80" i="1"/>
  <c r="AX80" i="1" s="1"/>
  <c r="CF453" i="1"/>
  <c r="BZ453" i="1"/>
  <c r="CE453" i="1" s="1"/>
  <c r="BY453" i="1"/>
  <c r="CA453" i="1" s="1"/>
  <c r="BX453" i="1"/>
  <c r="BT453" i="1"/>
  <c r="BS453" i="1"/>
  <c r="CN453" i="1" s="1"/>
  <c r="BQ453" i="1"/>
  <c r="BP453" i="1"/>
  <c r="BB453" i="1"/>
  <c r="BW453" i="1" s="1"/>
  <c r="CB453" i="1" s="1"/>
  <c r="AZ453" i="1"/>
  <c r="AP453" i="1"/>
  <c r="AJ453" i="1"/>
  <c r="AG453" i="1"/>
  <c r="AF453" i="1"/>
  <c r="AE453" i="1"/>
  <c r="AB453" i="1"/>
  <c r="AA453" i="1"/>
  <c r="X453" i="1"/>
  <c r="W453" i="1"/>
  <c r="V453" i="1"/>
  <c r="U453" i="1"/>
  <c r="T453" i="1"/>
  <c r="S453" i="1"/>
  <c r="R453" i="1"/>
  <c r="J453" i="1"/>
  <c r="CF327" i="1"/>
  <c r="BZ327" i="1"/>
  <c r="CE327" i="1" s="1"/>
  <c r="BY327" i="1"/>
  <c r="CA327" i="1" s="1"/>
  <c r="BX327" i="1"/>
  <c r="BT327" i="1"/>
  <c r="BS327" i="1"/>
  <c r="CN327" i="1" s="1"/>
  <c r="BQ327" i="1"/>
  <c r="BP327" i="1"/>
  <c r="BB327" i="1"/>
  <c r="BW327" i="1" s="1"/>
  <c r="AZ327" i="1"/>
  <c r="AP327" i="1"/>
  <c r="AJ327" i="1"/>
  <c r="AG327" i="1"/>
  <c r="AF327" i="1"/>
  <c r="AE327" i="1"/>
  <c r="AB327" i="1"/>
  <c r="CO327" i="1" s="1"/>
  <c r="X327" i="1"/>
  <c r="W327" i="1"/>
  <c r="V327" i="1"/>
  <c r="U327" i="1"/>
  <c r="T327" i="1"/>
  <c r="S327" i="1"/>
  <c r="R327" i="1"/>
  <c r="J327" i="1"/>
  <c r="CF218" i="1"/>
  <c r="CG218" i="1" s="1"/>
  <c r="BZ218" i="1"/>
  <c r="CE218" i="1" s="1"/>
  <c r="BY218" i="1"/>
  <c r="CA218" i="1" s="1"/>
  <c r="BX218" i="1"/>
  <c r="BT218" i="1"/>
  <c r="BS218" i="1"/>
  <c r="BQ218" i="1"/>
  <c r="BP218" i="1"/>
  <c r="BB218" i="1"/>
  <c r="BW218" i="1" s="1"/>
  <c r="CB218" i="1" s="1"/>
  <c r="AY218" i="1"/>
  <c r="AZ218" i="1" s="1"/>
  <c r="AP218" i="1"/>
  <c r="AJ218" i="1"/>
  <c r="AG218" i="1"/>
  <c r="AF218" i="1"/>
  <c r="AE218" i="1"/>
  <c r="AB218" i="1"/>
  <c r="CO218" i="1" s="1"/>
  <c r="AA218" i="1"/>
  <c r="X218" i="1"/>
  <c r="W218" i="1"/>
  <c r="V218" i="1"/>
  <c r="U218" i="1"/>
  <c r="T218" i="1"/>
  <c r="S218" i="1"/>
  <c r="R218" i="1"/>
  <c r="J218" i="1"/>
  <c r="CF217" i="1"/>
  <c r="BZ217" i="1"/>
  <c r="CE217" i="1" s="1"/>
  <c r="BY217" i="1"/>
  <c r="CA217" i="1" s="1"/>
  <c r="BX217" i="1"/>
  <c r="BT217" i="1"/>
  <c r="BS217" i="1"/>
  <c r="CN217" i="1" s="1"/>
  <c r="BQ217" i="1"/>
  <c r="BP217" i="1"/>
  <c r="BB217" i="1"/>
  <c r="BW217" i="1" s="1"/>
  <c r="CB217" i="1" s="1"/>
  <c r="AZ217" i="1"/>
  <c r="AP217" i="1"/>
  <c r="AJ217" i="1"/>
  <c r="AG217" i="1"/>
  <c r="AF217" i="1"/>
  <c r="AE217" i="1"/>
  <c r="AB217" i="1"/>
  <c r="CO217" i="1" s="1"/>
  <c r="AA217" i="1"/>
  <c r="X217" i="1"/>
  <c r="W217" i="1"/>
  <c r="V217" i="1"/>
  <c r="U217" i="1"/>
  <c r="T217" i="1"/>
  <c r="S217" i="1"/>
  <c r="R217" i="1"/>
  <c r="J217" i="1"/>
  <c r="BH217" i="1" s="1"/>
  <c r="CF145" i="1"/>
  <c r="CH145" i="1" s="1"/>
  <c r="BZ145" i="1"/>
  <c r="CE145" i="1" s="1"/>
  <c r="BY145" i="1"/>
  <c r="CA145" i="1" s="1"/>
  <c r="BX145" i="1"/>
  <c r="BT145" i="1"/>
  <c r="BS145" i="1"/>
  <c r="CN145" i="1" s="1"/>
  <c r="BQ145" i="1"/>
  <c r="BP145" i="1"/>
  <c r="BB145" i="1"/>
  <c r="BW145" i="1" s="1"/>
  <c r="CB145" i="1" s="1"/>
  <c r="AZ145" i="1"/>
  <c r="AP145" i="1"/>
  <c r="AJ145" i="1"/>
  <c r="AG145" i="1"/>
  <c r="AF145" i="1"/>
  <c r="AE145" i="1"/>
  <c r="AB145" i="1"/>
  <c r="AA145" i="1"/>
  <c r="X145" i="1"/>
  <c r="W145" i="1"/>
  <c r="V145" i="1"/>
  <c r="U145" i="1"/>
  <c r="T145" i="1"/>
  <c r="S145" i="1"/>
  <c r="R145" i="1"/>
  <c r="J145" i="1"/>
  <c r="CF79" i="1"/>
  <c r="BZ79" i="1"/>
  <c r="CE79" i="1" s="1"/>
  <c r="BY79" i="1"/>
  <c r="CA79" i="1" s="1"/>
  <c r="BX79" i="1"/>
  <c r="BT79" i="1"/>
  <c r="BS79" i="1"/>
  <c r="CL79" i="1" s="1"/>
  <c r="CM79" i="1" s="1"/>
  <c r="BQ79" i="1"/>
  <c r="BP79" i="1"/>
  <c r="BB79" i="1"/>
  <c r="BW79" i="1" s="1"/>
  <c r="CB79" i="1" s="1"/>
  <c r="AZ79" i="1"/>
  <c r="AP79" i="1"/>
  <c r="AJ79" i="1"/>
  <c r="AG79" i="1"/>
  <c r="AF79" i="1"/>
  <c r="AE79" i="1"/>
  <c r="AB79" i="1"/>
  <c r="CO79" i="1" s="1"/>
  <c r="AA79" i="1"/>
  <c r="X79" i="1"/>
  <c r="W79" i="1"/>
  <c r="V79" i="1"/>
  <c r="U79" i="1"/>
  <c r="T79" i="1"/>
  <c r="S79" i="1"/>
  <c r="R79" i="1"/>
  <c r="J79" i="1"/>
  <c r="CF326" i="1"/>
  <c r="BZ326" i="1"/>
  <c r="CE326" i="1" s="1"/>
  <c r="BY326" i="1"/>
  <c r="CA326" i="1" s="1"/>
  <c r="BX326" i="1"/>
  <c r="BT326" i="1"/>
  <c r="BS326" i="1"/>
  <c r="CK326" i="1" s="1"/>
  <c r="BQ326" i="1"/>
  <c r="BP326" i="1"/>
  <c r="BB326" i="1"/>
  <c r="BW326" i="1" s="1"/>
  <c r="CB326" i="1" s="1"/>
  <c r="AZ326" i="1"/>
  <c r="AP326" i="1"/>
  <c r="AJ326" i="1"/>
  <c r="AG326" i="1"/>
  <c r="AF326" i="1"/>
  <c r="AE326" i="1"/>
  <c r="AB326" i="1"/>
  <c r="AA326" i="1"/>
  <c r="X326" i="1"/>
  <c r="W326" i="1"/>
  <c r="V326" i="1"/>
  <c r="U326" i="1"/>
  <c r="T326" i="1"/>
  <c r="S326" i="1"/>
  <c r="R326" i="1"/>
  <c r="J326" i="1"/>
  <c r="CM596" i="1"/>
  <c r="CL596" i="1"/>
  <c r="CF596" i="1"/>
  <c r="CH596" i="1" s="1"/>
  <c r="BZ596" i="1"/>
  <c r="CE596" i="1" s="1"/>
  <c r="BY596" i="1"/>
  <c r="CA596" i="1" s="1"/>
  <c r="BX596" i="1"/>
  <c r="BT596" i="1"/>
  <c r="BS596" i="1"/>
  <c r="CN596" i="1" s="1"/>
  <c r="BQ596" i="1"/>
  <c r="BP596" i="1"/>
  <c r="BB596" i="1"/>
  <c r="BW596" i="1" s="1"/>
  <c r="CB596" i="1" s="1"/>
  <c r="AZ596" i="1"/>
  <c r="AP596" i="1"/>
  <c r="AJ596" i="1"/>
  <c r="AG596" i="1"/>
  <c r="AF596" i="1"/>
  <c r="AE596" i="1"/>
  <c r="AB596" i="1"/>
  <c r="X596" i="1"/>
  <c r="W596" i="1"/>
  <c r="V596" i="1"/>
  <c r="U596" i="1"/>
  <c r="T596" i="1"/>
  <c r="S596" i="1"/>
  <c r="R596" i="1"/>
  <c r="J596" i="1"/>
  <c r="BN596" i="1" s="1"/>
  <c r="CF144" i="1"/>
  <c r="BZ144" i="1"/>
  <c r="CE144" i="1" s="1"/>
  <c r="BY144" i="1"/>
  <c r="CA144" i="1" s="1"/>
  <c r="BX144" i="1"/>
  <c r="BT144" i="1"/>
  <c r="BS144" i="1"/>
  <c r="CN144" i="1" s="1"/>
  <c r="BQ144" i="1"/>
  <c r="BP144" i="1"/>
  <c r="BB144" i="1"/>
  <c r="BW144" i="1" s="1"/>
  <c r="CB144" i="1" s="1"/>
  <c r="AY144" i="1"/>
  <c r="AZ144" i="1" s="1"/>
  <c r="AP144" i="1"/>
  <c r="AJ144" i="1"/>
  <c r="AG144" i="1"/>
  <c r="AF144" i="1"/>
  <c r="AE144" i="1"/>
  <c r="AB144" i="1"/>
  <c r="AA144" i="1"/>
  <c r="X144" i="1"/>
  <c r="W144" i="1"/>
  <c r="V144" i="1"/>
  <c r="U144" i="1"/>
  <c r="T144" i="1"/>
  <c r="S144" i="1"/>
  <c r="R144" i="1"/>
  <c r="J144" i="1"/>
  <c r="CM595" i="1"/>
  <c r="CL595" i="1"/>
  <c r="CF595" i="1"/>
  <c r="BZ595" i="1"/>
  <c r="CE595" i="1" s="1"/>
  <c r="BY595" i="1"/>
  <c r="CA595" i="1" s="1"/>
  <c r="BX595" i="1"/>
  <c r="BT595" i="1"/>
  <c r="BS595" i="1"/>
  <c r="CN595" i="1" s="1"/>
  <c r="BQ595" i="1"/>
  <c r="BP595" i="1"/>
  <c r="BB595" i="1"/>
  <c r="BW595" i="1" s="1"/>
  <c r="CB595" i="1" s="1"/>
  <c r="AZ595" i="1"/>
  <c r="AP595" i="1"/>
  <c r="AJ595" i="1"/>
  <c r="AG595" i="1"/>
  <c r="AF595" i="1"/>
  <c r="AE595" i="1"/>
  <c r="AB595" i="1"/>
  <c r="CO595" i="1" s="1"/>
  <c r="X595" i="1"/>
  <c r="W595" i="1"/>
  <c r="V595" i="1"/>
  <c r="U595" i="1"/>
  <c r="T595" i="1"/>
  <c r="S595" i="1"/>
  <c r="R595" i="1"/>
  <c r="J595" i="1"/>
  <c r="BN595" i="1" s="1"/>
  <c r="CF452" i="1"/>
  <c r="CH452" i="1" s="1"/>
  <c r="BZ452" i="1"/>
  <c r="CE452" i="1" s="1"/>
  <c r="BY452" i="1"/>
  <c r="CA452" i="1" s="1"/>
  <c r="BX452" i="1"/>
  <c r="BT452" i="1"/>
  <c r="BS452" i="1"/>
  <c r="CL452" i="1" s="1"/>
  <c r="CM452" i="1" s="1"/>
  <c r="BQ452" i="1"/>
  <c r="BP452" i="1"/>
  <c r="BB452" i="1"/>
  <c r="BW452" i="1" s="1"/>
  <c r="CB452" i="1" s="1"/>
  <c r="AY452" i="1"/>
  <c r="AZ452" i="1" s="1"/>
  <c r="AP452" i="1"/>
  <c r="AJ452" i="1"/>
  <c r="AG452" i="1"/>
  <c r="AF452" i="1"/>
  <c r="AE452" i="1"/>
  <c r="AB452" i="1"/>
  <c r="AA452" i="1"/>
  <c r="X452" i="1"/>
  <c r="W452" i="1"/>
  <c r="V452" i="1"/>
  <c r="U452" i="1"/>
  <c r="T452" i="1"/>
  <c r="S452" i="1"/>
  <c r="R452" i="1"/>
  <c r="J452" i="1"/>
  <c r="CF451" i="1"/>
  <c r="BZ451" i="1"/>
  <c r="CE451" i="1" s="1"/>
  <c r="BY451" i="1"/>
  <c r="CA451" i="1" s="1"/>
  <c r="BX451" i="1"/>
  <c r="BT451" i="1"/>
  <c r="BS451" i="1"/>
  <c r="CK451" i="1" s="1"/>
  <c r="BQ451" i="1"/>
  <c r="BP451" i="1"/>
  <c r="BB451" i="1"/>
  <c r="BW451" i="1" s="1"/>
  <c r="AZ451" i="1"/>
  <c r="AP451" i="1"/>
  <c r="AJ451" i="1"/>
  <c r="AG451" i="1"/>
  <c r="AF451" i="1"/>
  <c r="AE451" i="1"/>
  <c r="AB451" i="1"/>
  <c r="CO451" i="1" s="1"/>
  <c r="AA451" i="1"/>
  <c r="X451" i="1"/>
  <c r="W451" i="1"/>
  <c r="V451" i="1"/>
  <c r="U451" i="1"/>
  <c r="T451" i="1"/>
  <c r="S451" i="1"/>
  <c r="R451" i="1"/>
  <c r="J451" i="1"/>
  <c r="BG451" i="1" s="1"/>
  <c r="CF450" i="1"/>
  <c r="BZ450" i="1"/>
  <c r="CE450" i="1" s="1"/>
  <c r="BY450" i="1"/>
  <c r="CA450" i="1" s="1"/>
  <c r="BX450" i="1"/>
  <c r="BT450" i="1"/>
  <c r="BS450" i="1"/>
  <c r="BQ450" i="1"/>
  <c r="BP450" i="1"/>
  <c r="BB450" i="1"/>
  <c r="BW450" i="1" s="1"/>
  <c r="AZ450" i="1"/>
  <c r="AP450" i="1"/>
  <c r="AJ450" i="1"/>
  <c r="AG450" i="1"/>
  <c r="AF450" i="1"/>
  <c r="AE450" i="1"/>
  <c r="AB450" i="1"/>
  <c r="CO450" i="1" s="1"/>
  <c r="AA450" i="1"/>
  <c r="X450" i="1"/>
  <c r="W450" i="1"/>
  <c r="V450" i="1"/>
  <c r="U450" i="1"/>
  <c r="T450" i="1"/>
  <c r="S450" i="1"/>
  <c r="R450" i="1"/>
  <c r="J450" i="1"/>
  <c r="CF96" i="1"/>
  <c r="CH96" i="1" s="1"/>
  <c r="BZ96" i="1"/>
  <c r="CE96" i="1" s="1"/>
  <c r="BY96" i="1"/>
  <c r="CA96" i="1" s="1"/>
  <c r="BX96" i="1"/>
  <c r="BT96" i="1"/>
  <c r="BS96" i="1"/>
  <c r="CN96" i="1" s="1"/>
  <c r="BQ96" i="1"/>
  <c r="BP96" i="1"/>
  <c r="BB96" i="1"/>
  <c r="BW96" i="1" s="1"/>
  <c r="AZ96" i="1"/>
  <c r="AP96" i="1"/>
  <c r="AJ96" i="1"/>
  <c r="AG96" i="1"/>
  <c r="AF96" i="1"/>
  <c r="AE96" i="1"/>
  <c r="AB96" i="1"/>
  <c r="CO96" i="1" s="1"/>
  <c r="AA96" i="1"/>
  <c r="X96" i="1"/>
  <c r="W96" i="1"/>
  <c r="V96" i="1"/>
  <c r="U96" i="1"/>
  <c r="T96" i="1"/>
  <c r="S96" i="1"/>
  <c r="R96" i="1"/>
  <c r="J96" i="1"/>
  <c r="BG96" i="1" s="1"/>
  <c r="CF526" i="1"/>
  <c r="BZ526" i="1"/>
  <c r="CE526" i="1" s="1"/>
  <c r="BY526" i="1"/>
  <c r="CA526" i="1" s="1"/>
  <c r="BX526" i="1"/>
  <c r="BT526" i="1"/>
  <c r="BS526" i="1"/>
  <c r="CK526" i="1" s="1"/>
  <c r="BQ526" i="1"/>
  <c r="BP526" i="1"/>
  <c r="BB526" i="1"/>
  <c r="BW526" i="1" s="1"/>
  <c r="AZ526" i="1"/>
  <c r="AP526" i="1"/>
  <c r="AJ526" i="1"/>
  <c r="AG526" i="1"/>
  <c r="AF526" i="1"/>
  <c r="AE526" i="1"/>
  <c r="AB526" i="1"/>
  <c r="AA526" i="1"/>
  <c r="X526" i="1"/>
  <c r="W526" i="1"/>
  <c r="V526" i="1"/>
  <c r="U526" i="1"/>
  <c r="T526" i="1"/>
  <c r="S526" i="1"/>
  <c r="R526" i="1"/>
  <c r="J526" i="1"/>
  <c r="BO526" i="1" s="1"/>
  <c r="CF325" i="1"/>
  <c r="CG325" i="1" s="1"/>
  <c r="BZ325" i="1"/>
  <c r="CE325" i="1" s="1"/>
  <c r="BY325" i="1"/>
  <c r="CA325" i="1" s="1"/>
  <c r="BX325" i="1"/>
  <c r="BT325" i="1"/>
  <c r="BS325" i="1"/>
  <c r="CK325" i="1" s="1"/>
  <c r="BQ325" i="1"/>
  <c r="BP325" i="1"/>
  <c r="BB325" i="1"/>
  <c r="BW325" i="1" s="1"/>
  <c r="CB325" i="1" s="1"/>
  <c r="AY325" i="1"/>
  <c r="AZ325" i="1" s="1"/>
  <c r="AP325" i="1"/>
  <c r="AJ325" i="1"/>
  <c r="AG325" i="1"/>
  <c r="AE325" i="1"/>
  <c r="AB325" i="1"/>
  <c r="AA325" i="1"/>
  <c r="X325" i="1"/>
  <c r="W325" i="1"/>
  <c r="V325" i="1"/>
  <c r="U325" i="1"/>
  <c r="T325" i="1"/>
  <c r="S325" i="1"/>
  <c r="R325" i="1"/>
  <c r="J325" i="1"/>
  <c r="CF324" i="1"/>
  <c r="BZ324" i="1"/>
  <c r="CE324" i="1" s="1"/>
  <c r="BY324" i="1"/>
  <c r="CA324" i="1" s="1"/>
  <c r="BX324" i="1"/>
  <c r="BT324" i="1"/>
  <c r="BS324" i="1"/>
  <c r="CL324" i="1" s="1"/>
  <c r="CM324" i="1" s="1"/>
  <c r="BQ324" i="1"/>
  <c r="BP324" i="1"/>
  <c r="BB324" i="1"/>
  <c r="BW324" i="1" s="1"/>
  <c r="AZ324" i="1"/>
  <c r="AP324" i="1"/>
  <c r="AJ324" i="1"/>
  <c r="AG324" i="1"/>
  <c r="AE324" i="1"/>
  <c r="AB324" i="1"/>
  <c r="CO324" i="1" s="1"/>
  <c r="AA324" i="1"/>
  <c r="X324" i="1"/>
  <c r="W324" i="1"/>
  <c r="V324" i="1"/>
  <c r="U324" i="1"/>
  <c r="T324" i="1"/>
  <c r="S324" i="1"/>
  <c r="R324" i="1"/>
  <c r="J324" i="1"/>
  <c r="BG324" i="1" s="1"/>
  <c r="CF449" i="1"/>
  <c r="BZ449" i="1"/>
  <c r="CE449" i="1" s="1"/>
  <c r="BY449" i="1"/>
  <c r="CA449" i="1" s="1"/>
  <c r="BX449" i="1"/>
  <c r="BT449" i="1"/>
  <c r="BS449" i="1"/>
  <c r="CN449" i="1" s="1"/>
  <c r="BQ449" i="1"/>
  <c r="BP449" i="1"/>
  <c r="BB449" i="1"/>
  <c r="BW449" i="1" s="1"/>
  <c r="CB449" i="1" s="1"/>
  <c r="AZ449" i="1"/>
  <c r="AP449" i="1"/>
  <c r="AJ449" i="1"/>
  <c r="AG449" i="1"/>
  <c r="AF449" i="1"/>
  <c r="AE449" i="1"/>
  <c r="AB449" i="1"/>
  <c r="CO449" i="1" s="1"/>
  <c r="AA449" i="1"/>
  <c r="X449" i="1"/>
  <c r="W449" i="1"/>
  <c r="V449" i="1"/>
  <c r="U449" i="1"/>
  <c r="T449" i="1"/>
  <c r="S449" i="1"/>
  <c r="R449" i="1"/>
  <c r="J449" i="1"/>
  <c r="CF216" i="1"/>
  <c r="CH216" i="1" s="1"/>
  <c r="BZ216" i="1"/>
  <c r="CE216" i="1" s="1"/>
  <c r="BY216" i="1"/>
  <c r="CA216" i="1" s="1"/>
  <c r="BX216" i="1"/>
  <c r="BT216" i="1"/>
  <c r="BS216" i="1"/>
  <c r="CN216" i="1" s="1"/>
  <c r="BQ216" i="1"/>
  <c r="BP216" i="1"/>
  <c r="BB216" i="1"/>
  <c r="BW216" i="1" s="1"/>
  <c r="CB216" i="1" s="1"/>
  <c r="AP216" i="1"/>
  <c r="AJ216" i="1"/>
  <c r="AG216" i="1"/>
  <c r="AF216" i="1"/>
  <c r="AE216" i="1"/>
  <c r="AB216" i="1"/>
  <c r="CO216" i="1" s="1"/>
  <c r="AA216" i="1"/>
  <c r="X216" i="1"/>
  <c r="W216" i="1"/>
  <c r="V216" i="1"/>
  <c r="U216" i="1"/>
  <c r="T216" i="1"/>
  <c r="S216" i="1"/>
  <c r="R216" i="1"/>
  <c r="J216" i="1"/>
  <c r="AX216" i="1" s="1"/>
  <c r="CF354" i="1"/>
  <c r="BZ354" i="1"/>
  <c r="CE354" i="1" s="1"/>
  <c r="BY354" i="1"/>
  <c r="CA354" i="1" s="1"/>
  <c r="BX354" i="1"/>
  <c r="BT354" i="1"/>
  <c r="BS354" i="1"/>
  <c r="CK354" i="1" s="1"/>
  <c r="BQ354" i="1"/>
  <c r="BP354" i="1"/>
  <c r="BB354" i="1"/>
  <c r="BW354" i="1" s="1"/>
  <c r="AZ354" i="1"/>
  <c r="AP354" i="1"/>
  <c r="AJ354" i="1"/>
  <c r="AG354" i="1"/>
  <c r="AF354" i="1"/>
  <c r="AE354" i="1"/>
  <c r="AB354" i="1"/>
  <c r="CO354" i="1" s="1"/>
  <c r="AA354" i="1"/>
  <c r="X354" i="1"/>
  <c r="W354" i="1"/>
  <c r="V354" i="1"/>
  <c r="U354" i="1"/>
  <c r="T354" i="1"/>
  <c r="S354" i="1"/>
  <c r="R354" i="1"/>
  <c r="J354" i="1"/>
  <c r="BZ215" i="1"/>
  <c r="CE215" i="1" s="1"/>
  <c r="BY215" i="1"/>
  <c r="CA215" i="1" s="1"/>
  <c r="BX215" i="1"/>
  <c r="BT215" i="1"/>
  <c r="BS215" i="1"/>
  <c r="BQ215" i="1"/>
  <c r="BP215" i="1"/>
  <c r="BB215" i="1"/>
  <c r="BW215" i="1" s="1"/>
  <c r="CB215" i="1" s="1"/>
  <c r="AY215" i="1"/>
  <c r="AY216" i="1" s="1"/>
  <c r="AZ216" i="1" s="1"/>
  <c r="AW215" i="1"/>
  <c r="AJ215" i="1"/>
  <c r="AG215" i="1"/>
  <c r="AF215" i="1"/>
  <c r="AE215" i="1"/>
  <c r="AB215" i="1"/>
  <c r="AA215" i="1"/>
  <c r="X215" i="1"/>
  <c r="W215" i="1"/>
  <c r="V215" i="1"/>
  <c r="U215" i="1"/>
  <c r="T215" i="1"/>
  <c r="S215" i="1"/>
  <c r="R215" i="1"/>
  <c r="J215" i="1"/>
  <c r="CF38" i="1"/>
  <c r="CG38" i="1" s="1"/>
  <c r="BZ38" i="1"/>
  <c r="CE38" i="1" s="1"/>
  <c r="BY38" i="1"/>
  <c r="CA38" i="1" s="1"/>
  <c r="BX38" i="1"/>
  <c r="BT38" i="1"/>
  <c r="BS38" i="1"/>
  <c r="CK38" i="1" s="1"/>
  <c r="BQ38" i="1"/>
  <c r="BP38" i="1"/>
  <c r="BB38" i="1"/>
  <c r="BW38" i="1" s="1"/>
  <c r="AZ38" i="1"/>
  <c r="AP38" i="1"/>
  <c r="AJ38" i="1"/>
  <c r="AG38" i="1"/>
  <c r="AF38" i="1"/>
  <c r="AE38" i="1"/>
  <c r="AB38" i="1"/>
  <c r="CO38" i="1" s="1"/>
  <c r="AA38" i="1"/>
  <c r="X38" i="1"/>
  <c r="W38" i="1"/>
  <c r="V38" i="1"/>
  <c r="U38" i="1"/>
  <c r="T38" i="1"/>
  <c r="S38" i="1"/>
  <c r="R38" i="1"/>
  <c r="J38" i="1"/>
  <c r="BH38" i="1" s="1"/>
  <c r="CF323" i="1"/>
  <c r="CH323" i="1" s="1"/>
  <c r="BZ323" i="1"/>
  <c r="CE323" i="1" s="1"/>
  <c r="BY323" i="1"/>
  <c r="CA323" i="1" s="1"/>
  <c r="BX323" i="1"/>
  <c r="BT323" i="1"/>
  <c r="BS323" i="1"/>
  <c r="CL323" i="1" s="1"/>
  <c r="CM323" i="1" s="1"/>
  <c r="BQ323" i="1"/>
  <c r="BP323" i="1"/>
  <c r="BB323" i="1"/>
  <c r="BW323" i="1" s="1"/>
  <c r="CB323" i="1" s="1"/>
  <c r="AZ323" i="1"/>
  <c r="AP323" i="1"/>
  <c r="AJ323" i="1"/>
  <c r="AG323" i="1"/>
  <c r="AF323" i="1"/>
  <c r="AE323" i="1"/>
  <c r="AB323" i="1"/>
  <c r="CO323" i="1" s="1"/>
  <c r="AA323" i="1"/>
  <c r="X323" i="1"/>
  <c r="W323" i="1"/>
  <c r="V323" i="1"/>
  <c r="U323" i="1"/>
  <c r="T323" i="1"/>
  <c r="S323" i="1"/>
  <c r="R323" i="1"/>
  <c r="J323" i="1"/>
  <c r="AX323" i="1" s="1"/>
  <c r="CF448" i="1"/>
  <c r="CH448" i="1" s="1"/>
  <c r="BZ448" i="1"/>
  <c r="CE448" i="1" s="1"/>
  <c r="BY448" i="1"/>
  <c r="CA448" i="1" s="1"/>
  <c r="BX448" i="1"/>
  <c r="BT448" i="1"/>
  <c r="BS448" i="1"/>
  <c r="CK448" i="1" s="1"/>
  <c r="BQ448" i="1"/>
  <c r="BP448" i="1"/>
  <c r="BB448" i="1"/>
  <c r="BW448" i="1" s="1"/>
  <c r="CB448" i="1" s="1"/>
  <c r="AZ448" i="1"/>
  <c r="AP448" i="1"/>
  <c r="AJ448" i="1"/>
  <c r="AG448" i="1"/>
  <c r="AF448" i="1"/>
  <c r="AE448" i="1"/>
  <c r="AB448" i="1"/>
  <c r="AA448" i="1"/>
  <c r="X448" i="1"/>
  <c r="W448" i="1"/>
  <c r="V448" i="1"/>
  <c r="U448" i="1"/>
  <c r="T448" i="1"/>
  <c r="S448" i="1"/>
  <c r="R448" i="1"/>
  <c r="J448" i="1"/>
  <c r="AX448" i="1" s="1"/>
  <c r="CF503" i="1"/>
  <c r="BZ503" i="1"/>
  <c r="CE503" i="1" s="1"/>
  <c r="BY503" i="1"/>
  <c r="CA503" i="1" s="1"/>
  <c r="BX503" i="1"/>
  <c r="BT503" i="1"/>
  <c r="BS503" i="1"/>
  <c r="BQ503" i="1"/>
  <c r="BP503" i="1"/>
  <c r="BB503" i="1"/>
  <c r="BW503" i="1" s="1"/>
  <c r="AZ503" i="1"/>
  <c r="AP503" i="1"/>
  <c r="AJ503" i="1"/>
  <c r="AG503" i="1"/>
  <c r="AF503" i="1"/>
  <c r="AE503" i="1"/>
  <c r="AB503" i="1"/>
  <c r="CO503" i="1" s="1"/>
  <c r="AA503" i="1"/>
  <c r="X503" i="1"/>
  <c r="W503" i="1"/>
  <c r="V503" i="1"/>
  <c r="U503" i="1"/>
  <c r="T503" i="1"/>
  <c r="S503" i="1"/>
  <c r="R503" i="1"/>
  <c r="J503" i="1"/>
  <c r="BO503" i="1" s="1"/>
  <c r="CF539" i="1"/>
  <c r="BZ539" i="1"/>
  <c r="CE539" i="1" s="1"/>
  <c r="BY539" i="1"/>
  <c r="CA539" i="1" s="1"/>
  <c r="BX539" i="1"/>
  <c r="BT539" i="1"/>
  <c r="BS539" i="1"/>
  <c r="BQ539" i="1"/>
  <c r="BP539" i="1"/>
  <c r="BB539" i="1"/>
  <c r="BW539" i="1" s="1"/>
  <c r="CB539" i="1" s="1"/>
  <c r="AY539" i="1"/>
  <c r="AZ539" i="1" s="1"/>
  <c r="AP539" i="1"/>
  <c r="AJ539" i="1"/>
  <c r="AG539" i="1"/>
  <c r="AF539" i="1"/>
  <c r="AE539" i="1"/>
  <c r="AB539" i="1"/>
  <c r="CO539" i="1" s="1"/>
  <c r="X539" i="1"/>
  <c r="W539" i="1"/>
  <c r="V539" i="1"/>
  <c r="U539" i="1"/>
  <c r="T539" i="1"/>
  <c r="S539" i="1"/>
  <c r="R539" i="1"/>
  <c r="J539" i="1"/>
  <c r="AX539" i="1" s="1"/>
  <c r="CF538" i="1"/>
  <c r="CG538" i="1" s="1"/>
  <c r="BZ538" i="1"/>
  <c r="CE538" i="1" s="1"/>
  <c r="BY538" i="1"/>
  <c r="CA538" i="1" s="1"/>
  <c r="BX538" i="1"/>
  <c r="BT538" i="1"/>
  <c r="BS538" i="1"/>
  <c r="CK538" i="1" s="1"/>
  <c r="BQ538" i="1"/>
  <c r="BP538" i="1"/>
  <c r="BB538" i="1"/>
  <c r="BW538" i="1" s="1"/>
  <c r="CB538" i="1" s="1"/>
  <c r="AZ538" i="1"/>
  <c r="AP538" i="1"/>
  <c r="AJ538" i="1"/>
  <c r="AG538" i="1"/>
  <c r="AF538" i="1"/>
  <c r="AE538" i="1"/>
  <c r="AB538" i="1"/>
  <c r="X538" i="1"/>
  <c r="W538" i="1"/>
  <c r="V538" i="1"/>
  <c r="U538" i="1"/>
  <c r="T538" i="1"/>
  <c r="S538" i="1"/>
  <c r="R538" i="1"/>
  <c r="J538" i="1"/>
  <c r="AX538" i="1" s="1"/>
  <c r="CF447" i="1"/>
  <c r="BZ447" i="1"/>
  <c r="CE447" i="1" s="1"/>
  <c r="BY447" i="1"/>
  <c r="CA447" i="1" s="1"/>
  <c r="BX447" i="1"/>
  <c r="BT447" i="1"/>
  <c r="BS447" i="1"/>
  <c r="CN447" i="1" s="1"/>
  <c r="BQ447" i="1"/>
  <c r="BP447" i="1"/>
  <c r="BB447" i="1"/>
  <c r="BW447" i="1" s="1"/>
  <c r="CB447" i="1" s="1"/>
  <c r="AZ447" i="1"/>
  <c r="AP447" i="1"/>
  <c r="AJ447" i="1"/>
  <c r="AG447" i="1"/>
  <c r="AF447" i="1"/>
  <c r="AE447" i="1"/>
  <c r="AB447" i="1"/>
  <c r="AA447" i="1"/>
  <c r="X447" i="1"/>
  <c r="W447" i="1"/>
  <c r="V447" i="1"/>
  <c r="U447" i="1"/>
  <c r="T447" i="1"/>
  <c r="S447" i="1"/>
  <c r="R447" i="1"/>
  <c r="J447" i="1"/>
  <c r="CF446" i="1"/>
  <c r="CH446" i="1" s="1"/>
  <c r="BZ446" i="1"/>
  <c r="CE446" i="1" s="1"/>
  <c r="BY446" i="1"/>
  <c r="CA446" i="1" s="1"/>
  <c r="BX446" i="1"/>
  <c r="BT446" i="1"/>
  <c r="BS446" i="1"/>
  <c r="CN446" i="1" s="1"/>
  <c r="BQ446" i="1"/>
  <c r="BP446" i="1"/>
  <c r="BB446" i="1"/>
  <c r="BW446" i="1" s="1"/>
  <c r="CB446" i="1" s="1"/>
  <c r="AZ446" i="1"/>
  <c r="AP446" i="1"/>
  <c r="AJ446" i="1"/>
  <c r="AG446" i="1"/>
  <c r="AF446" i="1"/>
  <c r="AE446" i="1"/>
  <c r="AB446" i="1"/>
  <c r="CO446" i="1" s="1"/>
  <c r="AA446" i="1"/>
  <c r="X446" i="1"/>
  <c r="W446" i="1"/>
  <c r="V446" i="1"/>
  <c r="U446" i="1"/>
  <c r="T446" i="1"/>
  <c r="S446" i="1"/>
  <c r="R446" i="1"/>
  <c r="J446" i="1"/>
  <c r="BN446" i="1" s="1"/>
  <c r="CF445" i="1"/>
  <c r="BZ445" i="1"/>
  <c r="CE445" i="1" s="1"/>
  <c r="BY445" i="1"/>
  <c r="CA445" i="1" s="1"/>
  <c r="BX445" i="1"/>
  <c r="BT445" i="1"/>
  <c r="BS445" i="1"/>
  <c r="CL445" i="1" s="1"/>
  <c r="CM445" i="1" s="1"/>
  <c r="BQ445" i="1"/>
  <c r="BP445" i="1"/>
  <c r="BB445" i="1"/>
  <c r="BW445" i="1" s="1"/>
  <c r="AZ445" i="1"/>
  <c r="AP445" i="1"/>
  <c r="AJ445" i="1"/>
  <c r="AG445" i="1"/>
  <c r="AF445" i="1"/>
  <c r="AE445" i="1"/>
  <c r="AB445" i="1"/>
  <c r="CO445" i="1" s="1"/>
  <c r="AA445" i="1"/>
  <c r="X445" i="1"/>
  <c r="W445" i="1"/>
  <c r="V445" i="1"/>
  <c r="U445" i="1"/>
  <c r="T445" i="1"/>
  <c r="S445" i="1"/>
  <c r="R445" i="1"/>
  <c r="J445" i="1"/>
  <c r="BG445" i="1" s="1"/>
  <c r="CF78" i="1"/>
  <c r="CH78" i="1" s="1"/>
  <c r="BZ78" i="1"/>
  <c r="CE78" i="1" s="1"/>
  <c r="BY78" i="1"/>
  <c r="CA78" i="1" s="1"/>
  <c r="BX78" i="1"/>
  <c r="BT78" i="1"/>
  <c r="BS78" i="1"/>
  <c r="CK78" i="1" s="1"/>
  <c r="BQ78" i="1"/>
  <c r="BP78" i="1"/>
  <c r="BB78" i="1"/>
  <c r="BW78" i="1" s="1"/>
  <c r="CB78" i="1" s="1"/>
  <c r="AZ78" i="1"/>
  <c r="AP78" i="1"/>
  <c r="AJ78" i="1"/>
  <c r="AG78" i="1"/>
  <c r="AF78" i="1"/>
  <c r="AE78" i="1"/>
  <c r="AB78" i="1"/>
  <c r="AA78" i="1"/>
  <c r="X78" i="1"/>
  <c r="W78" i="1"/>
  <c r="V78" i="1"/>
  <c r="U78" i="1"/>
  <c r="T78" i="1"/>
  <c r="S78" i="1"/>
  <c r="R78" i="1"/>
  <c r="J78" i="1"/>
  <c r="CF143" i="1"/>
  <c r="CH143" i="1" s="1"/>
  <c r="BZ143" i="1"/>
  <c r="CE143" i="1" s="1"/>
  <c r="BY143" i="1"/>
  <c r="CA143" i="1" s="1"/>
  <c r="BX143" i="1"/>
  <c r="BT143" i="1"/>
  <c r="BS143" i="1"/>
  <c r="BQ143" i="1"/>
  <c r="BP143" i="1"/>
  <c r="BB143" i="1"/>
  <c r="BW143" i="1" s="1"/>
  <c r="CB143" i="1" s="1"/>
  <c r="AZ143" i="1"/>
  <c r="AP143" i="1"/>
  <c r="AJ143" i="1"/>
  <c r="AG143" i="1"/>
  <c r="AF143" i="1"/>
  <c r="AE143" i="1"/>
  <c r="AB143" i="1"/>
  <c r="CO143" i="1" s="1"/>
  <c r="AA143" i="1"/>
  <c r="X143" i="1"/>
  <c r="W143" i="1"/>
  <c r="V143" i="1"/>
  <c r="U143" i="1"/>
  <c r="T143" i="1"/>
  <c r="S143" i="1"/>
  <c r="R143" i="1"/>
  <c r="J143" i="1"/>
  <c r="CF444" i="1"/>
  <c r="BZ444" i="1"/>
  <c r="CE444" i="1" s="1"/>
  <c r="BY444" i="1"/>
  <c r="CA444" i="1" s="1"/>
  <c r="BX444" i="1"/>
  <c r="BT444" i="1"/>
  <c r="BS444" i="1"/>
  <c r="CL444" i="1" s="1"/>
  <c r="CM444" i="1" s="1"/>
  <c r="BQ444" i="1"/>
  <c r="BP444" i="1"/>
  <c r="BB444" i="1"/>
  <c r="BW444" i="1" s="1"/>
  <c r="AP444" i="1"/>
  <c r="AJ444" i="1"/>
  <c r="AG444" i="1"/>
  <c r="AF444" i="1"/>
  <c r="AE444" i="1"/>
  <c r="AB444" i="1"/>
  <c r="AA444" i="1"/>
  <c r="X444" i="1"/>
  <c r="W444" i="1"/>
  <c r="V444" i="1"/>
  <c r="U444" i="1"/>
  <c r="T444" i="1"/>
  <c r="S444" i="1"/>
  <c r="R444" i="1"/>
  <c r="J444" i="1"/>
  <c r="AX444" i="1" s="1"/>
  <c r="CF443" i="1"/>
  <c r="CH443" i="1" s="1"/>
  <c r="BZ443" i="1"/>
  <c r="CE443" i="1" s="1"/>
  <c r="BY443" i="1"/>
  <c r="CA443" i="1" s="1"/>
  <c r="BX443" i="1"/>
  <c r="BT443" i="1"/>
  <c r="BS443" i="1"/>
  <c r="BQ443" i="1"/>
  <c r="BP443" i="1"/>
  <c r="BB443" i="1"/>
  <c r="BW443" i="1" s="1"/>
  <c r="AP443" i="1"/>
  <c r="AJ443" i="1"/>
  <c r="AG443" i="1"/>
  <c r="AF443" i="1"/>
  <c r="AE443" i="1"/>
  <c r="AB443" i="1"/>
  <c r="AA443" i="1"/>
  <c r="X443" i="1"/>
  <c r="W443" i="1"/>
  <c r="V443" i="1"/>
  <c r="U443" i="1"/>
  <c r="T443" i="1"/>
  <c r="S443" i="1"/>
  <c r="R443" i="1"/>
  <c r="J443" i="1"/>
  <c r="BN443" i="1" s="1"/>
  <c r="CF214" i="1"/>
  <c r="CH214" i="1" s="1"/>
  <c r="BZ214" i="1"/>
  <c r="CE214" i="1" s="1"/>
  <c r="BY214" i="1"/>
  <c r="CA214" i="1" s="1"/>
  <c r="BX214" i="1"/>
  <c r="BT214" i="1"/>
  <c r="BS214" i="1"/>
  <c r="CK214" i="1" s="1"/>
  <c r="BQ214" i="1"/>
  <c r="BP214" i="1"/>
  <c r="BB214" i="1"/>
  <c r="BW214" i="1" s="1"/>
  <c r="CB214" i="1" s="1"/>
  <c r="AZ214" i="1"/>
  <c r="AP214" i="1"/>
  <c r="AJ214" i="1"/>
  <c r="AG214" i="1"/>
  <c r="AF214" i="1"/>
  <c r="AE214" i="1"/>
  <c r="AB214" i="1"/>
  <c r="CO214" i="1" s="1"/>
  <c r="AA214" i="1"/>
  <c r="X214" i="1"/>
  <c r="W214" i="1"/>
  <c r="V214" i="1"/>
  <c r="U214" i="1"/>
  <c r="T214" i="1"/>
  <c r="S214" i="1"/>
  <c r="R214" i="1"/>
  <c r="J214" i="1"/>
  <c r="BN214" i="1" s="1"/>
  <c r="CF213" i="1"/>
  <c r="CH213" i="1" s="1"/>
  <c r="BZ213" i="1"/>
  <c r="CE213" i="1" s="1"/>
  <c r="BY213" i="1"/>
  <c r="CA213" i="1" s="1"/>
  <c r="BX213" i="1"/>
  <c r="BT213" i="1"/>
  <c r="BS213" i="1"/>
  <c r="CK213" i="1" s="1"/>
  <c r="BQ213" i="1"/>
  <c r="BP213" i="1"/>
  <c r="BB213" i="1"/>
  <c r="BW213" i="1" s="1"/>
  <c r="AZ213" i="1"/>
  <c r="AP213" i="1"/>
  <c r="AJ213" i="1"/>
  <c r="AG213" i="1"/>
  <c r="AF213" i="1"/>
  <c r="AE213" i="1"/>
  <c r="AB213" i="1"/>
  <c r="CO213" i="1" s="1"/>
  <c r="AA213" i="1"/>
  <c r="X213" i="1"/>
  <c r="W213" i="1"/>
  <c r="V213" i="1"/>
  <c r="U213" i="1"/>
  <c r="T213" i="1"/>
  <c r="S213" i="1"/>
  <c r="R213" i="1"/>
  <c r="J213" i="1"/>
  <c r="BH213" i="1" s="1"/>
  <c r="CF212" i="1"/>
  <c r="CH212" i="1" s="1"/>
  <c r="BZ212" i="1"/>
  <c r="CE212" i="1" s="1"/>
  <c r="BY212" i="1"/>
  <c r="CA212" i="1" s="1"/>
  <c r="BX212" i="1"/>
  <c r="BT212" i="1"/>
  <c r="BS212" i="1"/>
  <c r="CK212" i="1" s="1"/>
  <c r="BQ212" i="1"/>
  <c r="BP212" i="1"/>
  <c r="BB212" i="1"/>
  <c r="BW212" i="1" s="1"/>
  <c r="AZ212" i="1"/>
  <c r="AP212" i="1"/>
  <c r="AJ212" i="1"/>
  <c r="AG212" i="1"/>
  <c r="AF212" i="1"/>
  <c r="AE212" i="1"/>
  <c r="AB212" i="1"/>
  <c r="CO212" i="1" s="1"/>
  <c r="AA212" i="1"/>
  <c r="X212" i="1"/>
  <c r="W212" i="1"/>
  <c r="V212" i="1"/>
  <c r="U212" i="1"/>
  <c r="T212" i="1"/>
  <c r="S212" i="1"/>
  <c r="R212" i="1"/>
  <c r="J212" i="1"/>
  <c r="AX212" i="1" s="1"/>
  <c r="CF211" i="1"/>
  <c r="BZ211" i="1"/>
  <c r="CE211" i="1" s="1"/>
  <c r="BY211" i="1"/>
  <c r="CA211" i="1" s="1"/>
  <c r="BX211" i="1"/>
  <c r="BT211" i="1"/>
  <c r="BS211" i="1"/>
  <c r="BQ211" i="1"/>
  <c r="BP211" i="1"/>
  <c r="BB211" i="1"/>
  <c r="BW211" i="1" s="1"/>
  <c r="AZ211" i="1"/>
  <c r="AP211" i="1"/>
  <c r="AJ211" i="1"/>
  <c r="AG211" i="1"/>
  <c r="AF211" i="1"/>
  <c r="AE211" i="1"/>
  <c r="AB211" i="1"/>
  <c r="CO211" i="1" s="1"/>
  <c r="AA211" i="1"/>
  <c r="X211" i="1"/>
  <c r="W211" i="1"/>
  <c r="V211" i="1"/>
  <c r="U211" i="1"/>
  <c r="T211" i="1"/>
  <c r="S211" i="1"/>
  <c r="R211" i="1"/>
  <c r="J211" i="1"/>
  <c r="AX211" i="1" s="1"/>
  <c r="CF10" i="1"/>
  <c r="BZ10" i="1"/>
  <c r="CE10" i="1" s="1"/>
  <c r="BY10" i="1"/>
  <c r="CA10" i="1" s="1"/>
  <c r="BX10" i="1"/>
  <c r="BT10" i="1"/>
  <c r="BS10" i="1"/>
  <c r="BQ10" i="1"/>
  <c r="BP10" i="1"/>
  <c r="BB10" i="1"/>
  <c r="BW10" i="1" s="1"/>
  <c r="AZ10" i="1"/>
  <c r="AP10" i="1"/>
  <c r="AJ10" i="1"/>
  <c r="AG10" i="1"/>
  <c r="AF10" i="1"/>
  <c r="AE10" i="1"/>
  <c r="AB10" i="1"/>
  <c r="CO10" i="1" s="1"/>
  <c r="AA10" i="1"/>
  <c r="X10" i="1"/>
  <c r="W10" i="1"/>
  <c r="V10" i="1"/>
  <c r="U10" i="1"/>
  <c r="T10" i="1"/>
  <c r="S10" i="1"/>
  <c r="R10" i="1"/>
  <c r="J10" i="1"/>
  <c r="CM594" i="1"/>
  <c r="CL594" i="1"/>
  <c r="CF594" i="1"/>
  <c r="BZ594" i="1"/>
  <c r="CE594" i="1" s="1"/>
  <c r="BY594" i="1"/>
  <c r="CA594" i="1" s="1"/>
  <c r="BX594" i="1"/>
  <c r="BT594" i="1"/>
  <c r="BS594" i="1"/>
  <c r="CN594" i="1" s="1"/>
  <c r="BQ594" i="1"/>
  <c r="BP594" i="1"/>
  <c r="BB594" i="1"/>
  <c r="BW594" i="1" s="1"/>
  <c r="CB594" i="1" s="1"/>
  <c r="AZ594" i="1"/>
  <c r="AP594" i="1"/>
  <c r="AJ594" i="1"/>
  <c r="AG594" i="1"/>
  <c r="AF594" i="1"/>
  <c r="AE594" i="1"/>
  <c r="AB594" i="1"/>
  <c r="CO594" i="1" s="1"/>
  <c r="AA594" i="1"/>
  <c r="X594" i="1"/>
  <c r="W594" i="1"/>
  <c r="V594" i="1"/>
  <c r="U594" i="1"/>
  <c r="T594" i="1"/>
  <c r="S594" i="1"/>
  <c r="R594" i="1"/>
  <c r="J594" i="1"/>
  <c r="CF322" i="1"/>
  <c r="CH322" i="1" s="1"/>
  <c r="BZ322" i="1"/>
  <c r="CE322" i="1" s="1"/>
  <c r="BY322" i="1"/>
  <c r="CA322" i="1" s="1"/>
  <c r="BX322" i="1"/>
  <c r="BT322" i="1"/>
  <c r="BS322" i="1"/>
  <c r="CL322" i="1" s="1"/>
  <c r="CM322" i="1" s="1"/>
  <c r="BQ322" i="1"/>
  <c r="BP322" i="1"/>
  <c r="BB322" i="1"/>
  <c r="BW322" i="1" s="1"/>
  <c r="AY322" i="1"/>
  <c r="AZ322" i="1" s="1"/>
  <c r="AJ322" i="1"/>
  <c r="AG322" i="1"/>
  <c r="AF322" i="1"/>
  <c r="AE322" i="1"/>
  <c r="AB322" i="1"/>
  <c r="CO322" i="1" s="1"/>
  <c r="AA322" i="1"/>
  <c r="X322" i="1"/>
  <c r="W322" i="1"/>
  <c r="V322" i="1"/>
  <c r="U322" i="1"/>
  <c r="T322" i="1"/>
  <c r="S322" i="1"/>
  <c r="R322" i="1"/>
  <c r="J322" i="1"/>
  <c r="AN322" i="1" s="1"/>
  <c r="CF321" i="1"/>
  <c r="BZ321" i="1"/>
  <c r="CE321" i="1" s="1"/>
  <c r="BY321" i="1"/>
  <c r="CA321" i="1" s="1"/>
  <c r="BX321" i="1"/>
  <c r="BT321" i="1"/>
  <c r="BS321" i="1"/>
  <c r="CK321" i="1" s="1"/>
  <c r="BQ321" i="1"/>
  <c r="BP321" i="1"/>
  <c r="BB321" i="1"/>
  <c r="BW321" i="1" s="1"/>
  <c r="AZ321" i="1"/>
  <c r="AJ321" i="1"/>
  <c r="AG321" i="1"/>
  <c r="AF321" i="1"/>
  <c r="AE321" i="1"/>
  <c r="AB321" i="1"/>
  <c r="CO321" i="1" s="1"/>
  <c r="AA321" i="1"/>
  <c r="X321" i="1"/>
  <c r="W321" i="1"/>
  <c r="V321" i="1"/>
  <c r="U321" i="1"/>
  <c r="T321" i="1"/>
  <c r="S321" i="1"/>
  <c r="R321" i="1"/>
  <c r="J321" i="1"/>
  <c r="AN321" i="1" s="1"/>
  <c r="CF502" i="1"/>
  <c r="BZ502" i="1"/>
  <c r="CE502" i="1" s="1"/>
  <c r="BY502" i="1"/>
  <c r="CA502" i="1" s="1"/>
  <c r="BX502" i="1"/>
  <c r="BT502" i="1"/>
  <c r="BS502" i="1"/>
  <c r="BQ502" i="1"/>
  <c r="BP502" i="1"/>
  <c r="BB502" i="1"/>
  <c r="BW502" i="1" s="1"/>
  <c r="AZ502" i="1"/>
  <c r="AP502" i="1"/>
  <c r="AJ502" i="1"/>
  <c r="AG502" i="1"/>
  <c r="AE502" i="1"/>
  <c r="AB502" i="1"/>
  <c r="AA502" i="1"/>
  <c r="X502" i="1"/>
  <c r="W502" i="1"/>
  <c r="V502" i="1"/>
  <c r="U502" i="1"/>
  <c r="T502" i="1"/>
  <c r="S502" i="1"/>
  <c r="R502" i="1"/>
  <c r="J502" i="1"/>
  <c r="AX502" i="1" s="1"/>
  <c r="CF320" i="1"/>
  <c r="CH320" i="1" s="1"/>
  <c r="BZ320" i="1"/>
  <c r="CE320" i="1" s="1"/>
  <c r="BY320" i="1"/>
  <c r="CA320" i="1" s="1"/>
  <c r="BX320" i="1"/>
  <c r="BT320" i="1"/>
  <c r="BS320" i="1"/>
  <c r="CK320" i="1" s="1"/>
  <c r="BQ320" i="1"/>
  <c r="BP320" i="1"/>
  <c r="BB320" i="1"/>
  <c r="BW320" i="1" s="1"/>
  <c r="CB320" i="1" s="1"/>
  <c r="AZ320" i="1"/>
  <c r="AP320" i="1"/>
  <c r="AJ320" i="1"/>
  <c r="AG320" i="1"/>
  <c r="AE320" i="1"/>
  <c r="AB320" i="1"/>
  <c r="CO320" i="1" s="1"/>
  <c r="AA320" i="1"/>
  <c r="X320" i="1"/>
  <c r="W320" i="1"/>
  <c r="V320" i="1"/>
  <c r="U320" i="1"/>
  <c r="T320" i="1"/>
  <c r="S320" i="1"/>
  <c r="R320" i="1"/>
  <c r="J320" i="1"/>
  <c r="BN320" i="1" s="1"/>
  <c r="CF319" i="1"/>
  <c r="CH319" i="1" s="1"/>
  <c r="BZ319" i="1"/>
  <c r="CE319" i="1" s="1"/>
  <c r="BY319" i="1"/>
  <c r="CA319" i="1" s="1"/>
  <c r="BX319" i="1"/>
  <c r="BT319" i="1"/>
  <c r="BS319" i="1"/>
  <c r="CN319" i="1" s="1"/>
  <c r="BQ319" i="1"/>
  <c r="BP319" i="1"/>
  <c r="BB319" i="1"/>
  <c r="BW319" i="1" s="1"/>
  <c r="AZ319" i="1"/>
  <c r="AP319" i="1"/>
  <c r="AJ319" i="1"/>
  <c r="AG319" i="1"/>
  <c r="AF319" i="1"/>
  <c r="AE319" i="1"/>
  <c r="AB319" i="1"/>
  <c r="AA319" i="1"/>
  <c r="X319" i="1"/>
  <c r="W319" i="1"/>
  <c r="V319" i="1"/>
  <c r="U319" i="1"/>
  <c r="T319" i="1"/>
  <c r="S319" i="1"/>
  <c r="R319" i="1"/>
  <c r="J319" i="1"/>
  <c r="BG319" i="1" s="1"/>
  <c r="CF77" i="1"/>
  <c r="BZ77" i="1"/>
  <c r="CE77" i="1" s="1"/>
  <c r="BY77" i="1"/>
  <c r="CA77" i="1" s="1"/>
  <c r="BX77" i="1"/>
  <c r="BT77" i="1"/>
  <c r="BS77" i="1"/>
  <c r="CL77" i="1" s="1"/>
  <c r="CM77" i="1" s="1"/>
  <c r="BQ77" i="1"/>
  <c r="BP77" i="1"/>
  <c r="BB77" i="1"/>
  <c r="BW77" i="1" s="1"/>
  <c r="CB77" i="1" s="1"/>
  <c r="AZ77" i="1"/>
  <c r="AP77" i="1"/>
  <c r="AJ77" i="1"/>
  <c r="AG77" i="1"/>
  <c r="AF77" i="1"/>
  <c r="AE77" i="1"/>
  <c r="AB77" i="1"/>
  <c r="CO77" i="1" s="1"/>
  <c r="AA77" i="1"/>
  <c r="X77" i="1"/>
  <c r="W77" i="1"/>
  <c r="V77" i="1"/>
  <c r="U77" i="1"/>
  <c r="T77" i="1"/>
  <c r="S77" i="1"/>
  <c r="R77" i="1"/>
  <c r="J77" i="1"/>
  <c r="BG77" i="1" s="1"/>
  <c r="CF265" i="1"/>
  <c r="CD265" i="1" s="1"/>
  <c r="BZ265" i="1"/>
  <c r="CE265" i="1" s="1"/>
  <c r="BY265" i="1"/>
  <c r="CA265" i="1" s="1"/>
  <c r="BX265" i="1"/>
  <c r="BT265" i="1"/>
  <c r="BS265" i="1"/>
  <c r="CN265" i="1" s="1"/>
  <c r="BQ265" i="1"/>
  <c r="BP265" i="1"/>
  <c r="BB265" i="1"/>
  <c r="BW265" i="1" s="1"/>
  <c r="AZ265" i="1"/>
  <c r="AP265" i="1"/>
  <c r="AJ265" i="1"/>
  <c r="AG265" i="1"/>
  <c r="AF265" i="1"/>
  <c r="AE265" i="1"/>
  <c r="AB265" i="1"/>
  <c r="AA265" i="1"/>
  <c r="X265" i="1"/>
  <c r="W265" i="1"/>
  <c r="V265" i="1"/>
  <c r="U265" i="1"/>
  <c r="T265" i="1"/>
  <c r="S265" i="1"/>
  <c r="R265" i="1"/>
  <c r="J265" i="1"/>
  <c r="CF318" i="1"/>
  <c r="CG318" i="1" s="1"/>
  <c r="BZ318" i="1"/>
  <c r="CE318" i="1" s="1"/>
  <c r="BY318" i="1"/>
  <c r="CA318" i="1" s="1"/>
  <c r="BX318" i="1"/>
  <c r="BT318" i="1"/>
  <c r="BS318" i="1"/>
  <c r="CL318" i="1" s="1"/>
  <c r="CM318" i="1" s="1"/>
  <c r="BQ318" i="1"/>
  <c r="BP318" i="1"/>
  <c r="BB318" i="1"/>
  <c r="BW318" i="1" s="1"/>
  <c r="CB318" i="1" s="1"/>
  <c r="AZ318" i="1"/>
  <c r="AP318" i="1"/>
  <c r="AJ318" i="1"/>
  <c r="AG318" i="1"/>
  <c r="AF318" i="1"/>
  <c r="AE318" i="1"/>
  <c r="AB318" i="1"/>
  <c r="AA318" i="1"/>
  <c r="X318" i="1"/>
  <c r="W318" i="1"/>
  <c r="V318" i="1"/>
  <c r="U318" i="1"/>
  <c r="T318" i="1"/>
  <c r="S318" i="1"/>
  <c r="R318" i="1"/>
  <c r="J318" i="1"/>
  <c r="CF317" i="1"/>
  <c r="BZ317" i="1"/>
  <c r="CE317" i="1" s="1"/>
  <c r="BY317" i="1"/>
  <c r="CA317" i="1" s="1"/>
  <c r="BX317" i="1"/>
  <c r="BT317" i="1"/>
  <c r="BS317" i="1"/>
  <c r="BQ317" i="1"/>
  <c r="BP317" i="1"/>
  <c r="BB317" i="1"/>
  <c r="BW317" i="1" s="1"/>
  <c r="CB317" i="1" s="1"/>
  <c r="AZ317" i="1"/>
  <c r="AP317" i="1"/>
  <c r="AJ317" i="1"/>
  <c r="AG317" i="1"/>
  <c r="AF317" i="1"/>
  <c r="AE317" i="1"/>
  <c r="AB317" i="1"/>
  <c r="CO317" i="1" s="1"/>
  <c r="AA317" i="1"/>
  <c r="X317" i="1"/>
  <c r="W317" i="1"/>
  <c r="V317" i="1"/>
  <c r="U317" i="1"/>
  <c r="T317" i="1"/>
  <c r="S317" i="1"/>
  <c r="R317" i="1"/>
  <c r="J317" i="1"/>
  <c r="CF442" i="1"/>
  <c r="CG442" i="1" s="1"/>
  <c r="BZ442" i="1"/>
  <c r="CE442" i="1" s="1"/>
  <c r="BY442" i="1"/>
  <c r="CA442" i="1" s="1"/>
  <c r="BX442" i="1"/>
  <c r="BT442" i="1"/>
  <c r="BS442" i="1"/>
  <c r="CN442" i="1" s="1"/>
  <c r="BQ442" i="1"/>
  <c r="BP442" i="1"/>
  <c r="BB442" i="1"/>
  <c r="BW442" i="1" s="1"/>
  <c r="CB442" i="1" s="1"/>
  <c r="AZ442" i="1"/>
  <c r="AP442" i="1"/>
  <c r="AJ442" i="1"/>
  <c r="AG442" i="1"/>
  <c r="AF442" i="1"/>
  <c r="AE442" i="1"/>
  <c r="AB442" i="1"/>
  <c r="AA442" i="1"/>
  <c r="X442" i="1"/>
  <c r="W442" i="1"/>
  <c r="V442" i="1"/>
  <c r="U442" i="1"/>
  <c r="T442" i="1"/>
  <c r="S442" i="1"/>
  <c r="R442" i="1"/>
  <c r="J442" i="1"/>
  <c r="AX442" i="1" s="1"/>
  <c r="CF525" i="1"/>
  <c r="CH525" i="1" s="1"/>
  <c r="BZ525" i="1"/>
  <c r="CE525" i="1" s="1"/>
  <c r="BY525" i="1"/>
  <c r="CA525" i="1" s="1"/>
  <c r="BX525" i="1"/>
  <c r="BT525" i="1"/>
  <c r="BS525" i="1"/>
  <c r="BQ525" i="1"/>
  <c r="BP525" i="1"/>
  <c r="BB525" i="1"/>
  <c r="BW525" i="1" s="1"/>
  <c r="CB525" i="1" s="1"/>
  <c r="AZ525" i="1"/>
  <c r="AP525" i="1"/>
  <c r="AJ525" i="1"/>
  <c r="AG525" i="1"/>
  <c r="AF525" i="1"/>
  <c r="AE525" i="1"/>
  <c r="AB525" i="1"/>
  <c r="CO525" i="1" s="1"/>
  <c r="AA525" i="1"/>
  <c r="X525" i="1"/>
  <c r="W525" i="1"/>
  <c r="V525" i="1"/>
  <c r="U525" i="1"/>
  <c r="T525" i="1"/>
  <c r="S525" i="1"/>
  <c r="R525" i="1"/>
  <c r="J525" i="1"/>
  <c r="BN525" i="1" s="1"/>
  <c r="CF441" i="1"/>
  <c r="BZ441" i="1"/>
  <c r="CE441" i="1" s="1"/>
  <c r="BY441" i="1"/>
  <c r="CA441" i="1" s="1"/>
  <c r="BX441" i="1"/>
  <c r="BT441" i="1"/>
  <c r="BS441" i="1"/>
  <c r="CL441" i="1" s="1"/>
  <c r="CM441" i="1" s="1"/>
  <c r="BQ441" i="1"/>
  <c r="BP441" i="1"/>
  <c r="BB441" i="1"/>
  <c r="BW441" i="1" s="1"/>
  <c r="AZ441" i="1"/>
  <c r="AP441" i="1"/>
  <c r="AJ441" i="1"/>
  <c r="AG441" i="1"/>
  <c r="AF441" i="1"/>
  <c r="AE441" i="1"/>
  <c r="AB441" i="1"/>
  <c r="CO441" i="1" s="1"/>
  <c r="AA441" i="1"/>
  <c r="X441" i="1"/>
  <c r="W441" i="1"/>
  <c r="V441" i="1"/>
  <c r="U441" i="1"/>
  <c r="T441" i="1"/>
  <c r="S441" i="1"/>
  <c r="R441" i="1"/>
  <c r="J441" i="1"/>
  <c r="AN441" i="1" s="1"/>
  <c r="CF440" i="1"/>
  <c r="BZ440" i="1"/>
  <c r="CE440" i="1" s="1"/>
  <c r="BY440" i="1"/>
  <c r="CA440" i="1" s="1"/>
  <c r="BX440" i="1"/>
  <c r="BT440" i="1"/>
  <c r="BS440" i="1"/>
  <c r="BQ440" i="1"/>
  <c r="BP440" i="1"/>
  <c r="BB440" i="1"/>
  <c r="BW440" i="1" s="1"/>
  <c r="CB440" i="1" s="1"/>
  <c r="AZ440" i="1"/>
  <c r="AP440" i="1"/>
  <c r="AJ440" i="1"/>
  <c r="AG440" i="1"/>
  <c r="AF440" i="1"/>
  <c r="AE440" i="1"/>
  <c r="AB440" i="1"/>
  <c r="CO440" i="1" s="1"/>
  <c r="AA440" i="1"/>
  <c r="X440" i="1"/>
  <c r="W440" i="1"/>
  <c r="V440" i="1"/>
  <c r="U440" i="1"/>
  <c r="T440" i="1"/>
  <c r="S440" i="1"/>
  <c r="R440" i="1"/>
  <c r="J440" i="1"/>
  <c r="CF161" i="1"/>
  <c r="CJ161" i="1" s="1"/>
  <c r="BZ161" i="1"/>
  <c r="CE161" i="1" s="1"/>
  <c r="BY161" i="1"/>
  <c r="CA161" i="1" s="1"/>
  <c r="BX161" i="1"/>
  <c r="BT161" i="1"/>
  <c r="BS161" i="1"/>
  <c r="CN161" i="1" s="1"/>
  <c r="BQ161" i="1"/>
  <c r="BP161" i="1"/>
  <c r="BB161" i="1"/>
  <c r="BW161" i="1" s="1"/>
  <c r="CB161" i="1" s="1"/>
  <c r="AZ161" i="1"/>
  <c r="AP161" i="1"/>
  <c r="AJ161" i="1"/>
  <c r="AG161" i="1"/>
  <c r="AE161" i="1"/>
  <c r="AB161" i="1"/>
  <c r="CO161" i="1" s="1"/>
  <c r="AA161" i="1"/>
  <c r="X161" i="1"/>
  <c r="W161" i="1"/>
  <c r="V161" i="1"/>
  <c r="U161" i="1"/>
  <c r="T161" i="1"/>
  <c r="S161" i="1"/>
  <c r="R161" i="1"/>
  <c r="J161" i="1"/>
  <c r="BN161" i="1" s="1"/>
  <c r="BZ37" i="1"/>
  <c r="CE37" i="1" s="1"/>
  <c r="BY37" i="1"/>
  <c r="CA37" i="1" s="1"/>
  <c r="BX37" i="1"/>
  <c r="BT37" i="1"/>
  <c r="BS37" i="1"/>
  <c r="BQ37" i="1"/>
  <c r="BP37" i="1"/>
  <c r="BB37" i="1"/>
  <c r="BW37" i="1" s="1"/>
  <c r="AY37" i="1"/>
  <c r="AW37" i="1"/>
  <c r="CF37" i="1" s="1"/>
  <c r="AJ37" i="1"/>
  <c r="AG37" i="1"/>
  <c r="AE37" i="1"/>
  <c r="AB37" i="1"/>
  <c r="CO37" i="1" s="1"/>
  <c r="AA37" i="1"/>
  <c r="X37" i="1"/>
  <c r="W37" i="1"/>
  <c r="V37" i="1"/>
  <c r="U37" i="1"/>
  <c r="T37" i="1"/>
  <c r="S37" i="1"/>
  <c r="R37" i="1"/>
  <c r="J37" i="1"/>
  <c r="BN37" i="1" s="1"/>
  <c r="CM593" i="1"/>
  <c r="CL593" i="1"/>
  <c r="CF593" i="1"/>
  <c r="BZ593" i="1"/>
  <c r="CE593" i="1" s="1"/>
  <c r="BY593" i="1"/>
  <c r="CA593" i="1" s="1"/>
  <c r="BX593" i="1"/>
  <c r="BT593" i="1"/>
  <c r="BS593" i="1"/>
  <c r="CN593" i="1" s="1"/>
  <c r="BQ593" i="1"/>
  <c r="BP593" i="1"/>
  <c r="BB593" i="1"/>
  <c r="BW593" i="1" s="1"/>
  <c r="CB593" i="1" s="1"/>
  <c r="AZ593" i="1"/>
  <c r="AP593" i="1"/>
  <c r="AJ593" i="1"/>
  <c r="AG593" i="1"/>
  <c r="AE593" i="1"/>
  <c r="AB593" i="1"/>
  <c r="CO593" i="1" s="1"/>
  <c r="AA593" i="1"/>
  <c r="X593" i="1"/>
  <c r="W593" i="1"/>
  <c r="V593" i="1"/>
  <c r="U593" i="1"/>
  <c r="T593" i="1"/>
  <c r="S593" i="1"/>
  <c r="R593" i="1"/>
  <c r="J593" i="1"/>
  <c r="BZ210" i="1"/>
  <c r="CE210" i="1" s="1"/>
  <c r="BY210" i="1"/>
  <c r="CA210" i="1" s="1"/>
  <c r="BX210" i="1"/>
  <c r="BT210" i="1"/>
  <c r="BS210" i="1"/>
  <c r="CN210" i="1" s="1"/>
  <c r="BQ210" i="1"/>
  <c r="BP210" i="1"/>
  <c r="BB210" i="1"/>
  <c r="BW210" i="1" s="1"/>
  <c r="CB210" i="1" s="1"/>
  <c r="AY210" i="1"/>
  <c r="AW210" i="1"/>
  <c r="CF210" i="1" s="1"/>
  <c r="AJ210" i="1"/>
  <c r="AG210" i="1"/>
  <c r="AF210" i="1"/>
  <c r="AE210" i="1"/>
  <c r="AB210" i="1"/>
  <c r="AA210" i="1"/>
  <c r="X210" i="1"/>
  <c r="W210" i="1"/>
  <c r="V210" i="1"/>
  <c r="U210" i="1"/>
  <c r="T210" i="1"/>
  <c r="S210" i="1"/>
  <c r="R210" i="1"/>
  <c r="J210" i="1"/>
  <c r="BO210" i="1" s="1"/>
  <c r="CM592" i="1"/>
  <c r="CL592" i="1"/>
  <c r="CF592" i="1"/>
  <c r="CG592" i="1" s="1"/>
  <c r="BZ592" i="1"/>
  <c r="CE592" i="1" s="1"/>
  <c r="BY592" i="1"/>
  <c r="CA592" i="1" s="1"/>
  <c r="BX592" i="1"/>
  <c r="BT592" i="1"/>
  <c r="BS592" i="1"/>
  <c r="BQ592" i="1"/>
  <c r="BP592" i="1"/>
  <c r="BB592" i="1"/>
  <c r="BW592" i="1" s="1"/>
  <c r="AZ592" i="1"/>
  <c r="AP592" i="1"/>
  <c r="AJ592" i="1"/>
  <c r="AG592" i="1"/>
  <c r="AF592" i="1"/>
  <c r="AE592" i="1"/>
  <c r="AB592" i="1"/>
  <c r="AA592" i="1"/>
  <c r="X592" i="1"/>
  <c r="W592" i="1"/>
  <c r="V592" i="1"/>
  <c r="U592" i="1"/>
  <c r="T592" i="1"/>
  <c r="S592" i="1"/>
  <c r="R592" i="1"/>
  <c r="J592" i="1"/>
  <c r="CF142" i="1"/>
  <c r="CH142" i="1" s="1"/>
  <c r="BZ142" i="1"/>
  <c r="CE142" i="1" s="1"/>
  <c r="BY142" i="1"/>
  <c r="CA142" i="1" s="1"/>
  <c r="BX142" i="1"/>
  <c r="BT142" i="1"/>
  <c r="BS142" i="1"/>
  <c r="CN142" i="1" s="1"/>
  <c r="BQ142" i="1"/>
  <c r="BP142" i="1"/>
  <c r="BB142" i="1"/>
  <c r="BW142" i="1" s="1"/>
  <c r="AZ142" i="1"/>
  <c r="AP142" i="1"/>
  <c r="AJ142" i="1"/>
  <c r="AG142" i="1"/>
  <c r="AF142" i="1"/>
  <c r="AE142" i="1"/>
  <c r="AB142" i="1"/>
  <c r="CO142" i="1" s="1"/>
  <c r="AA142" i="1"/>
  <c r="X142" i="1"/>
  <c r="W142" i="1"/>
  <c r="V142" i="1"/>
  <c r="U142" i="1"/>
  <c r="T142" i="1"/>
  <c r="S142" i="1"/>
  <c r="R142" i="1"/>
  <c r="J142" i="1"/>
  <c r="AX142" i="1" s="1"/>
  <c r="CM591" i="1"/>
  <c r="CL591" i="1"/>
  <c r="CF591" i="1"/>
  <c r="BZ591" i="1"/>
  <c r="CE591" i="1" s="1"/>
  <c r="BY591" i="1"/>
  <c r="CA591" i="1" s="1"/>
  <c r="BX591" i="1"/>
  <c r="BT591" i="1"/>
  <c r="BS591" i="1"/>
  <c r="BQ591" i="1"/>
  <c r="BP591" i="1"/>
  <c r="BB591" i="1"/>
  <c r="BW591" i="1" s="1"/>
  <c r="CB591" i="1" s="1"/>
  <c r="AZ591" i="1"/>
  <c r="AP591" i="1"/>
  <c r="AJ591" i="1"/>
  <c r="AG591" i="1"/>
  <c r="AF591" i="1"/>
  <c r="AE591" i="1"/>
  <c r="AB591" i="1"/>
  <c r="CO591" i="1" s="1"/>
  <c r="AA591" i="1"/>
  <c r="X591" i="1"/>
  <c r="W591" i="1"/>
  <c r="V591" i="1"/>
  <c r="U591" i="1"/>
  <c r="T591" i="1"/>
  <c r="S591" i="1"/>
  <c r="R591" i="1"/>
  <c r="J591" i="1"/>
  <c r="BN591" i="1" s="1"/>
  <c r="CM590" i="1"/>
  <c r="CL590" i="1"/>
  <c r="CF590" i="1"/>
  <c r="BT590" i="1"/>
  <c r="BS590" i="1"/>
  <c r="CK590" i="1" s="1"/>
  <c r="BQ590" i="1"/>
  <c r="BP590" i="1"/>
  <c r="BB590" i="1"/>
  <c r="BW590" i="1" s="1"/>
  <c r="CB590" i="1" s="1"/>
  <c r="AP590" i="1"/>
  <c r="AJ590" i="1"/>
  <c r="AG590" i="1"/>
  <c r="AF590" i="1"/>
  <c r="AE590" i="1"/>
  <c r="AB590" i="1"/>
  <c r="CO590" i="1" s="1"/>
  <c r="AA590" i="1"/>
  <c r="X590" i="1"/>
  <c r="W590" i="1"/>
  <c r="V590" i="1"/>
  <c r="U590" i="1"/>
  <c r="T590" i="1"/>
  <c r="S590" i="1"/>
  <c r="R590" i="1"/>
  <c r="J590" i="1"/>
  <c r="BH590" i="1" s="1"/>
  <c r="CF316" i="1"/>
  <c r="BT316" i="1"/>
  <c r="BS316" i="1"/>
  <c r="CK316" i="1" s="1"/>
  <c r="BQ316" i="1"/>
  <c r="BP316" i="1"/>
  <c r="BB316" i="1"/>
  <c r="BW316" i="1" s="1"/>
  <c r="AP316" i="1"/>
  <c r="AJ316" i="1"/>
  <c r="AG316" i="1"/>
  <c r="AF316" i="1"/>
  <c r="AE316" i="1"/>
  <c r="AB316" i="1"/>
  <c r="CO316" i="1" s="1"/>
  <c r="AA316" i="1"/>
  <c r="X316" i="1"/>
  <c r="W316" i="1"/>
  <c r="V316" i="1"/>
  <c r="U316" i="1"/>
  <c r="T316" i="1"/>
  <c r="S316" i="1"/>
  <c r="R316" i="1"/>
  <c r="J316" i="1"/>
  <c r="BG316" i="1" s="1"/>
  <c r="CF315" i="1"/>
  <c r="CH315" i="1" s="1"/>
  <c r="BT315" i="1"/>
  <c r="BS315" i="1"/>
  <c r="CK315" i="1" s="1"/>
  <c r="BQ315" i="1"/>
  <c r="BP315" i="1"/>
  <c r="BB315" i="1"/>
  <c r="BW315" i="1" s="1"/>
  <c r="AP315" i="1"/>
  <c r="AJ315" i="1"/>
  <c r="AG315" i="1"/>
  <c r="AF315" i="1"/>
  <c r="AE315" i="1"/>
  <c r="AB315" i="1"/>
  <c r="CO315" i="1" s="1"/>
  <c r="AA315" i="1"/>
  <c r="X315" i="1"/>
  <c r="W315" i="1"/>
  <c r="V315" i="1"/>
  <c r="U315" i="1"/>
  <c r="T315" i="1"/>
  <c r="S315" i="1"/>
  <c r="R315" i="1"/>
  <c r="J315" i="1"/>
  <c r="CF264" i="1"/>
  <c r="CG264" i="1" s="1"/>
  <c r="BT264" i="1"/>
  <c r="BS264" i="1"/>
  <c r="CN264" i="1" s="1"/>
  <c r="BQ264" i="1"/>
  <c r="BP264" i="1"/>
  <c r="BB264" i="1"/>
  <c r="BW264" i="1" s="1"/>
  <c r="AP264" i="1"/>
  <c r="AJ264" i="1"/>
  <c r="AG264" i="1"/>
  <c r="AF264" i="1"/>
  <c r="AE264" i="1"/>
  <c r="AB264" i="1"/>
  <c r="CO264" i="1" s="1"/>
  <c r="AA264" i="1"/>
  <c r="X264" i="1"/>
  <c r="W264" i="1"/>
  <c r="V264" i="1"/>
  <c r="U264" i="1"/>
  <c r="T264" i="1"/>
  <c r="S264" i="1"/>
  <c r="R264" i="1"/>
  <c r="J264" i="1"/>
  <c r="AX264" i="1" s="1"/>
  <c r="CF95" i="1"/>
  <c r="BT95" i="1"/>
  <c r="BS95" i="1"/>
  <c r="BQ95" i="1"/>
  <c r="BP95" i="1"/>
  <c r="BB95" i="1"/>
  <c r="BW95" i="1" s="1"/>
  <c r="AP95" i="1"/>
  <c r="AJ95" i="1"/>
  <c r="AG95" i="1"/>
  <c r="AF95" i="1"/>
  <c r="AE95" i="1"/>
  <c r="AB95" i="1"/>
  <c r="AA95" i="1"/>
  <c r="X95" i="1"/>
  <c r="V95" i="1"/>
  <c r="U95" i="1"/>
  <c r="T95" i="1"/>
  <c r="S95" i="1"/>
  <c r="R95" i="1"/>
  <c r="J95" i="1"/>
  <c r="BH95" i="1" s="1"/>
  <c r="CF209" i="1"/>
  <c r="CH209" i="1" s="1"/>
  <c r="BT209" i="1"/>
  <c r="BS209" i="1"/>
  <c r="CL209" i="1" s="1"/>
  <c r="CM209" i="1" s="1"/>
  <c r="BQ209" i="1"/>
  <c r="BP209" i="1"/>
  <c r="BB209" i="1"/>
  <c r="BW209" i="1" s="1"/>
  <c r="AP209" i="1"/>
  <c r="AJ209" i="1"/>
  <c r="AG209" i="1"/>
  <c r="AF209" i="1"/>
  <c r="AE209" i="1"/>
  <c r="AB209" i="1"/>
  <c r="CO209" i="1" s="1"/>
  <c r="AA209" i="1"/>
  <c r="X209" i="1"/>
  <c r="W209" i="1"/>
  <c r="V209" i="1"/>
  <c r="U209" i="1"/>
  <c r="T209" i="1"/>
  <c r="S209" i="1"/>
  <c r="R209" i="1"/>
  <c r="J209" i="1"/>
  <c r="AX209" i="1" s="1"/>
  <c r="CF263" i="1"/>
  <c r="CG263" i="1" s="1"/>
  <c r="BT263" i="1"/>
  <c r="BS263" i="1"/>
  <c r="BQ263" i="1"/>
  <c r="BP263" i="1"/>
  <c r="BB263" i="1"/>
  <c r="BW263" i="1" s="1"/>
  <c r="AP263" i="1"/>
  <c r="AJ263" i="1"/>
  <c r="AG263" i="1"/>
  <c r="AF263" i="1"/>
  <c r="AE263" i="1"/>
  <c r="AB263" i="1"/>
  <c r="AA263" i="1"/>
  <c r="X263" i="1"/>
  <c r="W263" i="1"/>
  <c r="V263" i="1"/>
  <c r="U263" i="1"/>
  <c r="T263" i="1"/>
  <c r="S263" i="1"/>
  <c r="R263" i="1"/>
  <c r="J263" i="1"/>
  <c r="AX263" i="1" s="1"/>
  <c r="CF262" i="1"/>
  <c r="BT262" i="1"/>
  <c r="BS262" i="1"/>
  <c r="CN262" i="1" s="1"/>
  <c r="BQ262" i="1"/>
  <c r="BP262" i="1"/>
  <c r="BB262" i="1"/>
  <c r="BW262" i="1" s="1"/>
  <c r="AP262" i="1"/>
  <c r="AJ262" i="1"/>
  <c r="AG262" i="1"/>
  <c r="AF262" i="1"/>
  <c r="AE262" i="1"/>
  <c r="AB262" i="1"/>
  <c r="CO262" i="1" s="1"/>
  <c r="AA262" i="1"/>
  <c r="X262" i="1"/>
  <c r="W262" i="1"/>
  <c r="V262" i="1"/>
  <c r="U262" i="1"/>
  <c r="T262" i="1"/>
  <c r="S262" i="1"/>
  <c r="R262" i="1"/>
  <c r="J262" i="1"/>
  <c r="BN262" i="1" s="1"/>
  <c r="CF314" i="1"/>
  <c r="BT314" i="1"/>
  <c r="BS314" i="1"/>
  <c r="BQ314" i="1"/>
  <c r="BP314" i="1"/>
  <c r="BB314" i="1"/>
  <c r="BW314" i="1" s="1"/>
  <c r="AP314" i="1"/>
  <c r="AJ314" i="1"/>
  <c r="AG314" i="1"/>
  <c r="AF314" i="1"/>
  <c r="AE314" i="1"/>
  <c r="AB314" i="1"/>
  <c r="CO314" i="1" s="1"/>
  <c r="AA314" i="1"/>
  <c r="X314" i="1"/>
  <c r="W314" i="1"/>
  <c r="V314" i="1"/>
  <c r="U314" i="1"/>
  <c r="T314" i="1"/>
  <c r="S314" i="1"/>
  <c r="R314" i="1"/>
  <c r="J314" i="1"/>
  <c r="BH314" i="1" s="1"/>
  <c r="CF141" i="1"/>
  <c r="BT141" i="1"/>
  <c r="BS141" i="1"/>
  <c r="CN141" i="1" s="1"/>
  <c r="BQ141" i="1"/>
  <c r="BP141" i="1"/>
  <c r="BB141" i="1"/>
  <c r="BW141" i="1" s="1"/>
  <c r="AP141" i="1"/>
  <c r="AJ141" i="1"/>
  <c r="AG141" i="1"/>
  <c r="AF141" i="1"/>
  <c r="AE141" i="1"/>
  <c r="AB141" i="1"/>
  <c r="CO141" i="1" s="1"/>
  <c r="AA141" i="1"/>
  <c r="X141" i="1"/>
  <c r="W141" i="1"/>
  <c r="V141" i="1"/>
  <c r="U141" i="1"/>
  <c r="T141" i="1"/>
  <c r="S141" i="1"/>
  <c r="R141" i="1"/>
  <c r="J141" i="1"/>
  <c r="CF261" i="1"/>
  <c r="CH261" i="1" s="1"/>
  <c r="BT261" i="1"/>
  <c r="BS261" i="1"/>
  <c r="CK261" i="1" s="1"/>
  <c r="BQ261" i="1"/>
  <c r="BP261" i="1"/>
  <c r="BB261" i="1"/>
  <c r="BW261" i="1" s="1"/>
  <c r="AP261" i="1"/>
  <c r="AJ261" i="1"/>
  <c r="AG261" i="1"/>
  <c r="AF261" i="1"/>
  <c r="AE261" i="1"/>
  <c r="AB261" i="1"/>
  <c r="CO261" i="1" s="1"/>
  <c r="AA261" i="1"/>
  <c r="X261" i="1"/>
  <c r="W261" i="1"/>
  <c r="V261" i="1"/>
  <c r="U261" i="1"/>
  <c r="T261" i="1"/>
  <c r="S261" i="1"/>
  <c r="R261" i="1"/>
  <c r="J261" i="1"/>
  <c r="CF76" i="1"/>
  <c r="BT76" i="1"/>
  <c r="BS76" i="1"/>
  <c r="CN76" i="1" s="1"/>
  <c r="BQ76" i="1"/>
  <c r="BP76" i="1"/>
  <c r="BB76" i="1"/>
  <c r="BW76" i="1" s="1"/>
  <c r="AP76" i="1"/>
  <c r="AJ76" i="1"/>
  <c r="AG76" i="1"/>
  <c r="AF76" i="1"/>
  <c r="AE76" i="1"/>
  <c r="AB76" i="1"/>
  <c r="CO76" i="1" s="1"/>
  <c r="AA76" i="1"/>
  <c r="X76" i="1"/>
  <c r="W76" i="1"/>
  <c r="V76" i="1"/>
  <c r="U76" i="1"/>
  <c r="T76" i="1"/>
  <c r="S76" i="1"/>
  <c r="R76" i="1"/>
  <c r="J76" i="1"/>
  <c r="AX76" i="1" s="1"/>
  <c r="CF260" i="1"/>
  <c r="BT260" i="1"/>
  <c r="BS260" i="1"/>
  <c r="BQ260" i="1"/>
  <c r="BP260" i="1"/>
  <c r="BB260" i="1"/>
  <c r="BW260" i="1" s="1"/>
  <c r="AP260" i="1"/>
  <c r="AJ260" i="1"/>
  <c r="AG260" i="1"/>
  <c r="AF260" i="1"/>
  <c r="AE260" i="1"/>
  <c r="AB260" i="1"/>
  <c r="CO260" i="1" s="1"/>
  <c r="AA260" i="1"/>
  <c r="X260" i="1"/>
  <c r="W260" i="1"/>
  <c r="V260" i="1"/>
  <c r="U260" i="1"/>
  <c r="T260" i="1"/>
  <c r="S260" i="1"/>
  <c r="R260" i="1"/>
  <c r="J260" i="1"/>
  <c r="BN260" i="1" s="1"/>
  <c r="CF313" i="1"/>
  <c r="BT313" i="1"/>
  <c r="BS313" i="1"/>
  <c r="BQ313" i="1"/>
  <c r="BP313" i="1"/>
  <c r="BB313" i="1"/>
  <c r="BW313" i="1" s="1"/>
  <c r="AP313" i="1"/>
  <c r="AJ313" i="1"/>
  <c r="AG313" i="1"/>
  <c r="AF313" i="1"/>
  <c r="AE313" i="1"/>
  <c r="AB313" i="1"/>
  <c r="AA313" i="1"/>
  <c r="X313" i="1"/>
  <c r="W313" i="1"/>
  <c r="V313" i="1"/>
  <c r="U313" i="1"/>
  <c r="T313" i="1"/>
  <c r="S313" i="1"/>
  <c r="R313" i="1"/>
  <c r="J313" i="1"/>
  <c r="BN313" i="1" s="1"/>
  <c r="CF312" i="1"/>
  <c r="BT312" i="1"/>
  <c r="BS312" i="1"/>
  <c r="CN312" i="1" s="1"/>
  <c r="BQ312" i="1"/>
  <c r="BP312" i="1"/>
  <c r="BB312" i="1"/>
  <c r="BW312" i="1" s="1"/>
  <c r="AP312" i="1"/>
  <c r="AJ312" i="1"/>
  <c r="AG312" i="1"/>
  <c r="AF312" i="1"/>
  <c r="AE312" i="1"/>
  <c r="AB312" i="1"/>
  <c r="CO312" i="1" s="1"/>
  <c r="AA312" i="1"/>
  <c r="X312" i="1"/>
  <c r="W312" i="1"/>
  <c r="V312" i="1"/>
  <c r="U312" i="1"/>
  <c r="T312" i="1"/>
  <c r="S312" i="1"/>
  <c r="R312" i="1"/>
  <c r="J312" i="1"/>
  <c r="CF42" i="1"/>
  <c r="BT42" i="1"/>
  <c r="BS42" i="1"/>
  <c r="BQ42" i="1"/>
  <c r="BP42" i="1"/>
  <c r="BB42" i="1"/>
  <c r="BW42" i="1" s="1"/>
  <c r="AP42" i="1"/>
  <c r="AJ42" i="1"/>
  <c r="AG42" i="1"/>
  <c r="AF42" i="1"/>
  <c r="AE42" i="1"/>
  <c r="AB42" i="1"/>
  <c r="AA42" i="1"/>
  <c r="X42" i="1"/>
  <c r="W42" i="1"/>
  <c r="V42" i="1"/>
  <c r="U42" i="1"/>
  <c r="T42" i="1"/>
  <c r="S42" i="1"/>
  <c r="R42" i="1"/>
  <c r="J42" i="1"/>
  <c r="AN42" i="1" s="1"/>
  <c r="CF311" i="1"/>
  <c r="BT311" i="1"/>
  <c r="BS311" i="1"/>
  <c r="CK311" i="1" s="1"/>
  <c r="BQ311" i="1"/>
  <c r="BP311" i="1"/>
  <c r="BB311" i="1"/>
  <c r="BW311" i="1" s="1"/>
  <c r="AP311" i="1"/>
  <c r="AJ311" i="1"/>
  <c r="AG311" i="1"/>
  <c r="AF311" i="1"/>
  <c r="AE311" i="1"/>
  <c r="AB311" i="1"/>
  <c r="CO311" i="1" s="1"/>
  <c r="AA311" i="1"/>
  <c r="X311" i="1"/>
  <c r="W311" i="1"/>
  <c r="V311" i="1"/>
  <c r="U311" i="1"/>
  <c r="T311" i="1"/>
  <c r="S311" i="1"/>
  <c r="R311" i="1"/>
  <c r="J311" i="1"/>
  <c r="AX311" i="1" s="1"/>
  <c r="CF259" i="1"/>
  <c r="CG259" i="1" s="1"/>
  <c r="BT259" i="1"/>
  <c r="BS259" i="1"/>
  <c r="BQ259" i="1"/>
  <c r="BP259" i="1"/>
  <c r="BB259" i="1"/>
  <c r="BW259" i="1" s="1"/>
  <c r="AP259" i="1"/>
  <c r="AJ259" i="1"/>
  <c r="AG259" i="1"/>
  <c r="AF259" i="1"/>
  <c r="AE259" i="1"/>
  <c r="AB259" i="1"/>
  <c r="CO259" i="1" s="1"/>
  <c r="AA259" i="1"/>
  <c r="X259" i="1"/>
  <c r="W259" i="1"/>
  <c r="V259" i="1"/>
  <c r="U259" i="1"/>
  <c r="T259" i="1"/>
  <c r="S259" i="1"/>
  <c r="R259" i="1"/>
  <c r="J259" i="1"/>
  <c r="BH259" i="1" s="1"/>
  <c r="CF208" i="1"/>
  <c r="BT208" i="1"/>
  <c r="BS208" i="1"/>
  <c r="BQ208" i="1"/>
  <c r="BP208" i="1"/>
  <c r="BB208" i="1"/>
  <c r="BW208" i="1" s="1"/>
  <c r="AP208" i="1"/>
  <c r="AJ208" i="1"/>
  <c r="AG208" i="1"/>
  <c r="AF208" i="1"/>
  <c r="AE208" i="1"/>
  <c r="AB208" i="1"/>
  <c r="CO208" i="1" s="1"/>
  <c r="AA208" i="1"/>
  <c r="X208" i="1"/>
  <c r="W208" i="1"/>
  <c r="V208" i="1"/>
  <c r="U208" i="1"/>
  <c r="T208" i="1"/>
  <c r="S208" i="1"/>
  <c r="R208" i="1"/>
  <c r="J208" i="1"/>
  <c r="AX208" i="1" s="1"/>
  <c r="CF75" i="1"/>
  <c r="CH75" i="1" s="1"/>
  <c r="BT75" i="1"/>
  <c r="BS75" i="1"/>
  <c r="BQ75" i="1"/>
  <c r="BP75" i="1"/>
  <c r="BB75" i="1"/>
  <c r="BW75" i="1" s="1"/>
  <c r="AP75" i="1"/>
  <c r="AJ75" i="1"/>
  <c r="AE75" i="1"/>
  <c r="AB75" i="1"/>
  <c r="CO75" i="1" s="1"/>
  <c r="AA75" i="1"/>
  <c r="X75" i="1"/>
  <c r="W75" i="1"/>
  <c r="V75" i="1"/>
  <c r="U75" i="1"/>
  <c r="T75" i="1"/>
  <c r="S75" i="1"/>
  <c r="R75" i="1"/>
  <c r="J75" i="1"/>
  <c r="BG75" i="1" s="1"/>
  <c r="CF310" i="1"/>
  <c r="BT310" i="1"/>
  <c r="BS310" i="1"/>
  <c r="CN310" i="1" s="1"/>
  <c r="BQ310" i="1"/>
  <c r="BP310" i="1"/>
  <c r="BB310" i="1"/>
  <c r="BW310" i="1" s="1"/>
  <c r="AP310" i="1"/>
  <c r="AJ310" i="1"/>
  <c r="AG310" i="1"/>
  <c r="AF310" i="1"/>
  <c r="AE310" i="1"/>
  <c r="AB310" i="1"/>
  <c r="CO310" i="1" s="1"/>
  <c r="AA310" i="1"/>
  <c r="X310" i="1"/>
  <c r="W310" i="1"/>
  <c r="V310" i="1"/>
  <c r="U310" i="1"/>
  <c r="T310" i="1"/>
  <c r="S310" i="1"/>
  <c r="R310" i="1"/>
  <c r="J310" i="1"/>
  <c r="AX310" i="1" s="1"/>
  <c r="CF258" i="1"/>
  <c r="CG258" i="1" s="1"/>
  <c r="BT258" i="1"/>
  <c r="BS258" i="1"/>
  <c r="CN258" i="1" s="1"/>
  <c r="BQ258" i="1"/>
  <c r="BP258" i="1"/>
  <c r="BB258" i="1"/>
  <c r="BW258" i="1" s="1"/>
  <c r="AP258" i="1"/>
  <c r="AJ258" i="1"/>
  <c r="AG258" i="1"/>
  <c r="AF258" i="1"/>
  <c r="AE258" i="1"/>
  <c r="AB258" i="1"/>
  <c r="CO258" i="1" s="1"/>
  <c r="AA258" i="1"/>
  <c r="X258" i="1"/>
  <c r="W258" i="1"/>
  <c r="V258" i="1"/>
  <c r="U258" i="1"/>
  <c r="T258" i="1"/>
  <c r="S258" i="1"/>
  <c r="R258" i="1"/>
  <c r="J258" i="1"/>
  <c r="BG258" i="1" s="1"/>
  <c r="CF160" i="1"/>
  <c r="CH160" i="1" s="1"/>
  <c r="BT160" i="1"/>
  <c r="BS160" i="1"/>
  <c r="CN160" i="1" s="1"/>
  <c r="BQ160" i="1"/>
  <c r="BP160" i="1"/>
  <c r="BB160" i="1"/>
  <c r="BW160" i="1" s="1"/>
  <c r="AP160" i="1"/>
  <c r="AJ160" i="1"/>
  <c r="AG160" i="1"/>
  <c r="AF160" i="1"/>
  <c r="AE160" i="1"/>
  <c r="AB160" i="1"/>
  <c r="CO160" i="1" s="1"/>
  <c r="AA160" i="1"/>
  <c r="X160" i="1"/>
  <c r="W160" i="1"/>
  <c r="V160" i="1"/>
  <c r="U160" i="1"/>
  <c r="T160" i="1"/>
  <c r="S160" i="1"/>
  <c r="R160" i="1"/>
  <c r="J160" i="1"/>
  <c r="BN160" i="1" s="1"/>
  <c r="CF140" i="1"/>
  <c r="BT140" i="1"/>
  <c r="BS140" i="1"/>
  <c r="BQ140" i="1"/>
  <c r="BP140" i="1"/>
  <c r="BB140" i="1"/>
  <c r="BW140" i="1" s="1"/>
  <c r="AP140" i="1"/>
  <c r="AJ140" i="1"/>
  <c r="AG140" i="1"/>
  <c r="AF140" i="1"/>
  <c r="AE140" i="1"/>
  <c r="AB140" i="1"/>
  <c r="CO140" i="1" s="1"/>
  <c r="AA140" i="1"/>
  <c r="X140" i="1"/>
  <c r="W140" i="1"/>
  <c r="V140" i="1"/>
  <c r="U140" i="1"/>
  <c r="T140" i="1"/>
  <c r="S140" i="1"/>
  <c r="R140" i="1"/>
  <c r="J140" i="1"/>
  <c r="AX140" i="1" s="1"/>
  <c r="CF257" i="1"/>
  <c r="CH257" i="1" s="1"/>
  <c r="BT257" i="1"/>
  <c r="BS257" i="1"/>
  <c r="CN257" i="1" s="1"/>
  <c r="BQ257" i="1"/>
  <c r="BP257" i="1"/>
  <c r="BB257" i="1"/>
  <c r="BW257" i="1" s="1"/>
  <c r="AP257" i="1"/>
  <c r="AJ257" i="1"/>
  <c r="AG257" i="1"/>
  <c r="AF257" i="1"/>
  <c r="AE257" i="1"/>
  <c r="AB257" i="1"/>
  <c r="CO257" i="1" s="1"/>
  <c r="AA257" i="1"/>
  <c r="X257" i="1"/>
  <c r="W257" i="1"/>
  <c r="V257" i="1"/>
  <c r="U257" i="1"/>
  <c r="T257" i="1"/>
  <c r="S257" i="1"/>
  <c r="R257" i="1"/>
  <c r="J257" i="1"/>
  <c r="CF7" i="1"/>
  <c r="BT7" i="1"/>
  <c r="BS7" i="1"/>
  <c r="BQ7" i="1"/>
  <c r="BP7" i="1"/>
  <c r="BB7" i="1"/>
  <c r="BW7" i="1" s="1"/>
  <c r="AP7" i="1"/>
  <c r="AJ7" i="1"/>
  <c r="AG7" i="1"/>
  <c r="AF7" i="1"/>
  <c r="AE7" i="1"/>
  <c r="AB7" i="1"/>
  <c r="CO7" i="1" s="1"/>
  <c r="AA7" i="1"/>
  <c r="X7" i="1"/>
  <c r="W7" i="1"/>
  <c r="V7" i="1"/>
  <c r="U7" i="1"/>
  <c r="T7" i="1"/>
  <c r="S7" i="1"/>
  <c r="R7" i="1"/>
  <c r="J7" i="1"/>
  <c r="BG7" i="1" s="1"/>
  <c r="CF439" i="1"/>
  <c r="CH439" i="1" s="1"/>
  <c r="BT439" i="1"/>
  <c r="BS439" i="1"/>
  <c r="BQ439" i="1"/>
  <c r="BP439" i="1"/>
  <c r="BB439" i="1"/>
  <c r="BW439" i="1" s="1"/>
  <c r="AP439" i="1"/>
  <c r="AJ439" i="1"/>
  <c r="AG439" i="1"/>
  <c r="AF439" i="1"/>
  <c r="AE439" i="1"/>
  <c r="AB439" i="1"/>
  <c r="CO439" i="1" s="1"/>
  <c r="AA439" i="1"/>
  <c r="X439" i="1"/>
  <c r="W439" i="1"/>
  <c r="V439" i="1"/>
  <c r="U439" i="1"/>
  <c r="T439" i="1"/>
  <c r="S439" i="1"/>
  <c r="R439" i="1"/>
  <c r="J439" i="1"/>
  <c r="BN439" i="1" s="1"/>
  <c r="CF256" i="1"/>
  <c r="CG256" i="1" s="1"/>
  <c r="BT256" i="1"/>
  <c r="BS256" i="1"/>
  <c r="CK256" i="1" s="1"/>
  <c r="BQ256" i="1"/>
  <c r="BP256" i="1"/>
  <c r="BB256" i="1"/>
  <c r="BW256" i="1" s="1"/>
  <c r="AP256" i="1"/>
  <c r="AJ256" i="1"/>
  <c r="AG256" i="1"/>
  <c r="AF256" i="1"/>
  <c r="AE256" i="1"/>
  <c r="AB256" i="1"/>
  <c r="CO256" i="1" s="1"/>
  <c r="AA256" i="1"/>
  <c r="X256" i="1"/>
  <c r="W256" i="1"/>
  <c r="V256" i="1"/>
  <c r="U256" i="1"/>
  <c r="T256" i="1"/>
  <c r="S256" i="1"/>
  <c r="R256" i="1"/>
  <c r="J256" i="1"/>
  <c r="CF353" i="1"/>
  <c r="BT353" i="1"/>
  <c r="BS353" i="1"/>
  <c r="BQ353" i="1"/>
  <c r="BP353" i="1"/>
  <c r="BB353" i="1"/>
  <c r="BW353" i="1" s="1"/>
  <c r="AP353" i="1"/>
  <c r="AJ353" i="1"/>
  <c r="AG353" i="1"/>
  <c r="AF353" i="1"/>
  <c r="AE353" i="1"/>
  <c r="AB353" i="1"/>
  <c r="CO353" i="1" s="1"/>
  <c r="X353" i="1"/>
  <c r="W353" i="1"/>
  <c r="V353" i="1"/>
  <c r="U353" i="1"/>
  <c r="T353" i="1"/>
  <c r="S353" i="1"/>
  <c r="R353" i="1"/>
  <c r="J353" i="1"/>
  <c r="CF48" i="1"/>
  <c r="BT48" i="1"/>
  <c r="BS48" i="1"/>
  <c r="BQ48" i="1"/>
  <c r="BP48" i="1"/>
  <c r="BB48" i="1"/>
  <c r="BW48" i="1" s="1"/>
  <c r="AP48" i="1"/>
  <c r="AJ48" i="1"/>
  <c r="AG48" i="1"/>
  <c r="AF48" i="1"/>
  <c r="AE48" i="1"/>
  <c r="AB48" i="1"/>
  <c r="CO48" i="1" s="1"/>
  <c r="X48" i="1"/>
  <c r="W48" i="1"/>
  <c r="V48" i="1"/>
  <c r="U48" i="1"/>
  <c r="T48" i="1"/>
  <c r="S48" i="1"/>
  <c r="R48" i="1"/>
  <c r="J48" i="1"/>
  <c r="BG48" i="1" s="1"/>
  <c r="CF438" i="1"/>
  <c r="BT438" i="1"/>
  <c r="BS438" i="1"/>
  <c r="BQ438" i="1"/>
  <c r="BP438" i="1"/>
  <c r="BB438" i="1"/>
  <c r="BW438" i="1" s="1"/>
  <c r="AP438" i="1"/>
  <c r="AJ438" i="1"/>
  <c r="AG438" i="1"/>
  <c r="AF438" i="1"/>
  <c r="AE438" i="1"/>
  <c r="AB438" i="1"/>
  <c r="AA438" i="1"/>
  <c r="X438" i="1"/>
  <c r="W438" i="1"/>
  <c r="V438" i="1"/>
  <c r="U438" i="1"/>
  <c r="T438" i="1"/>
  <c r="S438" i="1"/>
  <c r="R438" i="1"/>
  <c r="J438" i="1"/>
  <c r="CF94" i="1"/>
  <c r="CH94" i="1" s="1"/>
  <c r="BT94" i="1"/>
  <c r="BS94" i="1"/>
  <c r="BQ94" i="1"/>
  <c r="BP94" i="1"/>
  <c r="BB94" i="1"/>
  <c r="BW94" i="1" s="1"/>
  <c r="AP94" i="1"/>
  <c r="AJ94" i="1"/>
  <c r="AG94" i="1"/>
  <c r="AE94" i="1"/>
  <c r="AB94" i="1"/>
  <c r="AA94" i="1"/>
  <c r="X94" i="1"/>
  <c r="W94" i="1"/>
  <c r="V94" i="1"/>
  <c r="U94" i="1"/>
  <c r="T94" i="1"/>
  <c r="S94" i="1"/>
  <c r="R94" i="1"/>
  <c r="J94" i="1"/>
  <c r="BG94" i="1" s="1"/>
  <c r="CF74" i="1"/>
  <c r="BT74" i="1"/>
  <c r="BS74" i="1"/>
  <c r="BQ74" i="1"/>
  <c r="BP74" i="1"/>
  <c r="BB74" i="1"/>
  <c r="BW74" i="1" s="1"/>
  <c r="AP74" i="1"/>
  <c r="AJ74" i="1"/>
  <c r="AF74" i="1"/>
  <c r="AE74" i="1"/>
  <c r="AB74" i="1"/>
  <c r="AA74" i="1"/>
  <c r="X74" i="1"/>
  <c r="W74" i="1"/>
  <c r="V74" i="1"/>
  <c r="U74" i="1"/>
  <c r="T74" i="1"/>
  <c r="S74" i="1"/>
  <c r="R74" i="1"/>
  <c r="J74" i="1"/>
  <c r="BH74" i="1" s="1"/>
  <c r="CF437" i="1"/>
  <c r="BT437" i="1"/>
  <c r="BS437" i="1"/>
  <c r="BQ437" i="1"/>
  <c r="BP437" i="1"/>
  <c r="BB437" i="1"/>
  <c r="BW437" i="1" s="1"/>
  <c r="AP437" i="1"/>
  <c r="AJ437" i="1"/>
  <c r="AG437" i="1"/>
  <c r="AF437" i="1"/>
  <c r="AE437" i="1"/>
  <c r="AB437" i="1"/>
  <c r="AA437" i="1"/>
  <c r="X437" i="1"/>
  <c r="W437" i="1"/>
  <c r="V437" i="1"/>
  <c r="U437" i="1"/>
  <c r="T437" i="1"/>
  <c r="S437" i="1"/>
  <c r="R437" i="1"/>
  <c r="J437" i="1"/>
  <c r="CF207" i="1"/>
  <c r="BT207" i="1"/>
  <c r="BS207" i="1"/>
  <c r="BQ207" i="1"/>
  <c r="BP207" i="1"/>
  <c r="BB207" i="1"/>
  <c r="BW207" i="1" s="1"/>
  <c r="AP207" i="1"/>
  <c r="AJ207" i="1"/>
  <c r="AG207" i="1"/>
  <c r="AF207" i="1"/>
  <c r="AE207" i="1"/>
  <c r="AB207" i="1"/>
  <c r="CO207" i="1" s="1"/>
  <c r="AA207" i="1"/>
  <c r="X207" i="1"/>
  <c r="W207" i="1"/>
  <c r="V207" i="1"/>
  <c r="U207" i="1"/>
  <c r="T207" i="1"/>
  <c r="S207" i="1"/>
  <c r="R207" i="1"/>
  <c r="J207" i="1"/>
  <c r="AX207" i="1" s="1"/>
  <c r="CF139" i="1"/>
  <c r="CG139" i="1" s="1"/>
  <c r="BT139" i="1"/>
  <c r="BS139" i="1"/>
  <c r="CN139" i="1" s="1"/>
  <c r="BQ139" i="1"/>
  <c r="BP139" i="1"/>
  <c r="BB139" i="1"/>
  <c r="BW139" i="1" s="1"/>
  <c r="AP139" i="1"/>
  <c r="AJ139" i="1"/>
  <c r="AG139" i="1"/>
  <c r="AF139" i="1"/>
  <c r="AE139" i="1"/>
  <c r="AB139" i="1"/>
  <c r="CO139" i="1" s="1"/>
  <c r="AA139" i="1"/>
  <c r="X139" i="1"/>
  <c r="W139" i="1"/>
  <c r="V139" i="1"/>
  <c r="U139" i="1"/>
  <c r="T139" i="1"/>
  <c r="S139" i="1"/>
  <c r="R139" i="1"/>
  <c r="J139" i="1"/>
  <c r="CF206" i="1"/>
  <c r="BT206" i="1"/>
  <c r="BS206" i="1"/>
  <c r="CK206" i="1" s="1"/>
  <c r="BQ206" i="1"/>
  <c r="BP206" i="1"/>
  <c r="BB206" i="1"/>
  <c r="BW206" i="1" s="1"/>
  <c r="AP206" i="1"/>
  <c r="AJ206" i="1"/>
  <c r="AG206" i="1"/>
  <c r="AF206" i="1"/>
  <c r="AE206" i="1"/>
  <c r="AB206" i="1"/>
  <c r="CO206" i="1" s="1"/>
  <c r="AA206" i="1"/>
  <c r="X206" i="1"/>
  <c r="W206" i="1"/>
  <c r="V206" i="1"/>
  <c r="U206" i="1"/>
  <c r="T206" i="1"/>
  <c r="S206" i="1"/>
  <c r="R206" i="1"/>
  <c r="J206" i="1"/>
  <c r="CF436" i="1"/>
  <c r="BT436" i="1"/>
  <c r="BS436" i="1"/>
  <c r="BQ436" i="1"/>
  <c r="BP436" i="1"/>
  <c r="BB436" i="1"/>
  <c r="BW436" i="1" s="1"/>
  <c r="AP436" i="1"/>
  <c r="AJ436" i="1"/>
  <c r="AG436" i="1"/>
  <c r="AF436" i="1"/>
  <c r="AE436" i="1"/>
  <c r="AB436" i="1"/>
  <c r="AA436" i="1"/>
  <c r="X436" i="1"/>
  <c r="V436" i="1"/>
  <c r="U436" i="1"/>
  <c r="T436" i="1"/>
  <c r="S436" i="1"/>
  <c r="R436" i="1"/>
  <c r="J436" i="1"/>
  <c r="BH436" i="1" s="1"/>
  <c r="CF6" i="1"/>
  <c r="BT6" i="1"/>
  <c r="BS6" i="1"/>
  <c r="CN6" i="1" s="1"/>
  <c r="BQ6" i="1"/>
  <c r="BP6" i="1"/>
  <c r="BB6" i="1"/>
  <c r="BW6" i="1" s="1"/>
  <c r="AP6" i="1"/>
  <c r="AJ6" i="1"/>
  <c r="AG6" i="1"/>
  <c r="AF6" i="1"/>
  <c r="AE6" i="1"/>
  <c r="AB6" i="1"/>
  <c r="CO6" i="1" s="1"/>
  <c r="AA6" i="1"/>
  <c r="X6" i="1"/>
  <c r="W6" i="1"/>
  <c r="V6" i="1"/>
  <c r="U6" i="1"/>
  <c r="T6" i="1"/>
  <c r="S6" i="1"/>
  <c r="R6" i="1"/>
  <c r="J6" i="1"/>
  <c r="AX6" i="1" s="1"/>
  <c r="CF138" i="1"/>
  <c r="CH138" i="1" s="1"/>
  <c r="BT138" i="1"/>
  <c r="BS138" i="1"/>
  <c r="CK138" i="1" s="1"/>
  <c r="BQ138" i="1"/>
  <c r="BP138" i="1"/>
  <c r="BB138" i="1"/>
  <c r="BW138" i="1" s="1"/>
  <c r="AP138" i="1"/>
  <c r="AJ138" i="1"/>
  <c r="AG138" i="1"/>
  <c r="AF138" i="1"/>
  <c r="AE138" i="1"/>
  <c r="AB138" i="1"/>
  <c r="CO138" i="1" s="1"/>
  <c r="AA138" i="1"/>
  <c r="X138" i="1"/>
  <c r="W138" i="1"/>
  <c r="V138" i="1"/>
  <c r="U138" i="1"/>
  <c r="T138" i="1"/>
  <c r="S138" i="1"/>
  <c r="R138" i="1"/>
  <c r="J138" i="1"/>
  <c r="AX138" i="1" s="1"/>
  <c r="CF205" i="1"/>
  <c r="CH205" i="1" s="1"/>
  <c r="BT205" i="1"/>
  <c r="BS205" i="1"/>
  <c r="BQ205" i="1"/>
  <c r="BP205" i="1"/>
  <c r="BB205" i="1"/>
  <c r="BW205" i="1" s="1"/>
  <c r="AP205" i="1"/>
  <c r="AJ205" i="1"/>
  <c r="AG205" i="1"/>
  <c r="AF205" i="1"/>
  <c r="AE205" i="1"/>
  <c r="AB205" i="1"/>
  <c r="CO205" i="1" s="1"/>
  <c r="AA205" i="1"/>
  <c r="X205" i="1"/>
  <c r="W205" i="1"/>
  <c r="V205" i="1"/>
  <c r="U205" i="1"/>
  <c r="T205" i="1"/>
  <c r="S205" i="1"/>
  <c r="R205" i="1"/>
  <c r="J205" i="1"/>
  <c r="BN205" i="1" s="1"/>
  <c r="CF435" i="1"/>
  <c r="CH435" i="1" s="1"/>
  <c r="BT435" i="1"/>
  <c r="BS435" i="1"/>
  <c r="BQ435" i="1"/>
  <c r="BP435" i="1"/>
  <c r="BB435" i="1"/>
  <c r="BW435" i="1" s="1"/>
  <c r="AJ435" i="1"/>
  <c r="AG435" i="1"/>
  <c r="AF435" i="1"/>
  <c r="AE435" i="1"/>
  <c r="AB435" i="1"/>
  <c r="AA435" i="1"/>
  <c r="X435" i="1"/>
  <c r="W435" i="1"/>
  <c r="V435" i="1"/>
  <c r="U435" i="1"/>
  <c r="T435" i="1"/>
  <c r="S435" i="1"/>
  <c r="R435" i="1"/>
  <c r="J435" i="1"/>
  <c r="BN435" i="1" s="1"/>
  <c r="CF501" i="1"/>
  <c r="CH501" i="1" s="1"/>
  <c r="BT501" i="1"/>
  <c r="BS501" i="1"/>
  <c r="CL501" i="1" s="1"/>
  <c r="CM501" i="1" s="1"/>
  <c r="BQ501" i="1"/>
  <c r="BP501" i="1"/>
  <c r="BB501" i="1"/>
  <c r="BW501" i="1" s="1"/>
  <c r="AP501" i="1"/>
  <c r="AJ501" i="1"/>
  <c r="AG501" i="1"/>
  <c r="AF501" i="1"/>
  <c r="AE501" i="1"/>
  <c r="AB501" i="1"/>
  <c r="AA501" i="1"/>
  <c r="X501" i="1"/>
  <c r="W501" i="1"/>
  <c r="V501" i="1"/>
  <c r="U501" i="1"/>
  <c r="T501" i="1"/>
  <c r="S501" i="1"/>
  <c r="R501" i="1"/>
  <c r="J501" i="1"/>
  <c r="BN501" i="1" s="1"/>
  <c r="CF204" i="1"/>
  <c r="BT204" i="1"/>
  <c r="BS204" i="1"/>
  <c r="CL204" i="1" s="1"/>
  <c r="CM204" i="1" s="1"/>
  <c r="BQ204" i="1"/>
  <c r="BP204" i="1"/>
  <c r="BB204" i="1"/>
  <c r="BW204" i="1" s="1"/>
  <c r="AJ204" i="1"/>
  <c r="AG204" i="1"/>
  <c r="AF204" i="1"/>
  <c r="AE204" i="1"/>
  <c r="AB204" i="1"/>
  <c r="CO204" i="1" s="1"/>
  <c r="AA204" i="1"/>
  <c r="X204" i="1"/>
  <c r="W204" i="1"/>
  <c r="V204" i="1"/>
  <c r="U204" i="1"/>
  <c r="T204" i="1"/>
  <c r="S204" i="1"/>
  <c r="R204" i="1"/>
  <c r="J204" i="1"/>
  <c r="CF309" i="1"/>
  <c r="BT309" i="1"/>
  <c r="BS309" i="1"/>
  <c r="CN309" i="1" s="1"/>
  <c r="BQ309" i="1"/>
  <c r="BP309" i="1"/>
  <c r="BB309" i="1"/>
  <c r="BW309" i="1" s="1"/>
  <c r="AP309" i="1"/>
  <c r="AJ309" i="1"/>
  <c r="AG309" i="1"/>
  <c r="AF309" i="1"/>
  <c r="AE309" i="1"/>
  <c r="AB309" i="1"/>
  <c r="CO309" i="1" s="1"/>
  <c r="AA309" i="1"/>
  <c r="X309" i="1"/>
  <c r="W309" i="1"/>
  <c r="V309" i="1"/>
  <c r="U309" i="1"/>
  <c r="T309" i="1"/>
  <c r="S309" i="1"/>
  <c r="R309" i="1"/>
  <c r="J309" i="1"/>
  <c r="BO309" i="1" s="1"/>
  <c r="CF137" i="1"/>
  <c r="BT137" i="1"/>
  <c r="BS137" i="1"/>
  <c r="BQ137" i="1"/>
  <c r="BP137" i="1"/>
  <c r="BB137" i="1"/>
  <c r="BW137" i="1" s="1"/>
  <c r="AP137" i="1"/>
  <c r="AJ137" i="1"/>
  <c r="AG137" i="1"/>
  <c r="AF137" i="1"/>
  <c r="AE137" i="1"/>
  <c r="AB137" i="1"/>
  <c r="CO137" i="1" s="1"/>
  <c r="AA137" i="1"/>
  <c r="X137" i="1"/>
  <c r="W137" i="1"/>
  <c r="V137" i="1"/>
  <c r="U137" i="1"/>
  <c r="T137" i="1"/>
  <c r="S137" i="1"/>
  <c r="R137" i="1"/>
  <c r="J137" i="1"/>
  <c r="BN137" i="1" s="1"/>
  <c r="CF434" i="1"/>
  <c r="CH434" i="1" s="1"/>
  <c r="BT434" i="1"/>
  <c r="BS434" i="1"/>
  <c r="CN434" i="1" s="1"/>
  <c r="BQ434" i="1"/>
  <c r="BP434" i="1"/>
  <c r="BB434" i="1"/>
  <c r="BW434" i="1" s="1"/>
  <c r="CB434" i="1" s="1"/>
  <c r="AP434" i="1"/>
  <c r="AJ434" i="1"/>
  <c r="AG434" i="1"/>
  <c r="AF434" i="1"/>
  <c r="AE434" i="1"/>
  <c r="AB434" i="1"/>
  <c r="AA434" i="1"/>
  <c r="X434" i="1"/>
  <c r="W434" i="1"/>
  <c r="V434" i="1"/>
  <c r="U434" i="1"/>
  <c r="T434" i="1"/>
  <c r="S434" i="1"/>
  <c r="R434" i="1"/>
  <c r="J434" i="1"/>
  <c r="CF308" i="1"/>
  <c r="CH308" i="1" s="1"/>
  <c r="BT308" i="1"/>
  <c r="BS308" i="1"/>
  <c r="CN308" i="1" s="1"/>
  <c r="BQ308" i="1"/>
  <c r="BP308" i="1"/>
  <c r="BB308" i="1"/>
  <c r="BW308" i="1" s="1"/>
  <c r="AP308" i="1"/>
  <c r="AJ308" i="1"/>
  <c r="AG308" i="1"/>
  <c r="AF308" i="1"/>
  <c r="AE308" i="1"/>
  <c r="AB308" i="1"/>
  <c r="AA308" i="1"/>
  <c r="X308" i="1"/>
  <c r="W308" i="1"/>
  <c r="V308" i="1"/>
  <c r="U308" i="1"/>
  <c r="T308" i="1"/>
  <c r="S308" i="1"/>
  <c r="R308" i="1"/>
  <c r="J308" i="1"/>
  <c r="BN308" i="1" s="1"/>
  <c r="CF255" i="1"/>
  <c r="CG255" i="1" s="1"/>
  <c r="BT255" i="1"/>
  <c r="BS255" i="1"/>
  <c r="CN255" i="1" s="1"/>
  <c r="BQ255" i="1"/>
  <c r="BP255" i="1"/>
  <c r="BB255" i="1"/>
  <c r="BW255" i="1" s="1"/>
  <c r="AJ255" i="1"/>
  <c r="AG255" i="1"/>
  <c r="AF255" i="1"/>
  <c r="AE255" i="1"/>
  <c r="AB255" i="1"/>
  <c r="CO255" i="1" s="1"/>
  <c r="X255" i="1"/>
  <c r="W255" i="1"/>
  <c r="V255" i="1"/>
  <c r="U255" i="1"/>
  <c r="T255" i="1"/>
  <c r="S255" i="1"/>
  <c r="R255" i="1"/>
  <c r="J255" i="1"/>
  <c r="BH255" i="1" s="1"/>
  <c r="CF136" i="1"/>
  <c r="BT136" i="1"/>
  <c r="BS136" i="1"/>
  <c r="CN136" i="1" s="1"/>
  <c r="BQ136" i="1"/>
  <c r="BP136" i="1"/>
  <c r="BB136" i="1"/>
  <c r="BW136" i="1" s="1"/>
  <c r="AP136" i="1"/>
  <c r="AJ136" i="1"/>
  <c r="AG136" i="1"/>
  <c r="AF136" i="1"/>
  <c r="AE136" i="1"/>
  <c r="AB136" i="1"/>
  <c r="CO136" i="1" s="1"/>
  <c r="AA136" i="1"/>
  <c r="X136" i="1"/>
  <c r="W136" i="1"/>
  <c r="V136" i="1"/>
  <c r="U136" i="1"/>
  <c r="T136" i="1"/>
  <c r="S136" i="1"/>
  <c r="R136" i="1"/>
  <c r="J136" i="1"/>
  <c r="CF254" i="1"/>
  <c r="CH254" i="1" s="1"/>
  <c r="BT254" i="1"/>
  <c r="BS254" i="1"/>
  <c r="BQ254" i="1"/>
  <c r="BP254" i="1"/>
  <c r="BB254" i="1"/>
  <c r="BW254" i="1" s="1"/>
  <c r="AP254" i="1"/>
  <c r="AJ254" i="1"/>
  <c r="AG254" i="1"/>
  <c r="AF254" i="1"/>
  <c r="AE254" i="1"/>
  <c r="AB254" i="1"/>
  <c r="CO254" i="1" s="1"/>
  <c r="AA254" i="1"/>
  <c r="X254" i="1"/>
  <c r="W254" i="1"/>
  <c r="V254" i="1"/>
  <c r="U254" i="1"/>
  <c r="T254" i="1"/>
  <c r="S254" i="1"/>
  <c r="R254" i="1"/>
  <c r="J254" i="1"/>
  <c r="CF253" i="1"/>
  <c r="BT253" i="1"/>
  <c r="BS253" i="1"/>
  <c r="CN253" i="1" s="1"/>
  <c r="BQ253" i="1"/>
  <c r="BP253" i="1"/>
  <c r="BB253" i="1"/>
  <c r="BW253" i="1" s="1"/>
  <c r="AP253" i="1"/>
  <c r="AJ253" i="1"/>
  <c r="AG253" i="1"/>
  <c r="AF253" i="1"/>
  <c r="AE253" i="1"/>
  <c r="AB253" i="1"/>
  <c r="AA253" i="1"/>
  <c r="X253" i="1"/>
  <c r="W253" i="1"/>
  <c r="V253" i="1"/>
  <c r="U253" i="1"/>
  <c r="T253" i="1"/>
  <c r="S253" i="1"/>
  <c r="R253" i="1"/>
  <c r="J253" i="1"/>
  <c r="CF307" i="1"/>
  <c r="BT307" i="1"/>
  <c r="BS307" i="1"/>
  <c r="BQ307" i="1"/>
  <c r="BP307" i="1"/>
  <c r="BB307" i="1"/>
  <c r="BW307" i="1" s="1"/>
  <c r="AJ307" i="1"/>
  <c r="AG307" i="1"/>
  <c r="AF307" i="1"/>
  <c r="AE307" i="1"/>
  <c r="AB307" i="1"/>
  <c r="AA307" i="1"/>
  <c r="X307" i="1"/>
  <c r="W307" i="1"/>
  <c r="V307" i="1"/>
  <c r="U307" i="1"/>
  <c r="T307" i="1"/>
  <c r="S307" i="1"/>
  <c r="R307" i="1"/>
  <c r="J307" i="1"/>
  <c r="AN307" i="1" s="1"/>
  <c r="CF252" i="1"/>
  <c r="CH252" i="1" s="1"/>
  <c r="BT252" i="1"/>
  <c r="BS252" i="1"/>
  <c r="BQ252" i="1"/>
  <c r="BP252" i="1"/>
  <c r="BB252" i="1"/>
  <c r="BW252" i="1" s="1"/>
  <c r="AP252" i="1"/>
  <c r="AJ252" i="1"/>
  <c r="AG252" i="1"/>
  <c r="AF252" i="1"/>
  <c r="AE252" i="1"/>
  <c r="AB252" i="1"/>
  <c r="CO252" i="1" s="1"/>
  <c r="AA252" i="1"/>
  <c r="X252" i="1"/>
  <c r="W252" i="1"/>
  <c r="V252" i="1"/>
  <c r="U252" i="1"/>
  <c r="T252" i="1"/>
  <c r="S252" i="1"/>
  <c r="R252" i="1"/>
  <c r="J252" i="1"/>
  <c r="CM589" i="1"/>
  <c r="CL589" i="1"/>
  <c r="CF589" i="1"/>
  <c r="BT589" i="1"/>
  <c r="BS589" i="1"/>
  <c r="CN589" i="1" s="1"/>
  <c r="BQ589" i="1"/>
  <c r="BP589" i="1"/>
  <c r="BB589" i="1"/>
  <c r="BW589" i="1" s="1"/>
  <c r="AJ589" i="1"/>
  <c r="AG589" i="1"/>
  <c r="AF589" i="1"/>
  <c r="AE589" i="1"/>
  <c r="AB589" i="1"/>
  <c r="AA589" i="1"/>
  <c r="X589" i="1"/>
  <c r="W589" i="1"/>
  <c r="V589" i="1"/>
  <c r="U589" i="1"/>
  <c r="T589" i="1"/>
  <c r="S589" i="1"/>
  <c r="R589" i="1"/>
  <c r="J589" i="1"/>
  <c r="AN589" i="1" s="1"/>
  <c r="CF433" i="1"/>
  <c r="CG433" i="1" s="1"/>
  <c r="BT433" i="1"/>
  <c r="BS433" i="1"/>
  <c r="BQ433" i="1"/>
  <c r="BP433" i="1"/>
  <c r="BB433" i="1"/>
  <c r="BW433" i="1" s="1"/>
  <c r="AJ433" i="1"/>
  <c r="AG433" i="1"/>
  <c r="AF433" i="1"/>
  <c r="AE433" i="1"/>
  <c r="AB433" i="1"/>
  <c r="AA433" i="1"/>
  <c r="X433" i="1"/>
  <c r="W433" i="1"/>
  <c r="V433" i="1"/>
  <c r="U433" i="1"/>
  <c r="T433" i="1"/>
  <c r="S433" i="1"/>
  <c r="R433" i="1"/>
  <c r="J433" i="1"/>
  <c r="BG433" i="1" s="1"/>
  <c r="CF135" i="1"/>
  <c r="BT135" i="1"/>
  <c r="BS135" i="1"/>
  <c r="CN135" i="1" s="1"/>
  <c r="BQ135" i="1"/>
  <c r="BP135" i="1"/>
  <c r="BB135" i="1"/>
  <c r="BW135" i="1" s="1"/>
  <c r="AP135" i="1"/>
  <c r="AJ135" i="1"/>
  <c r="AG135" i="1"/>
  <c r="AF135" i="1"/>
  <c r="AE135" i="1"/>
  <c r="AB135" i="1"/>
  <c r="CO135" i="1" s="1"/>
  <c r="AA135" i="1"/>
  <c r="X135" i="1"/>
  <c r="W135" i="1"/>
  <c r="V135" i="1"/>
  <c r="U135" i="1"/>
  <c r="T135" i="1"/>
  <c r="S135" i="1"/>
  <c r="R135" i="1"/>
  <c r="J135" i="1"/>
  <c r="CF432" i="1"/>
  <c r="CG432" i="1" s="1"/>
  <c r="BT432" i="1"/>
  <c r="BS432" i="1"/>
  <c r="CL432" i="1" s="1"/>
  <c r="CM432" i="1" s="1"/>
  <c r="BQ432" i="1"/>
  <c r="BP432" i="1"/>
  <c r="BB432" i="1"/>
  <c r="BW432" i="1" s="1"/>
  <c r="AP432" i="1"/>
  <c r="AJ432" i="1"/>
  <c r="AG432" i="1"/>
  <c r="AF432" i="1"/>
  <c r="AE432" i="1"/>
  <c r="AB432" i="1"/>
  <c r="CO432" i="1" s="1"/>
  <c r="AA432" i="1"/>
  <c r="X432" i="1"/>
  <c r="W432" i="1"/>
  <c r="V432" i="1"/>
  <c r="U432" i="1"/>
  <c r="T432" i="1"/>
  <c r="S432" i="1"/>
  <c r="R432" i="1"/>
  <c r="J432" i="1"/>
  <c r="BO432" i="1" s="1"/>
  <c r="CF73" i="1"/>
  <c r="CH73" i="1" s="1"/>
  <c r="BT73" i="1"/>
  <c r="BS73" i="1"/>
  <c r="CN73" i="1" s="1"/>
  <c r="BQ73" i="1"/>
  <c r="BP73" i="1"/>
  <c r="BB73" i="1"/>
  <c r="BW73" i="1" s="1"/>
  <c r="AP73" i="1"/>
  <c r="AJ73" i="1"/>
  <c r="AG73" i="1"/>
  <c r="AF73" i="1"/>
  <c r="AE73" i="1"/>
  <c r="AB73" i="1"/>
  <c r="CO73" i="1" s="1"/>
  <c r="AA73" i="1"/>
  <c r="X73" i="1"/>
  <c r="W73" i="1"/>
  <c r="V73" i="1"/>
  <c r="U73" i="1"/>
  <c r="T73" i="1"/>
  <c r="S73" i="1"/>
  <c r="R73" i="1"/>
  <c r="J73" i="1"/>
  <c r="CF306" i="1"/>
  <c r="CG306" i="1" s="1"/>
  <c r="BT306" i="1"/>
  <c r="BS306" i="1"/>
  <c r="CN306" i="1" s="1"/>
  <c r="BQ306" i="1"/>
  <c r="BP306" i="1"/>
  <c r="BB306" i="1"/>
  <c r="BW306" i="1" s="1"/>
  <c r="AP306" i="1"/>
  <c r="AJ306" i="1"/>
  <c r="AG306" i="1"/>
  <c r="AF306" i="1"/>
  <c r="AE306" i="1"/>
  <c r="AB306" i="1"/>
  <c r="AA306" i="1"/>
  <c r="X306" i="1"/>
  <c r="W306" i="1"/>
  <c r="V306" i="1"/>
  <c r="U306" i="1"/>
  <c r="T306" i="1"/>
  <c r="S306" i="1"/>
  <c r="R306" i="1"/>
  <c r="J306" i="1"/>
  <c r="CF36" i="1"/>
  <c r="BT36" i="1"/>
  <c r="BS36" i="1"/>
  <c r="CN36" i="1" s="1"/>
  <c r="BQ36" i="1"/>
  <c r="BP36" i="1"/>
  <c r="BB36" i="1"/>
  <c r="BW36" i="1" s="1"/>
  <c r="AP36" i="1"/>
  <c r="AJ36" i="1"/>
  <c r="AG36" i="1"/>
  <c r="AF36" i="1"/>
  <c r="AE36" i="1"/>
  <c r="AB36" i="1"/>
  <c r="CO36" i="1" s="1"/>
  <c r="AA36" i="1"/>
  <c r="X36" i="1"/>
  <c r="W36" i="1"/>
  <c r="V36" i="1"/>
  <c r="U36" i="1"/>
  <c r="T36" i="1"/>
  <c r="S36" i="1"/>
  <c r="R36" i="1"/>
  <c r="J36" i="1"/>
  <c r="BN36" i="1" s="1"/>
  <c r="CF203" i="1"/>
  <c r="CH203" i="1" s="1"/>
  <c r="BT203" i="1"/>
  <c r="BS203" i="1"/>
  <c r="CK203" i="1" s="1"/>
  <c r="BQ203" i="1"/>
  <c r="BP203" i="1"/>
  <c r="BB203" i="1"/>
  <c r="BW203" i="1" s="1"/>
  <c r="AP203" i="1"/>
  <c r="AJ203" i="1"/>
  <c r="AG203" i="1"/>
  <c r="AF203" i="1"/>
  <c r="AE203" i="1"/>
  <c r="AB203" i="1"/>
  <c r="AA203" i="1"/>
  <c r="X203" i="1"/>
  <c r="W203" i="1"/>
  <c r="V203" i="1"/>
  <c r="U203" i="1"/>
  <c r="T203" i="1"/>
  <c r="S203" i="1"/>
  <c r="R203" i="1"/>
  <c r="J203" i="1"/>
  <c r="BH203" i="1" s="1"/>
  <c r="CF134" i="1"/>
  <c r="CH134" i="1" s="1"/>
  <c r="BT134" i="1"/>
  <c r="BS134" i="1"/>
  <c r="CK134" i="1" s="1"/>
  <c r="BQ134" i="1"/>
  <c r="BP134" i="1"/>
  <c r="BB134" i="1"/>
  <c r="BW134" i="1" s="1"/>
  <c r="AP134" i="1"/>
  <c r="AJ134" i="1"/>
  <c r="AG134" i="1"/>
  <c r="AF134" i="1"/>
  <c r="AE134" i="1"/>
  <c r="AB134" i="1"/>
  <c r="AA134" i="1"/>
  <c r="X134" i="1"/>
  <c r="W134" i="1"/>
  <c r="V134" i="1"/>
  <c r="U134" i="1"/>
  <c r="T134" i="1"/>
  <c r="S134" i="1"/>
  <c r="R134" i="1"/>
  <c r="J134" i="1"/>
  <c r="CF431" i="1"/>
  <c r="BT431" i="1"/>
  <c r="BS431" i="1"/>
  <c r="CN431" i="1" s="1"/>
  <c r="BQ431" i="1"/>
  <c r="BP431" i="1"/>
  <c r="BB431" i="1"/>
  <c r="BW431" i="1" s="1"/>
  <c r="AJ431" i="1"/>
  <c r="AG431" i="1"/>
  <c r="AF431" i="1"/>
  <c r="AE431" i="1"/>
  <c r="AB431" i="1"/>
  <c r="CO431" i="1" s="1"/>
  <c r="AA431" i="1"/>
  <c r="X431" i="1"/>
  <c r="W431" i="1"/>
  <c r="V431" i="1"/>
  <c r="U431" i="1"/>
  <c r="T431" i="1"/>
  <c r="S431" i="1"/>
  <c r="R431" i="1"/>
  <c r="J431" i="1"/>
  <c r="CF430" i="1"/>
  <c r="CG430" i="1" s="1"/>
  <c r="BT430" i="1"/>
  <c r="BS430" i="1"/>
  <c r="CK430" i="1" s="1"/>
  <c r="BQ430" i="1"/>
  <c r="BP430" i="1"/>
  <c r="BB430" i="1"/>
  <c r="BW430" i="1" s="1"/>
  <c r="AJ430" i="1"/>
  <c r="AG430" i="1"/>
  <c r="AF430" i="1"/>
  <c r="AE430" i="1"/>
  <c r="AB430" i="1"/>
  <c r="CO430" i="1" s="1"/>
  <c r="AA430" i="1"/>
  <c r="X430" i="1"/>
  <c r="W430" i="1"/>
  <c r="V430" i="1"/>
  <c r="U430" i="1"/>
  <c r="T430" i="1"/>
  <c r="S430" i="1"/>
  <c r="R430" i="1"/>
  <c r="J430" i="1"/>
  <c r="BH430" i="1" s="1"/>
  <c r="CF429" i="1"/>
  <c r="CG429" i="1" s="1"/>
  <c r="BT429" i="1"/>
  <c r="BS429" i="1"/>
  <c r="BQ429" i="1"/>
  <c r="BP429" i="1"/>
  <c r="BB429" i="1"/>
  <c r="BW429" i="1" s="1"/>
  <c r="AP429" i="1"/>
  <c r="AJ429" i="1"/>
  <c r="AG429" i="1"/>
  <c r="AF429" i="1"/>
  <c r="AE429" i="1"/>
  <c r="AB429" i="1"/>
  <c r="CO429" i="1" s="1"/>
  <c r="AA429" i="1"/>
  <c r="X429" i="1"/>
  <c r="W429" i="1"/>
  <c r="V429" i="1"/>
  <c r="U429" i="1"/>
  <c r="T429" i="1"/>
  <c r="S429" i="1"/>
  <c r="R429" i="1"/>
  <c r="J429" i="1"/>
  <c r="CF11" i="1"/>
  <c r="BT11" i="1"/>
  <c r="BS11" i="1"/>
  <c r="BQ11" i="1"/>
  <c r="BP11" i="1"/>
  <c r="BB11" i="1"/>
  <c r="BW11" i="1" s="1"/>
  <c r="AP11" i="1"/>
  <c r="AJ11" i="1"/>
  <c r="AG11" i="1"/>
  <c r="AF11" i="1"/>
  <c r="AE11" i="1"/>
  <c r="AB11" i="1"/>
  <c r="CO11" i="1" s="1"/>
  <c r="AA11" i="1"/>
  <c r="X11" i="1"/>
  <c r="W11" i="1"/>
  <c r="V11" i="1"/>
  <c r="U11" i="1"/>
  <c r="T11" i="1"/>
  <c r="S11" i="1"/>
  <c r="R11" i="1"/>
  <c r="J11" i="1"/>
  <c r="BH11" i="1" s="1"/>
  <c r="CF202" i="1"/>
  <c r="CG202" i="1" s="1"/>
  <c r="BT202" i="1"/>
  <c r="BS202" i="1"/>
  <c r="CL202" i="1" s="1"/>
  <c r="CM202" i="1" s="1"/>
  <c r="BQ202" i="1"/>
  <c r="BP202" i="1"/>
  <c r="BB202" i="1"/>
  <c r="BW202" i="1" s="1"/>
  <c r="AJ202" i="1"/>
  <c r="AG202" i="1"/>
  <c r="AF202" i="1"/>
  <c r="AE202" i="1"/>
  <c r="AB202" i="1"/>
  <c r="CO202" i="1" s="1"/>
  <c r="AA202" i="1"/>
  <c r="X202" i="1"/>
  <c r="W202" i="1"/>
  <c r="V202" i="1"/>
  <c r="U202" i="1"/>
  <c r="T202" i="1"/>
  <c r="S202" i="1"/>
  <c r="R202" i="1"/>
  <c r="J202" i="1"/>
  <c r="BG202" i="1" s="1"/>
  <c r="CF159" i="1"/>
  <c r="CH159" i="1" s="1"/>
  <c r="BT159" i="1"/>
  <c r="BS159" i="1"/>
  <c r="CK159" i="1" s="1"/>
  <c r="BQ159" i="1"/>
  <c r="BP159" i="1"/>
  <c r="BB159" i="1"/>
  <c r="BW159" i="1" s="1"/>
  <c r="AP159" i="1"/>
  <c r="AJ159" i="1"/>
  <c r="AG159" i="1"/>
  <c r="AF159" i="1"/>
  <c r="AE159" i="1"/>
  <c r="AB159" i="1"/>
  <c r="CO159" i="1" s="1"/>
  <c r="X159" i="1"/>
  <c r="W159" i="1"/>
  <c r="V159" i="1"/>
  <c r="U159" i="1"/>
  <c r="T159" i="1"/>
  <c r="S159" i="1"/>
  <c r="R159" i="1"/>
  <c r="J159" i="1"/>
  <c r="BH159" i="1" s="1"/>
  <c r="CF93" i="1"/>
  <c r="BT93" i="1"/>
  <c r="BS93" i="1"/>
  <c r="BQ93" i="1"/>
  <c r="BP93" i="1"/>
  <c r="BB93" i="1"/>
  <c r="BW93" i="1" s="1"/>
  <c r="AJ93" i="1"/>
  <c r="AG93" i="1"/>
  <c r="AF93" i="1"/>
  <c r="AE93" i="1"/>
  <c r="AB93" i="1"/>
  <c r="CO93" i="1" s="1"/>
  <c r="AA93" i="1"/>
  <c r="X93" i="1"/>
  <c r="W93" i="1"/>
  <c r="V93" i="1"/>
  <c r="U93" i="1"/>
  <c r="T93" i="1"/>
  <c r="S93" i="1"/>
  <c r="R93" i="1"/>
  <c r="J93" i="1"/>
  <c r="BN93" i="1" s="1"/>
  <c r="CM588" i="1"/>
  <c r="CL588" i="1"/>
  <c r="CF588" i="1"/>
  <c r="CG588" i="1" s="1"/>
  <c r="BZ588" i="1"/>
  <c r="CE588" i="1" s="1"/>
  <c r="BY588" i="1"/>
  <c r="CA588" i="1" s="1"/>
  <c r="BX588" i="1"/>
  <c r="BT588" i="1"/>
  <c r="BS588" i="1"/>
  <c r="CN588" i="1" s="1"/>
  <c r="BQ588" i="1"/>
  <c r="BP588" i="1"/>
  <c r="BB588" i="1"/>
  <c r="BW588" i="1" s="1"/>
  <c r="AP588" i="1"/>
  <c r="AJ588" i="1"/>
  <c r="AG588" i="1"/>
  <c r="AF588" i="1"/>
  <c r="AE588" i="1"/>
  <c r="AB588" i="1"/>
  <c r="CO588" i="1" s="1"/>
  <c r="X588" i="1"/>
  <c r="W588" i="1"/>
  <c r="V588" i="1"/>
  <c r="U588" i="1"/>
  <c r="T588" i="1"/>
  <c r="S588" i="1"/>
  <c r="R588" i="1"/>
  <c r="J588" i="1"/>
  <c r="BN588" i="1" s="1"/>
  <c r="CF35" i="1"/>
  <c r="CH35" i="1" s="1"/>
  <c r="BT35" i="1"/>
  <c r="BS35" i="1"/>
  <c r="CK35" i="1" s="1"/>
  <c r="BQ35" i="1"/>
  <c r="BP35" i="1"/>
  <c r="BB35" i="1"/>
  <c r="BW35" i="1" s="1"/>
  <c r="AP35" i="1"/>
  <c r="AJ35" i="1"/>
  <c r="AG35" i="1"/>
  <c r="AF35" i="1"/>
  <c r="AE35" i="1"/>
  <c r="AB35" i="1"/>
  <c r="CO35" i="1" s="1"/>
  <c r="AA35" i="1"/>
  <c r="X35" i="1"/>
  <c r="W35" i="1"/>
  <c r="V35" i="1"/>
  <c r="U35" i="1"/>
  <c r="T35" i="1"/>
  <c r="S35" i="1"/>
  <c r="R35" i="1"/>
  <c r="J35" i="1"/>
  <c r="BO35" i="1" s="1"/>
  <c r="CM587" i="1"/>
  <c r="CL587" i="1"/>
  <c r="CF587" i="1"/>
  <c r="CB587" i="1"/>
  <c r="BT587" i="1"/>
  <c r="BS587" i="1"/>
  <c r="BQ587" i="1"/>
  <c r="BP587" i="1"/>
  <c r="AZ587" i="1"/>
  <c r="AP587" i="1"/>
  <c r="AJ587" i="1"/>
  <c r="AG587" i="1"/>
  <c r="AF587" i="1"/>
  <c r="AE587" i="1"/>
  <c r="AB587" i="1"/>
  <c r="X587" i="1"/>
  <c r="W587" i="1"/>
  <c r="V587" i="1"/>
  <c r="U587" i="1"/>
  <c r="T587" i="1"/>
  <c r="S587" i="1"/>
  <c r="R587" i="1"/>
  <c r="J587" i="1"/>
  <c r="CM586" i="1"/>
  <c r="CL586" i="1"/>
  <c r="CF586" i="1"/>
  <c r="CB586" i="1"/>
  <c r="BT586" i="1"/>
  <c r="BS586" i="1"/>
  <c r="BQ586" i="1"/>
  <c r="BP586" i="1"/>
  <c r="AZ586" i="1"/>
  <c r="AP586" i="1"/>
  <c r="AJ586" i="1"/>
  <c r="AG586" i="1"/>
  <c r="AF586" i="1"/>
  <c r="AE586" i="1"/>
  <c r="AB586" i="1"/>
  <c r="CO586" i="1" s="1"/>
  <c r="AA586" i="1"/>
  <c r="X586" i="1"/>
  <c r="W586" i="1"/>
  <c r="V586" i="1"/>
  <c r="U586" i="1"/>
  <c r="T586" i="1"/>
  <c r="S586" i="1"/>
  <c r="R586" i="1"/>
  <c r="J586" i="1"/>
  <c r="AO586" i="1" s="1"/>
  <c r="CM585" i="1"/>
  <c r="CL585" i="1"/>
  <c r="CF585" i="1"/>
  <c r="CD585" i="1" s="1"/>
  <c r="CB585" i="1"/>
  <c r="BT585" i="1"/>
  <c r="BS585" i="1"/>
  <c r="CK585" i="1" s="1"/>
  <c r="BQ585" i="1"/>
  <c r="BP585" i="1"/>
  <c r="AZ585" i="1"/>
  <c r="AP585" i="1"/>
  <c r="AJ585" i="1"/>
  <c r="AG585" i="1"/>
  <c r="AF585" i="1"/>
  <c r="AE585" i="1"/>
  <c r="AB585" i="1"/>
  <c r="CO585" i="1" s="1"/>
  <c r="AA585" i="1"/>
  <c r="X585" i="1"/>
  <c r="W585" i="1"/>
  <c r="V585" i="1"/>
  <c r="U585" i="1"/>
  <c r="T585" i="1"/>
  <c r="S585" i="1"/>
  <c r="R585" i="1"/>
  <c r="J585" i="1"/>
  <c r="AO585" i="1" s="1"/>
  <c r="CM584" i="1"/>
  <c r="CL584" i="1"/>
  <c r="CF584" i="1"/>
  <c r="CG584" i="1" s="1"/>
  <c r="CB584" i="1"/>
  <c r="BZ584" i="1"/>
  <c r="CE584" i="1" s="1"/>
  <c r="BY584" i="1"/>
  <c r="CA584" i="1" s="1"/>
  <c r="BX584" i="1"/>
  <c r="BT584" i="1"/>
  <c r="BS584" i="1"/>
  <c r="BQ584" i="1"/>
  <c r="BP584" i="1"/>
  <c r="AZ584" i="1"/>
  <c r="AP584" i="1"/>
  <c r="AJ584" i="1"/>
  <c r="AG584" i="1"/>
  <c r="AE584" i="1"/>
  <c r="AB584" i="1"/>
  <c r="AA584" i="1"/>
  <c r="X584" i="1"/>
  <c r="W584" i="1"/>
  <c r="V584" i="1"/>
  <c r="U584" i="1"/>
  <c r="T584" i="1"/>
  <c r="S584" i="1"/>
  <c r="R584" i="1"/>
  <c r="J584" i="1"/>
  <c r="AO584" i="1" s="1"/>
  <c r="CM583" i="1"/>
  <c r="CL583" i="1"/>
  <c r="CF583" i="1"/>
  <c r="CB583" i="1"/>
  <c r="BZ583" i="1"/>
  <c r="CE583" i="1" s="1"/>
  <c r="BY583" i="1"/>
  <c r="CA583" i="1" s="1"/>
  <c r="BX583" i="1"/>
  <c r="BT583" i="1"/>
  <c r="BS583" i="1"/>
  <c r="BQ583" i="1"/>
  <c r="BP583" i="1"/>
  <c r="AZ583" i="1"/>
  <c r="AP583" i="1"/>
  <c r="AJ583" i="1"/>
  <c r="AG583" i="1"/>
  <c r="AE583" i="1"/>
  <c r="AB583" i="1"/>
  <c r="CO583" i="1" s="1"/>
  <c r="AA583" i="1"/>
  <c r="X583" i="1"/>
  <c r="W583" i="1"/>
  <c r="V583" i="1"/>
  <c r="U583" i="1"/>
  <c r="T583" i="1"/>
  <c r="S583" i="1"/>
  <c r="R583" i="1"/>
  <c r="J583" i="1"/>
  <c r="AO583" i="1" s="1"/>
  <c r="CM582" i="1"/>
  <c r="CL582" i="1"/>
  <c r="CF582" i="1"/>
  <c r="CB582" i="1"/>
  <c r="BT582" i="1"/>
  <c r="BS582" i="1"/>
  <c r="CK582" i="1" s="1"/>
  <c r="BQ582" i="1"/>
  <c r="BP582" i="1"/>
  <c r="AZ582" i="1"/>
  <c r="AP582" i="1"/>
  <c r="AJ582" i="1"/>
  <c r="AG582" i="1"/>
  <c r="AF582" i="1"/>
  <c r="AE582" i="1"/>
  <c r="AB582" i="1"/>
  <c r="AA582" i="1"/>
  <c r="X582" i="1"/>
  <c r="W582" i="1"/>
  <c r="V582" i="1"/>
  <c r="U582" i="1"/>
  <c r="T582" i="1"/>
  <c r="S582" i="1"/>
  <c r="R582" i="1"/>
  <c r="J582" i="1"/>
  <c r="AO582" i="1" s="1"/>
  <c r="CM581" i="1"/>
  <c r="CL581" i="1"/>
  <c r="CF581" i="1"/>
  <c r="CH581" i="1" s="1"/>
  <c r="CB581" i="1"/>
  <c r="BT581" i="1"/>
  <c r="BS581" i="1"/>
  <c r="CK581" i="1" s="1"/>
  <c r="BQ581" i="1"/>
  <c r="BP581" i="1"/>
  <c r="AZ581" i="1"/>
  <c r="AP581" i="1"/>
  <c r="AJ581" i="1"/>
  <c r="AG581" i="1"/>
  <c r="AF581" i="1"/>
  <c r="AE581" i="1"/>
  <c r="AB581" i="1"/>
  <c r="CO581" i="1" s="1"/>
  <c r="AA581" i="1"/>
  <c r="X581" i="1"/>
  <c r="W581" i="1"/>
  <c r="V581" i="1"/>
  <c r="U581" i="1"/>
  <c r="T581" i="1"/>
  <c r="S581" i="1"/>
  <c r="R581" i="1"/>
  <c r="J581" i="1"/>
  <c r="CM580" i="1"/>
  <c r="CL580" i="1"/>
  <c r="CF580" i="1"/>
  <c r="CB580" i="1"/>
  <c r="BZ580" i="1"/>
  <c r="CE580" i="1" s="1"/>
  <c r="BY580" i="1"/>
  <c r="CA580" i="1" s="1"/>
  <c r="BX580" i="1"/>
  <c r="BT580" i="1"/>
  <c r="BS580" i="1"/>
  <c r="CK580" i="1" s="1"/>
  <c r="BQ580" i="1"/>
  <c r="BP580" i="1"/>
  <c r="AZ580" i="1"/>
  <c r="AP580" i="1"/>
  <c r="AJ580" i="1"/>
  <c r="AG580" i="1"/>
  <c r="AF580" i="1"/>
  <c r="AE580" i="1"/>
  <c r="AB580" i="1"/>
  <c r="AA580" i="1"/>
  <c r="X580" i="1"/>
  <c r="W580" i="1"/>
  <c r="V580" i="1"/>
  <c r="U580" i="1"/>
  <c r="T580" i="1"/>
  <c r="S580" i="1"/>
  <c r="R580" i="1"/>
  <c r="J580" i="1"/>
  <c r="AO580" i="1" s="1"/>
  <c r="CM579" i="1"/>
  <c r="CL579" i="1"/>
  <c r="CF579" i="1"/>
  <c r="CB579" i="1"/>
  <c r="BZ579" i="1"/>
  <c r="CE579" i="1" s="1"/>
  <c r="BY579" i="1"/>
  <c r="CA579" i="1" s="1"/>
  <c r="BX579" i="1"/>
  <c r="BT579" i="1"/>
  <c r="BS579" i="1"/>
  <c r="BQ579" i="1"/>
  <c r="BP579" i="1"/>
  <c r="AZ579" i="1"/>
  <c r="AP579" i="1"/>
  <c r="AJ579" i="1"/>
  <c r="AG579" i="1"/>
  <c r="AF579" i="1"/>
  <c r="AE579" i="1"/>
  <c r="AB579" i="1"/>
  <c r="CO579" i="1" s="1"/>
  <c r="X579" i="1"/>
  <c r="W579" i="1"/>
  <c r="V579" i="1"/>
  <c r="U579" i="1"/>
  <c r="T579" i="1"/>
  <c r="S579" i="1"/>
  <c r="R579" i="1"/>
  <c r="J579" i="1"/>
  <c r="AO579" i="1" s="1"/>
  <c r="CM578" i="1"/>
  <c r="CL578" i="1"/>
  <c r="CF578" i="1"/>
  <c r="CB578" i="1"/>
  <c r="BZ578" i="1"/>
  <c r="CE578" i="1" s="1"/>
  <c r="BY578" i="1"/>
  <c r="CA578" i="1" s="1"/>
  <c r="BX578" i="1"/>
  <c r="BT578" i="1"/>
  <c r="BS578" i="1"/>
  <c r="CK578" i="1" s="1"/>
  <c r="BQ578" i="1"/>
  <c r="BP578" i="1"/>
  <c r="AZ578" i="1"/>
  <c r="AP578" i="1"/>
  <c r="AJ578" i="1"/>
  <c r="AG578" i="1"/>
  <c r="AF578" i="1"/>
  <c r="AE578" i="1"/>
  <c r="AB578" i="1"/>
  <c r="CO578" i="1" s="1"/>
  <c r="X578" i="1"/>
  <c r="W578" i="1"/>
  <c r="V578" i="1"/>
  <c r="U578" i="1"/>
  <c r="T578" i="1"/>
  <c r="S578" i="1"/>
  <c r="R578" i="1"/>
  <c r="J578" i="1"/>
  <c r="AO578" i="1" s="1"/>
  <c r="CM577" i="1"/>
  <c r="CL577" i="1"/>
  <c r="CF577" i="1"/>
  <c r="CG577" i="1" s="1"/>
  <c r="CB577" i="1"/>
  <c r="BT577" i="1"/>
  <c r="BS577" i="1"/>
  <c r="CN577" i="1" s="1"/>
  <c r="BQ577" i="1"/>
  <c r="BP577" i="1"/>
  <c r="AZ577" i="1"/>
  <c r="AP577" i="1"/>
  <c r="AJ577" i="1"/>
  <c r="AG577" i="1"/>
  <c r="AF577" i="1"/>
  <c r="AE577" i="1"/>
  <c r="AB577" i="1"/>
  <c r="AA577" i="1"/>
  <c r="X577" i="1"/>
  <c r="W577" i="1"/>
  <c r="V577" i="1"/>
  <c r="U577" i="1"/>
  <c r="T577" i="1"/>
  <c r="S577" i="1"/>
  <c r="R577" i="1"/>
  <c r="J577" i="1"/>
  <c r="CM576" i="1"/>
  <c r="CL576" i="1"/>
  <c r="CF576" i="1"/>
  <c r="CB576" i="1"/>
  <c r="BT576" i="1"/>
  <c r="BS576" i="1"/>
  <c r="CK576" i="1" s="1"/>
  <c r="BQ576" i="1"/>
  <c r="BP576" i="1"/>
  <c r="AZ576" i="1"/>
  <c r="AP576" i="1"/>
  <c r="AJ576" i="1"/>
  <c r="AG576" i="1"/>
  <c r="AF576" i="1"/>
  <c r="AE576" i="1"/>
  <c r="AB576" i="1"/>
  <c r="AA576" i="1"/>
  <c r="X576" i="1"/>
  <c r="W576" i="1"/>
  <c r="V576" i="1"/>
  <c r="U576" i="1"/>
  <c r="T576" i="1"/>
  <c r="S576" i="1"/>
  <c r="R576" i="1"/>
  <c r="J576" i="1"/>
  <c r="CM575" i="1"/>
  <c r="CL575" i="1"/>
  <c r="CF575" i="1"/>
  <c r="CG575" i="1" s="1"/>
  <c r="CB575" i="1"/>
  <c r="BZ575" i="1"/>
  <c r="CE575" i="1" s="1"/>
  <c r="BY575" i="1"/>
  <c r="CA575" i="1" s="1"/>
  <c r="BX575" i="1"/>
  <c r="BT575" i="1"/>
  <c r="BS575" i="1"/>
  <c r="BQ575" i="1"/>
  <c r="BP575" i="1"/>
  <c r="AZ575" i="1"/>
  <c r="AP575" i="1"/>
  <c r="AJ575" i="1"/>
  <c r="AG575" i="1"/>
  <c r="AF575" i="1"/>
  <c r="AE575" i="1"/>
  <c r="AB575" i="1"/>
  <c r="CO575" i="1" s="1"/>
  <c r="AA575" i="1"/>
  <c r="X575" i="1"/>
  <c r="W575" i="1"/>
  <c r="V575" i="1"/>
  <c r="U575" i="1"/>
  <c r="T575" i="1"/>
  <c r="S575" i="1"/>
  <c r="R575" i="1"/>
  <c r="J575" i="1"/>
  <c r="AO575" i="1" s="1"/>
  <c r="CM574" i="1"/>
  <c r="CL574" i="1"/>
  <c r="CF574" i="1"/>
  <c r="CG574" i="1" s="1"/>
  <c r="CB574" i="1"/>
  <c r="BZ574" i="1"/>
  <c r="CE574" i="1" s="1"/>
  <c r="BY574" i="1"/>
  <c r="CA574" i="1" s="1"/>
  <c r="BX574" i="1"/>
  <c r="BT574" i="1"/>
  <c r="BS574" i="1"/>
  <c r="BQ574" i="1"/>
  <c r="BP574" i="1"/>
  <c r="AZ574" i="1"/>
  <c r="AP574" i="1"/>
  <c r="AJ574" i="1"/>
  <c r="AG574" i="1"/>
  <c r="AF574" i="1"/>
  <c r="AE574" i="1"/>
  <c r="AB574" i="1"/>
  <c r="CO574" i="1" s="1"/>
  <c r="AA574" i="1"/>
  <c r="X574" i="1"/>
  <c r="W574" i="1"/>
  <c r="V574" i="1"/>
  <c r="U574" i="1"/>
  <c r="T574" i="1"/>
  <c r="S574" i="1"/>
  <c r="R574" i="1"/>
  <c r="J574" i="1"/>
  <c r="AO574" i="1" s="1"/>
  <c r="CM573" i="1"/>
  <c r="CL573" i="1"/>
  <c r="CF573" i="1"/>
  <c r="CB573" i="1"/>
  <c r="BT573" i="1"/>
  <c r="BS573" i="1"/>
  <c r="BQ573" i="1"/>
  <c r="BP573" i="1"/>
  <c r="AZ573" i="1"/>
  <c r="AP573" i="1"/>
  <c r="AJ573" i="1"/>
  <c r="AG573" i="1"/>
  <c r="AF573" i="1"/>
  <c r="AE573" i="1"/>
  <c r="AB573" i="1"/>
  <c r="CO573" i="1" s="1"/>
  <c r="AA573" i="1"/>
  <c r="X573" i="1"/>
  <c r="W573" i="1"/>
  <c r="V573" i="1"/>
  <c r="U573" i="1"/>
  <c r="T573" i="1"/>
  <c r="S573" i="1"/>
  <c r="R573" i="1"/>
  <c r="J573" i="1"/>
  <c r="AO573" i="1" s="1"/>
  <c r="CM572" i="1"/>
  <c r="CL572" i="1"/>
  <c r="CF572" i="1"/>
  <c r="CG572" i="1" s="1"/>
  <c r="CB572" i="1"/>
  <c r="BT572" i="1"/>
  <c r="BS572" i="1"/>
  <c r="BQ572" i="1"/>
  <c r="BP572" i="1"/>
  <c r="AZ572" i="1"/>
  <c r="AP572" i="1"/>
  <c r="AJ572" i="1"/>
  <c r="AG572" i="1"/>
  <c r="AF572" i="1"/>
  <c r="AE572" i="1"/>
  <c r="AB572" i="1"/>
  <c r="CO572" i="1" s="1"/>
  <c r="AA572" i="1"/>
  <c r="X572" i="1"/>
  <c r="W572" i="1"/>
  <c r="V572" i="1"/>
  <c r="U572" i="1"/>
  <c r="T572" i="1"/>
  <c r="S572" i="1"/>
  <c r="R572" i="1"/>
  <c r="J572" i="1"/>
  <c r="AO572" i="1" s="1"/>
  <c r="CM571" i="1"/>
  <c r="CL571" i="1"/>
  <c r="CF571" i="1"/>
  <c r="CH571" i="1" s="1"/>
  <c r="CB571" i="1"/>
  <c r="BZ571" i="1"/>
  <c r="CE571" i="1" s="1"/>
  <c r="BY571" i="1"/>
  <c r="CA571" i="1" s="1"/>
  <c r="BX571" i="1"/>
  <c r="BT571" i="1"/>
  <c r="BS571" i="1"/>
  <c r="BQ571" i="1"/>
  <c r="BP571" i="1"/>
  <c r="AZ571" i="1"/>
  <c r="AP571" i="1"/>
  <c r="AJ571" i="1"/>
  <c r="AG571" i="1"/>
  <c r="AF571" i="1"/>
  <c r="AE571" i="1"/>
  <c r="AB571" i="1"/>
  <c r="CO571" i="1" s="1"/>
  <c r="AA571" i="1"/>
  <c r="X571" i="1"/>
  <c r="W571" i="1"/>
  <c r="V571" i="1"/>
  <c r="U571" i="1"/>
  <c r="T571" i="1"/>
  <c r="S571" i="1"/>
  <c r="R571" i="1"/>
  <c r="J571" i="1"/>
  <c r="AO571" i="1" s="1"/>
  <c r="CM570" i="1"/>
  <c r="CL570" i="1"/>
  <c r="CF570" i="1"/>
  <c r="CI570" i="1" s="1"/>
  <c r="CB570" i="1"/>
  <c r="BT570" i="1"/>
  <c r="BS570" i="1"/>
  <c r="CN570" i="1" s="1"/>
  <c r="BQ570" i="1"/>
  <c r="BP570" i="1"/>
  <c r="AZ570" i="1"/>
  <c r="AP570" i="1"/>
  <c r="AJ570" i="1"/>
  <c r="AG570" i="1"/>
  <c r="AE570" i="1"/>
  <c r="AB570" i="1"/>
  <c r="CO570" i="1" s="1"/>
  <c r="AA570" i="1"/>
  <c r="X570" i="1"/>
  <c r="W570" i="1"/>
  <c r="V570" i="1"/>
  <c r="U570" i="1"/>
  <c r="T570" i="1"/>
  <c r="S570" i="1"/>
  <c r="R570" i="1"/>
  <c r="J570" i="1"/>
  <c r="CM569" i="1"/>
  <c r="CL569" i="1"/>
  <c r="CF569" i="1"/>
  <c r="CB569" i="1"/>
  <c r="BZ569" i="1"/>
  <c r="CE569" i="1" s="1"/>
  <c r="BY569" i="1"/>
  <c r="CA569" i="1" s="1"/>
  <c r="BX569" i="1"/>
  <c r="BT569" i="1"/>
  <c r="BS569" i="1"/>
  <c r="BQ569" i="1"/>
  <c r="BP569" i="1"/>
  <c r="AZ569" i="1"/>
  <c r="AP569" i="1"/>
  <c r="AJ569" i="1"/>
  <c r="AG569" i="1"/>
  <c r="AF569" i="1"/>
  <c r="AE569" i="1"/>
  <c r="AB569" i="1"/>
  <c r="CO569" i="1" s="1"/>
  <c r="AA569" i="1"/>
  <c r="X569" i="1"/>
  <c r="W569" i="1"/>
  <c r="V569" i="1"/>
  <c r="U569" i="1"/>
  <c r="T569" i="1"/>
  <c r="S569" i="1"/>
  <c r="R569" i="1"/>
  <c r="J569" i="1"/>
  <c r="AO569" i="1" s="1"/>
  <c r="CM568" i="1"/>
  <c r="CL568" i="1"/>
  <c r="CF568" i="1"/>
  <c r="CB568" i="1"/>
  <c r="BZ568" i="1"/>
  <c r="CE568" i="1" s="1"/>
  <c r="BY568" i="1"/>
  <c r="CA568" i="1" s="1"/>
  <c r="BX568" i="1"/>
  <c r="BT568" i="1"/>
  <c r="BS568" i="1"/>
  <c r="BQ568" i="1"/>
  <c r="BP568" i="1"/>
  <c r="AZ568" i="1"/>
  <c r="AP568" i="1"/>
  <c r="AJ568" i="1"/>
  <c r="AG568" i="1"/>
  <c r="AF568" i="1"/>
  <c r="AE568" i="1"/>
  <c r="AB568" i="1"/>
  <c r="AA568" i="1"/>
  <c r="X568" i="1"/>
  <c r="W568" i="1"/>
  <c r="V568" i="1"/>
  <c r="U568" i="1"/>
  <c r="T568" i="1"/>
  <c r="S568" i="1"/>
  <c r="R568" i="1"/>
  <c r="J568" i="1"/>
  <c r="AO568" i="1" s="1"/>
  <c r="CM567" i="1"/>
  <c r="CL567" i="1"/>
  <c r="CF567" i="1"/>
  <c r="CB567" i="1"/>
  <c r="BZ567" i="1"/>
  <c r="CE567" i="1" s="1"/>
  <c r="BY567" i="1"/>
  <c r="CA567" i="1" s="1"/>
  <c r="BX567" i="1"/>
  <c r="BT567" i="1"/>
  <c r="BS567" i="1"/>
  <c r="CK567" i="1" s="1"/>
  <c r="BQ567" i="1"/>
  <c r="BP567" i="1"/>
  <c r="AZ567" i="1"/>
  <c r="AP567" i="1"/>
  <c r="AJ567" i="1"/>
  <c r="AG567" i="1"/>
  <c r="AF567" i="1"/>
  <c r="AE567" i="1"/>
  <c r="AB567" i="1"/>
  <c r="CO567" i="1" s="1"/>
  <c r="AA567" i="1"/>
  <c r="X567" i="1"/>
  <c r="W567" i="1"/>
  <c r="V567" i="1"/>
  <c r="U567" i="1"/>
  <c r="T567" i="1"/>
  <c r="S567" i="1"/>
  <c r="R567" i="1"/>
  <c r="J567" i="1"/>
  <c r="AO567" i="1" s="1"/>
  <c r="CM566" i="1"/>
  <c r="CL566" i="1"/>
  <c r="CF566" i="1"/>
  <c r="CB566" i="1"/>
  <c r="BT566" i="1"/>
  <c r="BS566" i="1"/>
  <c r="BQ566" i="1"/>
  <c r="BP566" i="1"/>
  <c r="AZ566" i="1"/>
  <c r="AP566" i="1"/>
  <c r="AJ566" i="1"/>
  <c r="AG566" i="1"/>
  <c r="AF566" i="1"/>
  <c r="AE566" i="1"/>
  <c r="AB566" i="1"/>
  <c r="AA566" i="1"/>
  <c r="X566" i="1"/>
  <c r="W566" i="1"/>
  <c r="V566" i="1"/>
  <c r="U566" i="1"/>
  <c r="T566" i="1"/>
  <c r="S566" i="1"/>
  <c r="R566" i="1"/>
  <c r="J566" i="1"/>
  <c r="AO566" i="1" s="1"/>
  <c r="CM565" i="1"/>
  <c r="CL565" i="1"/>
  <c r="CF565" i="1"/>
  <c r="CB565" i="1"/>
  <c r="BT565" i="1"/>
  <c r="BS565" i="1"/>
  <c r="BQ565" i="1"/>
  <c r="BP565" i="1"/>
  <c r="AZ565" i="1"/>
  <c r="AP565" i="1"/>
  <c r="AJ565" i="1"/>
  <c r="AG565" i="1"/>
  <c r="AF565" i="1"/>
  <c r="AE565" i="1"/>
  <c r="AB565" i="1"/>
  <c r="CO565" i="1" s="1"/>
  <c r="AA565" i="1"/>
  <c r="X565" i="1"/>
  <c r="W565" i="1"/>
  <c r="V565" i="1"/>
  <c r="U565" i="1"/>
  <c r="T565" i="1"/>
  <c r="S565" i="1"/>
  <c r="R565" i="1"/>
  <c r="J565" i="1"/>
  <c r="AO565" i="1" s="1"/>
  <c r="CM564" i="1"/>
  <c r="CL564" i="1"/>
  <c r="CF564" i="1"/>
  <c r="CB564" i="1"/>
  <c r="BT564" i="1"/>
  <c r="BS564" i="1"/>
  <c r="CN564" i="1" s="1"/>
  <c r="BQ564" i="1"/>
  <c r="BP564" i="1"/>
  <c r="AZ564" i="1"/>
  <c r="AP564" i="1"/>
  <c r="AJ564" i="1"/>
  <c r="AG564" i="1"/>
  <c r="AF564" i="1"/>
  <c r="AE564" i="1"/>
  <c r="AB564" i="1"/>
  <c r="AA564" i="1"/>
  <c r="X564" i="1"/>
  <c r="W564" i="1"/>
  <c r="V564" i="1"/>
  <c r="U564" i="1"/>
  <c r="T564" i="1"/>
  <c r="S564" i="1"/>
  <c r="R564" i="1"/>
  <c r="J564" i="1"/>
  <c r="AO564" i="1" s="1"/>
  <c r="CM563" i="1"/>
  <c r="CL563" i="1"/>
  <c r="CF563" i="1"/>
  <c r="CG563" i="1" s="1"/>
  <c r="CB563" i="1"/>
  <c r="BT563" i="1"/>
  <c r="BS563" i="1"/>
  <c r="BQ563" i="1"/>
  <c r="BP563" i="1"/>
  <c r="AZ563" i="1"/>
  <c r="AP563" i="1"/>
  <c r="AJ563" i="1"/>
  <c r="AG563" i="1"/>
  <c r="AF563" i="1"/>
  <c r="AE563" i="1"/>
  <c r="AB563" i="1"/>
  <c r="CO563" i="1" s="1"/>
  <c r="AA563" i="1"/>
  <c r="X563" i="1"/>
  <c r="W563" i="1"/>
  <c r="V563" i="1"/>
  <c r="U563" i="1"/>
  <c r="T563" i="1"/>
  <c r="S563" i="1"/>
  <c r="R563" i="1"/>
  <c r="J563" i="1"/>
  <c r="AO563" i="1" s="1"/>
  <c r="CM562" i="1"/>
  <c r="CL562" i="1"/>
  <c r="CF562" i="1"/>
  <c r="CH562" i="1" s="1"/>
  <c r="CB562" i="1"/>
  <c r="BT562" i="1"/>
  <c r="BS562" i="1"/>
  <c r="CK562" i="1" s="1"/>
  <c r="BQ562" i="1"/>
  <c r="BP562" i="1"/>
  <c r="AZ562" i="1"/>
  <c r="AP562" i="1"/>
  <c r="AJ562" i="1"/>
  <c r="AG562" i="1"/>
  <c r="AF562" i="1"/>
  <c r="AE562" i="1"/>
  <c r="AB562" i="1"/>
  <c r="CO562" i="1" s="1"/>
  <c r="AA562" i="1"/>
  <c r="X562" i="1"/>
  <c r="W562" i="1"/>
  <c r="V562" i="1"/>
  <c r="U562" i="1"/>
  <c r="T562" i="1"/>
  <c r="S562" i="1"/>
  <c r="R562" i="1"/>
  <c r="J562" i="1"/>
  <c r="CM561" i="1"/>
  <c r="CL561" i="1"/>
  <c r="CF561" i="1"/>
  <c r="CB561" i="1"/>
  <c r="BZ561" i="1"/>
  <c r="CE561" i="1" s="1"/>
  <c r="BY561" i="1"/>
  <c r="CA561" i="1" s="1"/>
  <c r="BX561" i="1"/>
  <c r="BT561" i="1"/>
  <c r="BS561" i="1"/>
  <c r="CN561" i="1" s="1"/>
  <c r="BQ561" i="1"/>
  <c r="BP561" i="1"/>
  <c r="AZ561" i="1"/>
  <c r="AP561" i="1"/>
  <c r="AJ561" i="1"/>
  <c r="AG561" i="1"/>
  <c r="AE561" i="1"/>
  <c r="AB561" i="1"/>
  <c r="CO561" i="1" s="1"/>
  <c r="AA561" i="1"/>
  <c r="X561" i="1"/>
  <c r="W561" i="1"/>
  <c r="V561" i="1"/>
  <c r="U561" i="1"/>
  <c r="T561" i="1"/>
  <c r="S561" i="1"/>
  <c r="R561" i="1"/>
  <c r="J561" i="1"/>
  <c r="AO561" i="1" s="1"/>
  <c r="CM560" i="1"/>
  <c r="CL560" i="1"/>
  <c r="CF560" i="1"/>
  <c r="CH560" i="1" s="1"/>
  <c r="CB560" i="1"/>
  <c r="BZ560" i="1"/>
  <c r="CE560" i="1" s="1"/>
  <c r="BY560" i="1"/>
  <c r="CA560" i="1" s="1"/>
  <c r="BX560" i="1"/>
  <c r="BT560" i="1"/>
  <c r="BS560" i="1"/>
  <c r="BQ560" i="1"/>
  <c r="BP560" i="1"/>
  <c r="AZ560" i="1"/>
  <c r="AP560" i="1"/>
  <c r="AJ560" i="1"/>
  <c r="AG560" i="1"/>
  <c r="AE560" i="1"/>
  <c r="AB560" i="1"/>
  <c r="CO560" i="1" s="1"/>
  <c r="AA560" i="1"/>
  <c r="X560" i="1"/>
  <c r="W560" i="1"/>
  <c r="V560" i="1"/>
  <c r="U560" i="1"/>
  <c r="T560" i="1"/>
  <c r="S560" i="1"/>
  <c r="R560" i="1"/>
  <c r="J560" i="1"/>
  <c r="AO560" i="1" s="1"/>
  <c r="CM559" i="1"/>
  <c r="CL559" i="1"/>
  <c r="CF559" i="1"/>
  <c r="CB559" i="1"/>
  <c r="BT559" i="1"/>
  <c r="BS559" i="1"/>
  <c r="BQ559" i="1"/>
  <c r="BP559" i="1"/>
  <c r="AZ559" i="1"/>
  <c r="AP559" i="1"/>
  <c r="AJ559" i="1"/>
  <c r="AG559" i="1"/>
  <c r="AF559" i="1"/>
  <c r="AE559" i="1"/>
  <c r="AB559" i="1"/>
  <c r="AA559" i="1"/>
  <c r="X559" i="1"/>
  <c r="W559" i="1"/>
  <c r="V559" i="1"/>
  <c r="U559" i="1"/>
  <c r="T559" i="1"/>
  <c r="S559" i="1"/>
  <c r="R559" i="1"/>
  <c r="J559" i="1"/>
  <c r="AO559" i="1" s="1"/>
  <c r="CM558" i="1"/>
  <c r="CL558" i="1"/>
  <c r="CF558" i="1"/>
  <c r="CB558" i="1"/>
  <c r="BT558" i="1"/>
  <c r="BS558" i="1"/>
  <c r="CK558" i="1" s="1"/>
  <c r="BQ558" i="1"/>
  <c r="BP558" i="1"/>
  <c r="AZ558" i="1"/>
  <c r="AP558" i="1"/>
  <c r="AJ558" i="1"/>
  <c r="AG558" i="1"/>
  <c r="AF558" i="1"/>
  <c r="AE558" i="1"/>
  <c r="AB558" i="1"/>
  <c r="AA558" i="1"/>
  <c r="X558" i="1"/>
  <c r="W558" i="1"/>
  <c r="V558" i="1"/>
  <c r="U558" i="1"/>
  <c r="T558" i="1"/>
  <c r="S558" i="1"/>
  <c r="R558" i="1"/>
  <c r="J558" i="1"/>
  <c r="AO558" i="1" s="1"/>
  <c r="CM557" i="1"/>
  <c r="CL557" i="1"/>
  <c r="CF557" i="1"/>
  <c r="CG557" i="1" s="1"/>
  <c r="CB557" i="1"/>
  <c r="BT557" i="1"/>
  <c r="BS557" i="1"/>
  <c r="CK557" i="1" s="1"/>
  <c r="BQ557" i="1"/>
  <c r="BP557" i="1"/>
  <c r="AZ557" i="1"/>
  <c r="AP557" i="1"/>
  <c r="AJ557" i="1"/>
  <c r="AG557" i="1"/>
  <c r="AF557" i="1"/>
  <c r="AE557" i="1"/>
  <c r="AB557" i="1"/>
  <c r="AA557" i="1"/>
  <c r="X557" i="1"/>
  <c r="W557" i="1"/>
  <c r="V557" i="1"/>
  <c r="U557" i="1"/>
  <c r="T557" i="1"/>
  <c r="S557" i="1"/>
  <c r="R557" i="1"/>
  <c r="J557" i="1"/>
  <c r="CM556" i="1"/>
  <c r="CL556" i="1"/>
  <c r="CF556" i="1"/>
  <c r="CB556" i="1"/>
  <c r="BT556" i="1"/>
  <c r="BS556" i="1"/>
  <c r="CK556" i="1" s="1"/>
  <c r="BQ556" i="1"/>
  <c r="BP556" i="1"/>
  <c r="AZ556" i="1"/>
  <c r="AP556" i="1"/>
  <c r="AJ556" i="1"/>
  <c r="AG556" i="1"/>
  <c r="AF556" i="1"/>
  <c r="AE556" i="1"/>
  <c r="AB556" i="1"/>
  <c r="AA556" i="1"/>
  <c r="X556" i="1"/>
  <c r="W556" i="1"/>
  <c r="V556" i="1"/>
  <c r="U556" i="1"/>
  <c r="T556" i="1"/>
  <c r="S556" i="1"/>
  <c r="R556" i="1"/>
  <c r="J556" i="1"/>
  <c r="CM555" i="1"/>
  <c r="CL555" i="1"/>
  <c r="CF555" i="1"/>
  <c r="CG555" i="1" s="1"/>
  <c r="BW555" i="1"/>
  <c r="CB555" i="1" s="1"/>
  <c r="BT555" i="1"/>
  <c r="BS555" i="1"/>
  <c r="CN555" i="1" s="1"/>
  <c r="BQ555" i="1"/>
  <c r="BP555" i="1"/>
  <c r="AZ555" i="1"/>
  <c r="AP555" i="1"/>
  <c r="AJ555" i="1"/>
  <c r="AG555" i="1"/>
  <c r="AF555" i="1"/>
  <c r="AE555" i="1"/>
  <c r="AB555" i="1"/>
  <c r="CO555" i="1" s="1"/>
  <c r="AA555" i="1"/>
  <c r="X555" i="1"/>
  <c r="W555" i="1"/>
  <c r="V555" i="1"/>
  <c r="U555" i="1"/>
  <c r="T555" i="1"/>
  <c r="S555" i="1"/>
  <c r="R555" i="1"/>
  <c r="J555" i="1"/>
  <c r="CM554" i="1"/>
  <c r="CL554" i="1"/>
  <c r="CF554" i="1"/>
  <c r="BW554" i="1"/>
  <c r="BT554" i="1"/>
  <c r="BS554" i="1"/>
  <c r="CK554" i="1" s="1"/>
  <c r="BQ554" i="1"/>
  <c r="BP554" i="1"/>
  <c r="AZ554" i="1"/>
  <c r="AP554" i="1"/>
  <c r="AJ554" i="1"/>
  <c r="AG554" i="1"/>
  <c r="AF554" i="1"/>
  <c r="AE554" i="1"/>
  <c r="AB554" i="1"/>
  <c r="AA554" i="1"/>
  <c r="X554" i="1"/>
  <c r="W554" i="1"/>
  <c r="V554" i="1"/>
  <c r="U554" i="1"/>
  <c r="T554" i="1"/>
  <c r="S554" i="1"/>
  <c r="R554" i="1"/>
  <c r="J554" i="1"/>
  <c r="CM553" i="1"/>
  <c r="CL553" i="1"/>
  <c r="CF553" i="1"/>
  <c r="CG553" i="1" s="1"/>
  <c r="BW553" i="1"/>
  <c r="CB553" i="1" s="1"/>
  <c r="BT553" i="1"/>
  <c r="BS553" i="1"/>
  <c r="BQ553" i="1"/>
  <c r="BP553" i="1"/>
  <c r="AZ553" i="1"/>
  <c r="AP553" i="1"/>
  <c r="AJ553" i="1"/>
  <c r="AG553" i="1"/>
  <c r="AF553" i="1"/>
  <c r="AE553" i="1"/>
  <c r="AB553" i="1"/>
  <c r="AA553" i="1"/>
  <c r="X553" i="1"/>
  <c r="W553" i="1"/>
  <c r="V553" i="1"/>
  <c r="U553" i="1"/>
  <c r="T553" i="1"/>
  <c r="S553" i="1"/>
  <c r="R553" i="1"/>
  <c r="J553" i="1"/>
  <c r="AO553" i="1" s="1"/>
  <c r="CM552" i="1"/>
  <c r="CL552" i="1"/>
  <c r="CF552" i="1"/>
  <c r="CG552" i="1" s="1"/>
  <c r="BW552" i="1"/>
  <c r="BT552" i="1"/>
  <c r="BS552" i="1"/>
  <c r="CN552" i="1" s="1"/>
  <c r="BQ552" i="1"/>
  <c r="BP552" i="1"/>
  <c r="AZ552" i="1"/>
  <c r="AP552" i="1"/>
  <c r="AJ552" i="1"/>
  <c r="AG552" i="1"/>
  <c r="AF552" i="1"/>
  <c r="AE552" i="1"/>
  <c r="AB552" i="1"/>
  <c r="CO552" i="1" s="1"/>
  <c r="AA552" i="1"/>
  <c r="X552" i="1"/>
  <c r="W552" i="1"/>
  <c r="V552" i="1"/>
  <c r="U552" i="1"/>
  <c r="T552" i="1"/>
  <c r="S552" i="1"/>
  <c r="R552" i="1"/>
  <c r="J552" i="1"/>
  <c r="AX552" i="1" s="1"/>
  <c r="CM551" i="1"/>
  <c r="CL551" i="1"/>
  <c r="CF551" i="1"/>
  <c r="BW551" i="1"/>
  <c r="BT551" i="1"/>
  <c r="BS551" i="1"/>
  <c r="BQ551" i="1"/>
  <c r="BP551" i="1"/>
  <c r="AZ551" i="1"/>
  <c r="AP551" i="1"/>
  <c r="AJ551" i="1"/>
  <c r="AG551" i="1"/>
  <c r="AF551" i="1"/>
  <c r="AE551" i="1"/>
  <c r="AB551" i="1"/>
  <c r="AA551" i="1"/>
  <c r="X551" i="1"/>
  <c r="W551" i="1"/>
  <c r="V551" i="1"/>
  <c r="U551" i="1"/>
  <c r="T551" i="1"/>
  <c r="S551" i="1"/>
  <c r="R551" i="1"/>
  <c r="J551" i="1"/>
  <c r="CM550" i="1"/>
  <c r="CL550" i="1"/>
  <c r="CF550" i="1"/>
  <c r="CH550" i="1" s="1"/>
  <c r="BW550" i="1"/>
  <c r="CB550" i="1" s="1"/>
  <c r="BT550" i="1"/>
  <c r="BS550" i="1"/>
  <c r="BQ550" i="1"/>
  <c r="BP550" i="1"/>
  <c r="AZ550" i="1"/>
  <c r="AP550" i="1"/>
  <c r="AJ550" i="1"/>
  <c r="AG550" i="1"/>
  <c r="AF550" i="1"/>
  <c r="AE550" i="1"/>
  <c r="AB550" i="1"/>
  <c r="CO550" i="1" s="1"/>
  <c r="AA550" i="1"/>
  <c r="X550" i="1"/>
  <c r="W550" i="1"/>
  <c r="V550" i="1"/>
  <c r="U550" i="1"/>
  <c r="T550" i="1"/>
  <c r="S550" i="1"/>
  <c r="R550" i="1"/>
  <c r="J550" i="1"/>
  <c r="AO550" i="1" s="1"/>
  <c r="CM549" i="1"/>
  <c r="CL549" i="1"/>
  <c r="CF549" i="1"/>
  <c r="BW549" i="1"/>
  <c r="BT549" i="1"/>
  <c r="BS549" i="1"/>
  <c r="BQ549" i="1"/>
  <c r="BP549" i="1"/>
  <c r="AZ549" i="1"/>
  <c r="AP549" i="1"/>
  <c r="AJ549" i="1"/>
  <c r="AG549" i="1"/>
  <c r="AF549" i="1"/>
  <c r="AE549" i="1"/>
  <c r="AB549" i="1"/>
  <c r="CO549" i="1" s="1"/>
  <c r="AA549" i="1"/>
  <c r="X549" i="1"/>
  <c r="W549" i="1"/>
  <c r="V549" i="1"/>
  <c r="U549" i="1"/>
  <c r="T549" i="1"/>
  <c r="S549" i="1"/>
  <c r="R549" i="1"/>
  <c r="J549" i="1"/>
  <c r="CM548" i="1"/>
  <c r="CL548" i="1"/>
  <c r="CF548" i="1"/>
  <c r="CH548" i="1" s="1"/>
  <c r="BW548" i="1"/>
  <c r="CB548" i="1" s="1"/>
  <c r="BT548" i="1"/>
  <c r="BS548" i="1"/>
  <c r="CN548" i="1" s="1"/>
  <c r="BQ548" i="1"/>
  <c r="BP548" i="1"/>
  <c r="AZ548" i="1"/>
  <c r="AP548" i="1"/>
  <c r="AJ548" i="1"/>
  <c r="AG548" i="1"/>
  <c r="AF548" i="1"/>
  <c r="AE548" i="1"/>
  <c r="AB548" i="1"/>
  <c r="AA548" i="1"/>
  <c r="X548" i="1"/>
  <c r="W548" i="1"/>
  <c r="V548" i="1"/>
  <c r="U548" i="1"/>
  <c r="T548" i="1"/>
  <c r="S548" i="1"/>
  <c r="R548" i="1"/>
  <c r="J548" i="1"/>
  <c r="CM547" i="1"/>
  <c r="CL547" i="1"/>
  <c r="CF547" i="1"/>
  <c r="CH547" i="1" s="1"/>
  <c r="BW547" i="1"/>
  <c r="BT547" i="1"/>
  <c r="BS547" i="1"/>
  <c r="CK547" i="1" s="1"/>
  <c r="BQ547" i="1"/>
  <c r="BP547" i="1"/>
  <c r="AZ547" i="1"/>
  <c r="AP547" i="1"/>
  <c r="AJ547" i="1"/>
  <c r="AG547" i="1"/>
  <c r="AF547" i="1"/>
  <c r="AE547" i="1"/>
  <c r="AB547" i="1"/>
  <c r="CO547" i="1" s="1"/>
  <c r="AA547" i="1"/>
  <c r="X547" i="1"/>
  <c r="W547" i="1"/>
  <c r="V547" i="1"/>
  <c r="U547" i="1"/>
  <c r="T547" i="1"/>
  <c r="S547" i="1"/>
  <c r="R547" i="1"/>
  <c r="J547" i="1"/>
  <c r="CM546" i="1"/>
  <c r="CL546" i="1"/>
  <c r="CF546" i="1"/>
  <c r="CG546" i="1" s="1"/>
  <c r="BW546" i="1"/>
  <c r="CB546" i="1" s="1"/>
  <c r="BT546" i="1"/>
  <c r="BS546" i="1"/>
  <c r="CK546" i="1" s="1"/>
  <c r="BQ546" i="1"/>
  <c r="BP546" i="1"/>
  <c r="AZ546" i="1"/>
  <c r="AP546" i="1"/>
  <c r="AJ546" i="1"/>
  <c r="AG546" i="1"/>
  <c r="AE546" i="1"/>
  <c r="AB546" i="1"/>
  <c r="AA546" i="1"/>
  <c r="X546" i="1"/>
  <c r="W546" i="1"/>
  <c r="V546" i="1"/>
  <c r="U546" i="1"/>
  <c r="T546" i="1"/>
  <c r="S546" i="1"/>
  <c r="R546" i="1"/>
  <c r="J546" i="1"/>
  <c r="BH546" i="1" s="1"/>
  <c r="CM545" i="1"/>
  <c r="CL545" i="1"/>
  <c r="CF545" i="1"/>
  <c r="CG545" i="1" s="1"/>
  <c r="BW545" i="1"/>
  <c r="BT545" i="1"/>
  <c r="BS545" i="1"/>
  <c r="CK545" i="1" s="1"/>
  <c r="BQ545" i="1"/>
  <c r="BP545" i="1"/>
  <c r="AZ545" i="1"/>
  <c r="AP545" i="1"/>
  <c r="AJ545" i="1"/>
  <c r="AG545" i="1"/>
  <c r="AE545" i="1"/>
  <c r="AB545" i="1"/>
  <c r="CO545" i="1" s="1"/>
  <c r="AA545" i="1"/>
  <c r="X545" i="1"/>
  <c r="W545" i="1"/>
  <c r="V545" i="1"/>
  <c r="U545" i="1"/>
  <c r="T545" i="1"/>
  <c r="S545" i="1"/>
  <c r="R545" i="1"/>
  <c r="J545" i="1"/>
  <c r="CM544" i="1"/>
  <c r="CL544" i="1"/>
  <c r="CF544" i="1"/>
  <c r="BW544" i="1"/>
  <c r="BT544" i="1"/>
  <c r="BS544" i="1"/>
  <c r="CK544" i="1" s="1"/>
  <c r="BQ544" i="1"/>
  <c r="BP544" i="1"/>
  <c r="AZ544" i="1"/>
  <c r="AP544" i="1"/>
  <c r="AJ544" i="1"/>
  <c r="AG544" i="1"/>
  <c r="AF544" i="1"/>
  <c r="AE544" i="1"/>
  <c r="AB544" i="1"/>
  <c r="CO544" i="1" s="1"/>
  <c r="AA544" i="1"/>
  <c r="X544" i="1"/>
  <c r="W544" i="1"/>
  <c r="V544" i="1"/>
  <c r="U544" i="1"/>
  <c r="T544" i="1"/>
  <c r="S544" i="1"/>
  <c r="R544" i="1"/>
  <c r="J544" i="1"/>
  <c r="CM543" i="1"/>
  <c r="CL543" i="1"/>
  <c r="CF543" i="1"/>
  <c r="BW543" i="1"/>
  <c r="CB543" i="1" s="1"/>
  <c r="BT543" i="1"/>
  <c r="BS543" i="1"/>
  <c r="BQ543" i="1"/>
  <c r="BP543" i="1"/>
  <c r="AZ543" i="1"/>
  <c r="AP543" i="1"/>
  <c r="AJ543" i="1"/>
  <c r="AG543" i="1"/>
  <c r="AF543" i="1"/>
  <c r="AE543" i="1"/>
  <c r="AB543" i="1"/>
  <c r="AA543" i="1"/>
  <c r="X543" i="1"/>
  <c r="W543" i="1"/>
  <c r="V543" i="1"/>
  <c r="U543" i="1"/>
  <c r="T543" i="1"/>
  <c r="S543" i="1"/>
  <c r="R543" i="1"/>
  <c r="J543" i="1"/>
  <c r="CF428" i="1"/>
  <c r="CH428" i="1" s="1"/>
  <c r="BT428" i="1"/>
  <c r="BS428" i="1"/>
  <c r="BQ428" i="1"/>
  <c r="BP428" i="1"/>
  <c r="BB428" i="1"/>
  <c r="BW428" i="1" s="1"/>
  <c r="CB428" i="1" s="1"/>
  <c r="AP428" i="1"/>
  <c r="AJ428" i="1"/>
  <c r="AG428" i="1"/>
  <c r="AF428" i="1"/>
  <c r="AE428" i="1"/>
  <c r="AB428" i="1"/>
  <c r="AA428" i="1"/>
  <c r="X428" i="1"/>
  <c r="W428" i="1"/>
  <c r="V428" i="1"/>
  <c r="U428" i="1"/>
  <c r="T428" i="1"/>
  <c r="S428" i="1"/>
  <c r="R428" i="1"/>
  <c r="J428" i="1"/>
  <c r="BN428" i="1" s="1"/>
  <c r="CF427" i="1"/>
  <c r="CH427" i="1" s="1"/>
  <c r="BT427" i="1"/>
  <c r="BS427" i="1"/>
  <c r="BQ427" i="1"/>
  <c r="BP427" i="1"/>
  <c r="BB427" i="1"/>
  <c r="BW427" i="1" s="1"/>
  <c r="AP427" i="1"/>
  <c r="AJ427" i="1"/>
  <c r="AG427" i="1"/>
  <c r="AF427" i="1"/>
  <c r="AE427" i="1"/>
  <c r="AB427" i="1"/>
  <c r="CO427" i="1" s="1"/>
  <c r="AA427" i="1"/>
  <c r="X427" i="1"/>
  <c r="W427" i="1"/>
  <c r="V427" i="1"/>
  <c r="U427" i="1"/>
  <c r="T427" i="1"/>
  <c r="S427" i="1"/>
  <c r="R427" i="1"/>
  <c r="J427" i="1"/>
  <c r="CF72" i="1"/>
  <c r="BT72" i="1"/>
  <c r="BS72" i="1"/>
  <c r="BQ72" i="1"/>
  <c r="BP72" i="1"/>
  <c r="BB72" i="1"/>
  <c r="BW72" i="1" s="1"/>
  <c r="AP72" i="1"/>
  <c r="AJ72" i="1"/>
  <c r="AG72" i="1"/>
  <c r="AF72" i="1"/>
  <c r="AE72" i="1"/>
  <c r="AB72" i="1"/>
  <c r="CO72" i="1" s="1"/>
  <c r="AA72" i="1"/>
  <c r="X72" i="1"/>
  <c r="W72" i="1"/>
  <c r="V72" i="1"/>
  <c r="U72" i="1"/>
  <c r="T72" i="1"/>
  <c r="S72" i="1"/>
  <c r="R72" i="1"/>
  <c r="J72" i="1"/>
  <c r="BH72" i="1" s="1"/>
  <c r="CF426" i="1"/>
  <c r="BT426" i="1"/>
  <c r="BS426" i="1"/>
  <c r="CL426" i="1" s="1"/>
  <c r="CM426" i="1" s="1"/>
  <c r="BQ426" i="1"/>
  <c r="BP426" i="1"/>
  <c r="BB426" i="1"/>
  <c r="BW426" i="1" s="1"/>
  <c r="CB426" i="1" s="1"/>
  <c r="AP426" i="1"/>
  <c r="AJ426" i="1"/>
  <c r="AG426" i="1"/>
  <c r="AF426" i="1"/>
  <c r="AE426" i="1"/>
  <c r="AB426" i="1"/>
  <c r="CO426" i="1" s="1"/>
  <c r="AA426" i="1"/>
  <c r="X426" i="1"/>
  <c r="W426" i="1"/>
  <c r="V426" i="1"/>
  <c r="U426" i="1"/>
  <c r="T426" i="1"/>
  <c r="S426" i="1"/>
  <c r="R426" i="1"/>
  <c r="J426" i="1"/>
  <c r="CF425" i="1"/>
  <c r="CG425" i="1" s="1"/>
  <c r="BT425" i="1"/>
  <c r="BS425" i="1"/>
  <c r="CN425" i="1" s="1"/>
  <c r="BQ425" i="1"/>
  <c r="BP425" i="1"/>
  <c r="BB425" i="1"/>
  <c r="BW425" i="1" s="1"/>
  <c r="AP425" i="1"/>
  <c r="AJ425" i="1"/>
  <c r="AG425" i="1"/>
  <c r="AF425" i="1"/>
  <c r="AE425" i="1"/>
  <c r="AB425" i="1"/>
  <c r="AA425" i="1"/>
  <c r="X425" i="1"/>
  <c r="W425" i="1"/>
  <c r="V425" i="1"/>
  <c r="U425" i="1"/>
  <c r="T425" i="1"/>
  <c r="S425" i="1"/>
  <c r="R425" i="1"/>
  <c r="J425" i="1"/>
  <c r="AX425" i="1" s="1"/>
  <c r="CF424" i="1"/>
  <c r="BT424" i="1"/>
  <c r="BS424" i="1"/>
  <c r="CL424" i="1" s="1"/>
  <c r="CM424" i="1" s="1"/>
  <c r="BQ424" i="1"/>
  <c r="BP424" i="1"/>
  <c r="BB424" i="1"/>
  <c r="BW424" i="1" s="1"/>
  <c r="CB424" i="1" s="1"/>
  <c r="AP424" i="1"/>
  <c r="AJ424" i="1"/>
  <c r="AG424" i="1"/>
  <c r="AF424" i="1"/>
  <c r="AE424" i="1"/>
  <c r="AB424" i="1"/>
  <c r="AA424" i="1"/>
  <c r="X424" i="1"/>
  <c r="W424" i="1"/>
  <c r="V424" i="1"/>
  <c r="U424" i="1"/>
  <c r="T424" i="1"/>
  <c r="S424" i="1"/>
  <c r="R424" i="1"/>
  <c r="J424" i="1"/>
  <c r="BO424" i="1" s="1"/>
  <c r="CF423" i="1"/>
  <c r="BT423" i="1"/>
  <c r="BS423" i="1"/>
  <c r="CL423" i="1" s="1"/>
  <c r="CM423" i="1" s="1"/>
  <c r="BQ423" i="1"/>
  <c r="BP423" i="1"/>
  <c r="BB423" i="1"/>
  <c r="BW423" i="1" s="1"/>
  <c r="AP423" i="1"/>
  <c r="AJ423" i="1"/>
  <c r="AG423" i="1"/>
  <c r="AF423" i="1"/>
  <c r="AE423" i="1"/>
  <c r="AB423" i="1"/>
  <c r="AA423" i="1"/>
  <c r="X423" i="1"/>
  <c r="W423" i="1"/>
  <c r="V423" i="1"/>
  <c r="U423" i="1"/>
  <c r="T423" i="1"/>
  <c r="S423" i="1"/>
  <c r="R423" i="1"/>
  <c r="J423" i="1"/>
  <c r="CF133" i="1"/>
  <c r="BT133" i="1"/>
  <c r="BS133" i="1"/>
  <c r="BQ133" i="1"/>
  <c r="BP133" i="1"/>
  <c r="BB133" i="1"/>
  <c r="BW133" i="1" s="1"/>
  <c r="AP133" i="1"/>
  <c r="AJ133" i="1"/>
  <c r="AG133" i="1"/>
  <c r="AF133" i="1"/>
  <c r="AE133" i="1"/>
  <c r="AB133" i="1"/>
  <c r="AA133" i="1"/>
  <c r="X133" i="1"/>
  <c r="W133" i="1"/>
  <c r="V133" i="1"/>
  <c r="U133" i="1"/>
  <c r="T133" i="1"/>
  <c r="S133" i="1"/>
  <c r="R133" i="1"/>
  <c r="J133" i="1"/>
  <c r="CF305" i="1"/>
  <c r="BZ305" i="1"/>
  <c r="CE305" i="1" s="1"/>
  <c r="BY305" i="1"/>
  <c r="CA305" i="1" s="1"/>
  <c r="BX305" i="1"/>
  <c r="BT305" i="1"/>
  <c r="BS305" i="1"/>
  <c r="BQ305" i="1"/>
  <c r="BP305" i="1"/>
  <c r="BB305" i="1"/>
  <c r="BW305" i="1" s="1"/>
  <c r="AP305" i="1"/>
  <c r="AJ305" i="1"/>
  <c r="AG305" i="1"/>
  <c r="AF305" i="1"/>
  <c r="AE305" i="1"/>
  <c r="AB305" i="1"/>
  <c r="CO305" i="1" s="1"/>
  <c r="AA305" i="1"/>
  <c r="X305" i="1"/>
  <c r="W305" i="1"/>
  <c r="V305" i="1"/>
  <c r="U305" i="1"/>
  <c r="T305" i="1"/>
  <c r="S305" i="1"/>
  <c r="R305" i="1"/>
  <c r="J305" i="1"/>
  <c r="CF524" i="1"/>
  <c r="CH524" i="1" s="1"/>
  <c r="BZ524" i="1"/>
  <c r="CE524" i="1" s="1"/>
  <c r="BY524" i="1"/>
  <c r="CA524" i="1" s="1"/>
  <c r="BX524" i="1"/>
  <c r="BT524" i="1"/>
  <c r="BS524" i="1"/>
  <c r="BQ524" i="1"/>
  <c r="BP524" i="1"/>
  <c r="BB524" i="1"/>
  <c r="BW524" i="1" s="1"/>
  <c r="CB524" i="1" s="1"/>
  <c r="AP524" i="1"/>
  <c r="AJ524" i="1"/>
  <c r="AG524" i="1"/>
  <c r="AF524" i="1"/>
  <c r="AE524" i="1"/>
  <c r="AB524" i="1"/>
  <c r="AA524" i="1"/>
  <c r="X524" i="1"/>
  <c r="W524" i="1"/>
  <c r="V524" i="1"/>
  <c r="U524" i="1"/>
  <c r="T524" i="1"/>
  <c r="S524" i="1"/>
  <c r="R524" i="1"/>
  <c r="J524" i="1"/>
  <c r="AX524" i="1" s="1"/>
  <c r="CF132" i="1"/>
  <c r="CH132" i="1" s="1"/>
  <c r="BT132" i="1"/>
  <c r="BS132" i="1"/>
  <c r="BQ132" i="1"/>
  <c r="BP132" i="1"/>
  <c r="BB132" i="1"/>
  <c r="BW132" i="1" s="1"/>
  <c r="CB132" i="1" s="1"/>
  <c r="AP132" i="1"/>
  <c r="AJ132" i="1"/>
  <c r="AG132" i="1"/>
  <c r="AF132" i="1"/>
  <c r="AE132" i="1"/>
  <c r="AB132" i="1"/>
  <c r="CO132" i="1" s="1"/>
  <c r="AA132" i="1"/>
  <c r="X132" i="1"/>
  <c r="W132" i="1"/>
  <c r="V132" i="1"/>
  <c r="U132" i="1"/>
  <c r="T132" i="1"/>
  <c r="S132" i="1"/>
  <c r="R132" i="1"/>
  <c r="J132" i="1"/>
  <c r="BG132" i="1" s="1"/>
  <c r="CF131" i="1"/>
  <c r="CG131" i="1" s="1"/>
  <c r="BT131" i="1"/>
  <c r="BS131" i="1"/>
  <c r="BQ131" i="1"/>
  <c r="BP131" i="1"/>
  <c r="BB131" i="1"/>
  <c r="BW131" i="1" s="1"/>
  <c r="AP131" i="1"/>
  <c r="AJ131" i="1"/>
  <c r="AG131" i="1"/>
  <c r="AF131" i="1"/>
  <c r="AE131" i="1"/>
  <c r="AB131" i="1"/>
  <c r="CO131" i="1" s="1"/>
  <c r="AA131" i="1"/>
  <c r="X131" i="1"/>
  <c r="W131" i="1"/>
  <c r="V131" i="1"/>
  <c r="U131" i="1"/>
  <c r="T131" i="1"/>
  <c r="S131" i="1"/>
  <c r="R131" i="1"/>
  <c r="J131" i="1"/>
  <c r="CF352" i="1"/>
  <c r="CG352" i="1" s="1"/>
  <c r="BT352" i="1"/>
  <c r="BS352" i="1"/>
  <c r="CK352" i="1" s="1"/>
  <c r="BQ352" i="1"/>
  <c r="BP352" i="1"/>
  <c r="BB352" i="1"/>
  <c r="BW352" i="1" s="1"/>
  <c r="AP352" i="1"/>
  <c r="AJ352" i="1"/>
  <c r="AG352" i="1"/>
  <c r="AF352" i="1"/>
  <c r="AE352" i="1"/>
  <c r="AB352" i="1"/>
  <c r="CO352" i="1" s="1"/>
  <c r="AA352" i="1"/>
  <c r="X352" i="1"/>
  <c r="W352" i="1"/>
  <c r="V352" i="1"/>
  <c r="U352" i="1"/>
  <c r="T352" i="1"/>
  <c r="S352" i="1"/>
  <c r="R352" i="1"/>
  <c r="J352" i="1"/>
  <c r="CF201" i="1"/>
  <c r="CH201" i="1" s="1"/>
  <c r="BT201" i="1"/>
  <c r="BS201" i="1"/>
  <c r="CK201" i="1" s="1"/>
  <c r="BQ201" i="1"/>
  <c r="BP201" i="1"/>
  <c r="BB201" i="1"/>
  <c r="BW201" i="1" s="1"/>
  <c r="CB201" i="1" s="1"/>
  <c r="AP201" i="1"/>
  <c r="AJ201" i="1"/>
  <c r="AG201" i="1"/>
  <c r="AF201" i="1"/>
  <c r="AE201" i="1"/>
  <c r="AB201" i="1"/>
  <c r="CO201" i="1" s="1"/>
  <c r="AA201" i="1"/>
  <c r="X201" i="1"/>
  <c r="W201" i="1"/>
  <c r="V201" i="1"/>
  <c r="U201" i="1"/>
  <c r="T201" i="1"/>
  <c r="S201" i="1"/>
  <c r="R201" i="1"/>
  <c r="J201" i="1"/>
  <c r="AX201" i="1" s="1"/>
  <c r="CF200" i="1"/>
  <c r="BT200" i="1"/>
  <c r="BS200" i="1"/>
  <c r="CK200" i="1" s="1"/>
  <c r="BQ200" i="1"/>
  <c r="BP200" i="1"/>
  <c r="BB200" i="1"/>
  <c r="BW200" i="1" s="1"/>
  <c r="CB200" i="1" s="1"/>
  <c r="AP200" i="1"/>
  <c r="AJ200" i="1"/>
  <c r="AG200" i="1"/>
  <c r="AF200" i="1"/>
  <c r="AE200" i="1"/>
  <c r="AB200" i="1"/>
  <c r="CO200" i="1" s="1"/>
  <c r="AA200" i="1"/>
  <c r="X200" i="1"/>
  <c r="W200" i="1"/>
  <c r="V200" i="1"/>
  <c r="U200" i="1"/>
  <c r="T200" i="1"/>
  <c r="S200" i="1"/>
  <c r="R200" i="1"/>
  <c r="J200" i="1"/>
  <c r="BN200" i="1" s="1"/>
  <c r="CF199" i="1"/>
  <c r="BT199" i="1"/>
  <c r="BS199" i="1"/>
  <c r="CN199" i="1" s="1"/>
  <c r="BQ199" i="1"/>
  <c r="BP199" i="1"/>
  <c r="BB199" i="1"/>
  <c r="BW199" i="1" s="1"/>
  <c r="AP199" i="1"/>
  <c r="AJ199" i="1"/>
  <c r="AG199" i="1"/>
  <c r="AF199" i="1"/>
  <c r="AE199" i="1"/>
  <c r="AB199" i="1"/>
  <c r="AA199" i="1"/>
  <c r="X199" i="1"/>
  <c r="W199" i="1"/>
  <c r="V199" i="1"/>
  <c r="U199" i="1"/>
  <c r="T199" i="1"/>
  <c r="S199" i="1"/>
  <c r="R199" i="1"/>
  <c r="J199" i="1"/>
  <c r="AX199" i="1" s="1"/>
  <c r="CF523" i="1"/>
  <c r="BT523" i="1"/>
  <c r="BS523" i="1"/>
  <c r="CN523" i="1" s="1"/>
  <c r="BQ523" i="1"/>
  <c r="BP523" i="1"/>
  <c r="BB523" i="1"/>
  <c r="BW523" i="1" s="1"/>
  <c r="AP523" i="1"/>
  <c r="AJ523" i="1"/>
  <c r="AG523" i="1"/>
  <c r="AF523" i="1"/>
  <c r="AE523" i="1"/>
  <c r="AB523" i="1"/>
  <c r="CO523" i="1" s="1"/>
  <c r="X523" i="1"/>
  <c r="W523" i="1"/>
  <c r="V523" i="1"/>
  <c r="U523" i="1"/>
  <c r="T523" i="1"/>
  <c r="S523" i="1"/>
  <c r="R523" i="1"/>
  <c r="J523" i="1"/>
  <c r="AX523" i="1" s="1"/>
  <c r="CF522" i="1"/>
  <c r="CG522" i="1" s="1"/>
  <c r="BT522" i="1"/>
  <c r="BS522" i="1"/>
  <c r="BQ522" i="1"/>
  <c r="BP522" i="1"/>
  <c r="BB522" i="1"/>
  <c r="BW522" i="1" s="1"/>
  <c r="AP522" i="1"/>
  <c r="AJ522" i="1"/>
  <c r="AG522" i="1"/>
  <c r="AF522" i="1"/>
  <c r="AE522" i="1"/>
  <c r="AB522" i="1"/>
  <c r="CO522" i="1" s="1"/>
  <c r="X522" i="1"/>
  <c r="W522" i="1"/>
  <c r="V522" i="1"/>
  <c r="U522" i="1"/>
  <c r="T522" i="1"/>
  <c r="S522" i="1"/>
  <c r="R522" i="1"/>
  <c r="J522" i="1"/>
  <c r="CF304" i="1"/>
  <c r="CH304" i="1" s="1"/>
  <c r="BT304" i="1"/>
  <c r="BS304" i="1"/>
  <c r="BQ304" i="1"/>
  <c r="BP304" i="1"/>
  <c r="BB304" i="1"/>
  <c r="BW304" i="1" s="1"/>
  <c r="AP304" i="1"/>
  <c r="AJ304" i="1"/>
  <c r="AG304" i="1"/>
  <c r="AF304" i="1"/>
  <c r="AE304" i="1"/>
  <c r="AB304" i="1"/>
  <c r="CO304" i="1" s="1"/>
  <c r="AA304" i="1"/>
  <c r="X304" i="1"/>
  <c r="W304" i="1"/>
  <c r="V304" i="1"/>
  <c r="U304" i="1"/>
  <c r="T304" i="1"/>
  <c r="S304" i="1"/>
  <c r="R304" i="1"/>
  <c r="J304" i="1"/>
  <c r="BO304" i="1" s="1"/>
  <c r="CF71" i="1"/>
  <c r="CH71" i="1" s="1"/>
  <c r="BT71" i="1"/>
  <c r="BS71" i="1"/>
  <c r="CL71" i="1" s="1"/>
  <c r="CM71" i="1" s="1"/>
  <c r="BQ71" i="1"/>
  <c r="BP71" i="1"/>
  <c r="BB71" i="1"/>
  <c r="BW71" i="1" s="1"/>
  <c r="CB71" i="1" s="1"/>
  <c r="AP71" i="1"/>
  <c r="AJ71" i="1"/>
  <c r="AG71" i="1"/>
  <c r="AF71" i="1"/>
  <c r="AE71" i="1"/>
  <c r="AB71" i="1"/>
  <c r="AA71" i="1"/>
  <c r="X71" i="1"/>
  <c r="W71" i="1"/>
  <c r="V71" i="1"/>
  <c r="U71" i="1"/>
  <c r="T71" i="1"/>
  <c r="S71" i="1"/>
  <c r="R71" i="1"/>
  <c r="J71" i="1"/>
  <c r="BO71" i="1" s="1"/>
  <c r="CF198" i="1"/>
  <c r="CG198" i="1" s="1"/>
  <c r="BT198" i="1"/>
  <c r="BS198" i="1"/>
  <c r="CN198" i="1" s="1"/>
  <c r="BQ198" i="1"/>
  <c r="BP198" i="1"/>
  <c r="BB198" i="1"/>
  <c r="BW198" i="1" s="1"/>
  <c r="CB198" i="1" s="1"/>
  <c r="AP198" i="1"/>
  <c r="AJ198" i="1"/>
  <c r="AG198" i="1"/>
  <c r="AE198" i="1"/>
  <c r="AB198" i="1"/>
  <c r="CO198" i="1" s="1"/>
  <c r="AA198" i="1"/>
  <c r="X198" i="1"/>
  <c r="W198" i="1"/>
  <c r="V198" i="1"/>
  <c r="U198" i="1"/>
  <c r="T198" i="1"/>
  <c r="S198" i="1"/>
  <c r="R198" i="1"/>
  <c r="J198" i="1"/>
  <c r="AX198" i="1" s="1"/>
  <c r="CF197" i="1"/>
  <c r="BT197" i="1"/>
  <c r="BS197" i="1"/>
  <c r="CN197" i="1" s="1"/>
  <c r="BQ197" i="1"/>
  <c r="BP197" i="1"/>
  <c r="BB197" i="1"/>
  <c r="BW197" i="1" s="1"/>
  <c r="AP197" i="1"/>
  <c r="AJ197" i="1"/>
  <c r="AG197" i="1"/>
  <c r="AE197" i="1"/>
  <c r="AB197" i="1"/>
  <c r="CO197" i="1" s="1"/>
  <c r="AA197" i="1"/>
  <c r="X197" i="1"/>
  <c r="W197" i="1"/>
  <c r="V197" i="1"/>
  <c r="U197" i="1"/>
  <c r="T197" i="1"/>
  <c r="S197" i="1"/>
  <c r="R197" i="1"/>
  <c r="J197" i="1"/>
  <c r="CF130" i="1"/>
  <c r="BT130" i="1"/>
  <c r="BS130" i="1"/>
  <c r="CK130" i="1" s="1"/>
  <c r="BQ130" i="1"/>
  <c r="BP130" i="1"/>
  <c r="BB130" i="1"/>
  <c r="BW130" i="1" s="1"/>
  <c r="AP130" i="1"/>
  <c r="AJ130" i="1"/>
  <c r="AG130" i="1"/>
  <c r="AF130" i="1"/>
  <c r="AE130" i="1"/>
  <c r="AB130" i="1"/>
  <c r="CO130" i="1" s="1"/>
  <c r="AA130" i="1"/>
  <c r="X130" i="1"/>
  <c r="W130" i="1"/>
  <c r="V130" i="1"/>
  <c r="U130" i="1"/>
  <c r="T130" i="1"/>
  <c r="S130" i="1"/>
  <c r="R130" i="1"/>
  <c r="J130" i="1"/>
  <c r="CF267" i="1"/>
  <c r="CG267" i="1" s="1"/>
  <c r="BT267" i="1"/>
  <c r="BS267" i="1"/>
  <c r="CL267" i="1" s="1"/>
  <c r="CM267" i="1" s="1"/>
  <c r="BQ267" i="1"/>
  <c r="BP267" i="1"/>
  <c r="BB267" i="1"/>
  <c r="BW267" i="1" s="1"/>
  <c r="CB267" i="1" s="1"/>
  <c r="AP267" i="1"/>
  <c r="AJ267" i="1"/>
  <c r="AG267" i="1"/>
  <c r="AF267" i="1"/>
  <c r="AE267" i="1"/>
  <c r="AB267" i="1"/>
  <c r="CO267" i="1" s="1"/>
  <c r="AA267" i="1"/>
  <c r="X267" i="1"/>
  <c r="W267" i="1"/>
  <c r="V267" i="1"/>
  <c r="U267" i="1"/>
  <c r="T267" i="1"/>
  <c r="S267" i="1"/>
  <c r="R267" i="1"/>
  <c r="J267" i="1"/>
  <c r="AN267" i="1" s="1"/>
  <c r="CF422" i="1"/>
  <c r="CG422" i="1" s="1"/>
  <c r="BT422" i="1"/>
  <c r="BS422" i="1"/>
  <c r="CL422" i="1" s="1"/>
  <c r="CM422" i="1" s="1"/>
  <c r="BQ422" i="1"/>
  <c r="BP422" i="1"/>
  <c r="BB422" i="1"/>
  <c r="BW422" i="1" s="1"/>
  <c r="AP422" i="1"/>
  <c r="AJ422" i="1"/>
  <c r="AG422" i="1"/>
  <c r="AF422" i="1"/>
  <c r="AE422" i="1"/>
  <c r="AB422" i="1"/>
  <c r="AA422" i="1"/>
  <c r="X422" i="1"/>
  <c r="W422" i="1"/>
  <c r="V422" i="1"/>
  <c r="U422" i="1"/>
  <c r="T422" i="1"/>
  <c r="S422" i="1"/>
  <c r="R422" i="1"/>
  <c r="J422" i="1"/>
  <c r="AN422" i="1" s="1"/>
  <c r="CF92" i="1"/>
  <c r="CG92" i="1" s="1"/>
  <c r="BT92" i="1"/>
  <c r="BS92" i="1"/>
  <c r="BQ92" i="1"/>
  <c r="BP92" i="1"/>
  <c r="BB92" i="1"/>
  <c r="BW92" i="1" s="1"/>
  <c r="AP92" i="1"/>
  <c r="AJ92" i="1"/>
  <c r="AG92" i="1"/>
  <c r="AF92" i="1"/>
  <c r="AE92" i="1"/>
  <c r="AB92" i="1"/>
  <c r="AA92" i="1"/>
  <c r="X92" i="1"/>
  <c r="W92" i="1"/>
  <c r="V92" i="1"/>
  <c r="U92" i="1"/>
  <c r="T92" i="1"/>
  <c r="S92" i="1"/>
  <c r="R92" i="1"/>
  <c r="J92" i="1"/>
  <c r="CF251" i="1"/>
  <c r="CG251" i="1" s="1"/>
  <c r="BT251" i="1"/>
  <c r="BS251" i="1"/>
  <c r="CN251" i="1" s="1"/>
  <c r="BQ251" i="1"/>
  <c r="BP251" i="1"/>
  <c r="BB251" i="1"/>
  <c r="BW251" i="1" s="1"/>
  <c r="AP251" i="1"/>
  <c r="AJ251" i="1"/>
  <c r="AG251" i="1"/>
  <c r="AF251" i="1"/>
  <c r="AE251" i="1"/>
  <c r="AB251" i="1"/>
  <c r="CO251" i="1" s="1"/>
  <c r="AA251" i="1"/>
  <c r="X251" i="1"/>
  <c r="W251" i="1"/>
  <c r="V251" i="1"/>
  <c r="U251" i="1"/>
  <c r="T251" i="1"/>
  <c r="S251" i="1"/>
  <c r="R251" i="1"/>
  <c r="J251" i="1"/>
  <c r="CF421" i="1"/>
  <c r="BT421" i="1"/>
  <c r="BS421" i="1"/>
  <c r="CN421" i="1" s="1"/>
  <c r="BQ421" i="1"/>
  <c r="BP421" i="1"/>
  <c r="BB421" i="1"/>
  <c r="BW421" i="1" s="1"/>
  <c r="AP421" i="1"/>
  <c r="AJ421" i="1"/>
  <c r="AG421" i="1"/>
  <c r="AE421" i="1"/>
  <c r="AB421" i="1"/>
  <c r="CO421" i="1" s="1"/>
  <c r="AA421" i="1"/>
  <c r="X421" i="1"/>
  <c r="W421" i="1"/>
  <c r="V421" i="1"/>
  <c r="U421" i="1"/>
  <c r="T421" i="1"/>
  <c r="S421" i="1"/>
  <c r="R421" i="1"/>
  <c r="J421" i="1"/>
  <c r="AX421" i="1" s="1"/>
  <c r="CF500" i="1"/>
  <c r="CG500" i="1" s="1"/>
  <c r="BT500" i="1"/>
  <c r="BS500" i="1"/>
  <c r="CN500" i="1" s="1"/>
  <c r="BQ500" i="1"/>
  <c r="BP500" i="1"/>
  <c r="BB500" i="1"/>
  <c r="BW500" i="1" s="1"/>
  <c r="AP500" i="1"/>
  <c r="AJ500" i="1"/>
  <c r="AG500" i="1"/>
  <c r="AE500" i="1"/>
  <c r="AB500" i="1"/>
  <c r="AA500" i="1"/>
  <c r="X500" i="1"/>
  <c r="W500" i="1"/>
  <c r="V500" i="1"/>
  <c r="U500" i="1"/>
  <c r="T500" i="1"/>
  <c r="S500" i="1"/>
  <c r="R500" i="1"/>
  <c r="J500" i="1"/>
  <c r="AX500" i="1" s="1"/>
  <c r="CF129" i="1"/>
  <c r="CH129" i="1" s="1"/>
  <c r="BT129" i="1"/>
  <c r="BS129" i="1"/>
  <c r="CL129" i="1" s="1"/>
  <c r="CM129" i="1" s="1"/>
  <c r="BQ129" i="1"/>
  <c r="BP129" i="1"/>
  <c r="BB129" i="1"/>
  <c r="BW129" i="1" s="1"/>
  <c r="AP129" i="1"/>
  <c r="AJ129" i="1"/>
  <c r="AG129" i="1"/>
  <c r="AF129" i="1"/>
  <c r="AE129" i="1"/>
  <c r="AB129" i="1"/>
  <c r="CO129" i="1" s="1"/>
  <c r="AA129" i="1"/>
  <c r="X129" i="1"/>
  <c r="W129" i="1"/>
  <c r="V129" i="1"/>
  <c r="U129" i="1"/>
  <c r="T129" i="1"/>
  <c r="S129" i="1"/>
  <c r="R129" i="1"/>
  <c r="J129" i="1"/>
  <c r="BN129" i="1" s="1"/>
  <c r="CF47" i="1"/>
  <c r="BT47" i="1"/>
  <c r="BS47" i="1"/>
  <c r="BQ47" i="1"/>
  <c r="BP47" i="1"/>
  <c r="BB47" i="1"/>
  <c r="BW47" i="1" s="1"/>
  <c r="CB47" i="1" s="1"/>
  <c r="AP47" i="1"/>
  <c r="AJ47" i="1"/>
  <c r="AG47" i="1"/>
  <c r="AF47" i="1"/>
  <c r="AE47" i="1"/>
  <c r="AB47" i="1"/>
  <c r="AA47" i="1"/>
  <c r="X47" i="1"/>
  <c r="W47" i="1"/>
  <c r="V47" i="1"/>
  <c r="U47" i="1"/>
  <c r="T47" i="1"/>
  <c r="S47" i="1"/>
  <c r="R47" i="1"/>
  <c r="J47" i="1"/>
  <c r="BO47" i="1" s="1"/>
  <c r="CF196" i="1"/>
  <c r="CG196" i="1" s="1"/>
  <c r="BT196" i="1"/>
  <c r="BS196" i="1"/>
  <c r="CN196" i="1" s="1"/>
  <c r="BQ196" i="1"/>
  <c r="BP196" i="1"/>
  <c r="BB196" i="1"/>
  <c r="BW196" i="1" s="1"/>
  <c r="CB196" i="1" s="1"/>
  <c r="AP196" i="1"/>
  <c r="AJ196" i="1"/>
  <c r="AG196" i="1"/>
  <c r="AE196" i="1"/>
  <c r="AB196" i="1"/>
  <c r="CO196" i="1" s="1"/>
  <c r="AA196" i="1"/>
  <c r="X196" i="1"/>
  <c r="W196" i="1"/>
  <c r="V196" i="1"/>
  <c r="U196" i="1"/>
  <c r="T196" i="1"/>
  <c r="S196" i="1"/>
  <c r="R196" i="1"/>
  <c r="J196" i="1"/>
  <c r="BH196" i="1" s="1"/>
  <c r="CF420" i="1"/>
  <c r="CG420" i="1" s="1"/>
  <c r="BT420" i="1"/>
  <c r="BS420" i="1"/>
  <c r="CN420" i="1" s="1"/>
  <c r="BQ420" i="1"/>
  <c r="BP420" i="1"/>
  <c r="BB420" i="1"/>
  <c r="BW420" i="1" s="1"/>
  <c r="AP420" i="1"/>
  <c r="AJ420" i="1"/>
  <c r="AG420" i="1"/>
  <c r="AE420" i="1"/>
  <c r="AB420" i="1"/>
  <c r="AA420" i="1"/>
  <c r="X420" i="1"/>
  <c r="W420" i="1"/>
  <c r="V420" i="1"/>
  <c r="U420" i="1"/>
  <c r="T420" i="1"/>
  <c r="S420" i="1"/>
  <c r="R420" i="1"/>
  <c r="J420" i="1"/>
  <c r="CF195" i="1"/>
  <c r="BT195" i="1"/>
  <c r="BS195" i="1"/>
  <c r="BQ195" i="1"/>
  <c r="BP195" i="1"/>
  <c r="BB195" i="1"/>
  <c r="BW195" i="1" s="1"/>
  <c r="AP195" i="1"/>
  <c r="AJ195" i="1"/>
  <c r="AG195" i="1"/>
  <c r="AF195" i="1"/>
  <c r="AE195" i="1"/>
  <c r="AB195" i="1"/>
  <c r="CO195" i="1" s="1"/>
  <c r="X195" i="1"/>
  <c r="W195" i="1"/>
  <c r="V195" i="1"/>
  <c r="U195" i="1"/>
  <c r="T195" i="1"/>
  <c r="S195" i="1"/>
  <c r="R195" i="1"/>
  <c r="J195" i="1"/>
  <c r="BN195" i="1" s="1"/>
  <c r="CF521" i="1"/>
  <c r="CH521" i="1" s="1"/>
  <c r="BZ521" i="1"/>
  <c r="CE521" i="1" s="1"/>
  <c r="BY521" i="1"/>
  <c r="CA521" i="1" s="1"/>
  <c r="BX521" i="1"/>
  <c r="BT521" i="1"/>
  <c r="BS521" i="1"/>
  <c r="CN521" i="1" s="1"/>
  <c r="BQ521" i="1"/>
  <c r="BP521" i="1"/>
  <c r="BB521" i="1"/>
  <c r="BW521" i="1" s="1"/>
  <c r="AP521" i="1"/>
  <c r="AJ521" i="1"/>
  <c r="AG521" i="1"/>
  <c r="AF521" i="1"/>
  <c r="AE521" i="1"/>
  <c r="AB521" i="1"/>
  <c r="AA521" i="1"/>
  <c r="X521" i="1"/>
  <c r="W521" i="1"/>
  <c r="V521" i="1"/>
  <c r="U521" i="1"/>
  <c r="T521" i="1"/>
  <c r="S521" i="1"/>
  <c r="R521" i="1"/>
  <c r="J521" i="1"/>
  <c r="BO521" i="1" s="1"/>
  <c r="CF303" i="1"/>
  <c r="BZ303" i="1"/>
  <c r="CE303" i="1" s="1"/>
  <c r="BY303" i="1"/>
  <c r="CA303" i="1" s="1"/>
  <c r="BX303" i="1"/>
  <c r="BT303" i="1"/>
  <c r="BS303" i="1"/>
  <c r="BQ303" i="1"/>
  <c r="BP303" i="1"/>
  <c r="BB303" i="1"/>
  <c r="BW303" i="1" s="1"/>
  <c r="CB303" i="1" s="1"/>
  <c r="AP303" i="1"/>
  <c r="AJ303" i="1"/>
  <c r="AG303" i="1"/>
  <c r="AF303" i="1"/>
  <c r="AE303" i="1"/>
  <c r="AB303" i="1"/>
  <c r="CO303" i="1" s="1"/>
  <c r="AA303" i="1"/>
  <c r="X303" i="1"/>
  <c r="W303" i="1"/>
  <c r="V303" i="1"/>
  <c r="U303" i="1"/>
  <c r="T303" i="1"/>
  <c r="S303" i="1"/>
  <c r="R303" i="1"/>
  <c r="J303" i="1"/>
  <c r="CF520" i="1"/>
  <c r="BT520" i="1"/>
  <c r="BS520" i="1"/>
  <c r="BQ520" i="1"/>
  <c r="BP520" i="1"/>
  <c r="BB520" i="1"/>
  <c r="BW520" i="1" s="1"/>
  <c r="AP520" i="1"/>
  <c r="AJ520" i="1"/>
  <c r="AG520" i="1"/>
  <c r="AF520" i="1"/>
  <c r="AE520" i="1"/>
  <c r="AB520" i="1"/>
  <c r="CO520" i="1" s="1"/>
  <c r="AA520" i="1"/>
  <c r="X520" i="1"/>
  <c r="W520" i="1"/>
  <c r="V520" i="1"/>
  <c r="U520" i="1"/>
  <c r="T520" i="1"/>
  <c r="S520" i="1"/>
  <c r="R520" i="1"/>
  <c r="J520" i="1"/>
  <c r="AN520" i="1" s="1"/>
  <c r="CF70" i="1"/>
  <c r="CH70" i="1" s="1"/>
  <c r="BT70" i="1"/>
  <c r="BS70" i="1"/>
  <c r="BQ70" i="1"/>
  <c r="BP70" i="1"/>
  <c r="BB70" i="1"/>
  <c r="BW70" i="1" s="1"/>
  <c r="AP70" i="1"/>
  <c r="AJ70" i="1"/>
  <c r="AG70" i="1"/>
  <c r="AF70" i="1"/>
  <c r="AE70" i="1"/>
  <c r="AB70" i="1"/>
  <c r="CO70" i="1" s="1"/>
  <c r="AA70" i="1"/>
  <c r="X70" i="1"/>
  <c r="W70" i="1"/>
  <c r="V70" i="1"/>
  <c r="U70" i="1"/>
  <c r="T70" i="1"/>
  <c r="S70" i="1"/>
  <c r="R70" i="1"/>
  <c r="J70" i="1"/>
  <c r="AX70" i="1" s="1"/>
  <c r="CF69" i="1"/>
  <c r="BT69" i="1"/>
  <c r="BS69" i="1"/>
  <c r="CK69" i="1" s="1"/>
  <c r="BQ69" i="1"/>
  <c r="BP69" i="1"/>
  <c r="BB69" i="1"/>
  <c r="BW69" i="1" s="1"/>
  <c r="CB69" i="1" s="1"/>
  <c r="AP69" i="1"/>
  <c r="AJ69" i="1"/>
  <c r="AG69" i="1"/>
  <c r="AF69" i="1"/>
  <c r="AE69" i="1"/>
  <c r="AB69" i="1"/>
  <c r="CO69" i="1" s="1"/>
  <c r="AA69" i="1"/>
  <c r="X69" i="1"/>
  <c r="W69" i="1"/>
  <c r="V69" i="1"/>
  <c r="U69" i="1"/>
  <c r="T69" i="1"/>
  <c r="S69" i="1"/>
  <c r="R69" i="1"/>
  <c r="J69" i="1"/>
  <c r="AX69" i="1" s="1"/>
  <c r="CF34" i="1"/>
  <c r="BT34" i="1"/>
  <c r="BS34" i="1"/>
  <c r="BQ34" i="1"/>
  <c r="BP34" i="1"/>
  <c r="BB34" i="1"/>
  <c r="BW34" i="1" s="1"/>
  <c r="AP34" i="1"/>
  <c r="AJ34" i="1"/>
  <c r="AG34" i="1"/>
  <c r="AF34" i="1"/>
  <c r="AE34" i="1"/>
  <c r="AB34" i="1"/>
  <c r="CO34" i="1" s="1"/>
  <c r="AA34" i="1"/>
  <c r="X34" i="1"/>
  <c r="W34" i="1"/>
  <c r="V34" i="1"/>
  <c r="U34" i="1"/>
  <c r="T34" i="1"/>
  <c r="S34" i="1"/>
  <c r="R34" i="1"/>
  <c r="J34" i="1"/>
  <c r="AX34" i="1" s="1"/>
  <c r="CF419" i="1"/>
  <c r="BT419" i="1"/>
  <c r="BS419" i="1"/>
  <c r="CK419" i="1" s="1"/>
  <c r="BQ419" i="1"/>
  <c r="BP419" i="1"/>
  <c r="BB419" i="1"/>
  <c r="BW419" i="1" s="1"/>
  <c r="AP419" i="1"/>
  <c r="AJ419" i="1"/>
  <c r="AG419" i="1"/>
  <c r="AF419" i="1"/>
  <c r="AE419" i="1"/>
  <c r="AB419" i="1"/>
  <c r="CO419" i="1" s="1"/>
  <c r="AA419" i="1"/>
  <c r="X419" i="1"/>
  <c r="W419" i="1"/>
  <c r="V419" i="1"/>
  <c r="U419" i="1"/>
  <c r="T419" i="1"/>
  <c r="S419" i="1"/>
  <c r="R419" i="1"/>
  <c r="J419" i="1"/>
  <c r="AX419" i="1" s="1"/>
  <c r="CM542" i="1"/>
  <c r="CL542" i="1"/>
  <c r="CF542" i="1"/>
  <c r="CH542" i="1" s="1"/>
  <c r="BT542" i="1"/>
  <c r="BS542" i="1"/>
  <c r="CN542" i="1" s="1"/>
  <c r="BQ542" i="1"/>
  <c r="BP542" i="1"/>
  <c r="BB542" i="1"/>
  <c r="BW542" i="1" s="1"/>
  <c r="CB542" i="1" s="1"/>
  <c r="AP542" i="1"/>
  <c r="AJ542" i="1"/>
  <c r="AG542" i="1"/>
  <c r="AF542" i="1"/>
  <c r="AE542" i="1"/>
  <c r="AB542" i="1"/>
  <c r="CO542" i="1" s="1"/>
  <c r="AA542" i="1"/>
  <c r="X542" i="1"/>
  <c r="W542" i="1"/>
  <c r="V542" i="1"/>
  <c r="U542" i="1"/>
  <c r="T542" i="1"/>
  <c r="S542" i="1"/>
  <c r="R542" i="1"/>
  <c r="J542" i="1"/>
  <c r="AX542" i="1" s="1"/>
  <c r="CF418" i="1"/>
  <c r="CG418" i="1" s="1"/>
  <c r="BT418" i="1"/>
  <c r="BS418" i="1"/>
  <c r="BQ418" i="1"/>
  <c r="BP418" i="1"/>
  <c r="BB418" i="1"/>
  <c r="BW418" i="1" s="1"/>
  <c r="AP418" i="1"/>
  <c r="AJ418" i="1"/>
  <c r="AG418" i="1"/>
  <c r="AE418" i="1"/>
  <c r="AB418" i="1"/>
  <c r="AA418" i="1"/>
  <c r="X418" i="1"/>
  <c r="W418" i="1"/>
  <c r="V418" i="1"/>
  <c r="U418" i="1"/>
  <c r="T418" i="1"/>
  <c r="S418" i="1"/>
  <c r="R418" i="1"/>
  <c r="J418" i="1"/>
  <c r="BG418" i="1" s="1"/>
  <c r="CF417" i="1"/>
  <c r="CG417" i="1" s="1"/>
  <c r="BT417" i="1"/>
  <c r="BS417" i="1"/>
  <c r="CK417" i="1" s="1"/>
  <c r="BQ417" i="1"/>
  <c r="BP417" i="1"/>
  <c r="BB417" i="1"/>
  <c r="BW417" i="1" s="1"/>
  <c r="CB417" i="1" s="1"/>
  <c r="AP417" i="1"/>
  <c r="AJ417" i="1"/>
  <c r="AG417" i="1"/>
  <c r="AE417" i="1"/>
  <c r="AB417" i="1"/>
  <c r="CO417" i="1" s="1"/>
  <c r="AA417" i="1"/>
  <c r="X417" i="1"/>
  <c r="W417" i="1"/>
  <c r="V417" i="1"/>
  <c r="U417" i="1"/>
  <c r="T417" i="1"/>
  <c r="S417" i="1"/>
  <c r="R417" i="1"/>
  <c r="J417" i="1"/>
  <c r="BH417" i="1" s="1"/>
  <c r="CF128" i="1"/>
  <c r="BT128" i="1"/>
  <c r="BS128" i="1"/>
  <c r="BQ128" i="1"/>
  <c r="BP128" i="1"/>
  <c r="BB128" i="1"/>
  <c r="BW128" i="1" s="1"/>
  <c r="AP128" i="1"/>
  <c r="AJ128" i="1"/>
  <c r="AG128" i="1"/>
  <c r="AF128" i="1"/>
  <c r="AE128" i="1"/>
  <c r="AB128" i="1"/>
  <c r="CO128" i="1" s="1"/>
  <c r="AA128" i="1"/>
  <c r="X128" i="1"/>
  <c r="W128" i="1"/>
  <c r="V128" i="1"/>
  <c r="U128" i="1"/>
  <c r="T128" i="1"/>
  <c r="S128" i="1"/>
  <c r="R128" i="1"/>
  <c r="J128" i="1"/>
  <c r="AX128" i="1" s="1"/>
  <c r="CF127" i="1"/>
  <c r="CG127" i="1" s="1"/>
  <c r="BT127" i="1"/>
  <c r="BS127" i="1"/>
  <c r="CN127" i="1" s="1"/>
  <c r="BQ127" i="1"/>
  <c r="BP127" i="1"/>
  <c r="BB127" i="1"/>
  <c r="BW127" i="1" s="1"/>
  <c r="CB127" i="1" s="1"/>
  <c r="AP127" i="1"/>
  <c r="AJ127" i="1"/>
  <c r="AG127" i="1"/>
  <c r="AF127" i="1"/>
  <c r="AE127" i="1"/>
  <c r="AB127" i="1"/>
  <c r="CO127" i="1" s="1"/>
  <c r="AA127" i="1"/>
  <c r="X127" i="1"/>
  <c r="W127" i="1"/>
  <c r="V127" i="1"/>
  <c r="U127" i="1"/>
  <c r="T127" i="1"/>
  <c r="S127" i="1"/>
  <c r="R127" i="1"/>
  <c r="J127" i="1"/>
  <c r="CF302" i="1"/>
  <c r="BT302" i="1"/>
  <c r="BS302" i="1"/>
  <c r="CL302" i="1" s="1"/>
  <c r="CM302" i="1" s="1"/>
  <c r="BQ302" i="1"/>
  <c r="BP302" i="1"/>
  <c r="BB302" i="1"/>
  <c r="BW302" i="1" s="1"/>
  <c r="AP302" i="1"/>
  <c r="AJ302" i="1"/>
  <c r="AG302" i="1"/>
  <c r="AF302" i="1"/>
  <c r="AE302" i="1"/>
  <c r="AB302" i="1"/>
  <c r="AA302" i="1"/>
  <c r="X302" i="1"/>
  <c r="W302" i="1"/>
  <c r="V302" i="1"/>
  <c r="U302" i="1"/>
  <c r="T302" i="1"/>
  <c r="S302" i="1"/>
  <c r="R302" i="1"/>
  <c r="J302" i="1"/>
  <c r="CF68" i="1"/>
  <c r="BT68" i="1"/>
  <c r="BS68" i="1"/>
  <c r="BQ68" i="1"/>
  <c r="BP68" i="1"/>
  <c r="BB68" i="1"/>
  <c r="BW68" i="1" s="1"/>
  <c r="CB68" i="1" s="1"/>
  <c r="AP68" i="1"/>
  <c r="AJ68" i="1"/>
  <c r="AG68" i="1"/>
  <c r="AF68" i="1"/>
  <c r="AE68" i="1"/>
  <c r="AB68" i="1"/>
  <c r="CO68" i="1" s="1"/>
  <c r="AA68" i="1"/>
  <c r="X68" i="1"/>
  <c r="W68" i="1"/>
  <c r="V68" i="1"/>
  <c r="U68" i="1"/>
  <c r="T68" i="1"/>
  <c r="S68" i="1"/>
  <c r="R68" i="1"/>
  <c r="J68" i="1"/>
  <c r="CF126" i="1"/>
  <c r="BT126" i="1"/>
  <c r="BS126" i="1"/>
  <c r="CL126" i="1" s="1"/>
  <c r="CM126" i="1" s="1"/>
  <c r="BQ126" i="1"/>
  <c r="BP126" i="1"/>
  <c r="BB126" i="1"/>
  <c r="BW126" i="1" s="1"/>
  <c r="AP126" i="1"/>
  <c r="AJ126" i="1"/>
  <c r="AG126" i="1"/>
  <c r="AF126" i="1"/>
  <c r="AE126" i="1"/>
  <c r="AB126" i="1"/>
  <c r="CO126" i="1" s="1"/>
  <c r="AA126" i="1"/>
  <c r="X126" i="1"/>
  <c r="W126" i="1"/>
  <c r="V126" i="1"/>
  <c r="U126" i="1"/>
  <c r="T126" i="1"/>
  <c r="S126" i="1"/>
  <c r="R126" i="1"/>
  <c r="J126" i="1"/>
  <c r="AN126" i="1" s="1"/>
  <c r="CF33" i="1"/>
  <c r="CG33" i="1" s="1"/>
  <c r="BT33" i="1"/>
  <c r="BS33" i="1"/>
  <c r="BQ33" i="1"/>
  <c r="BP33" i="1"/>
  <c r="BB33" i="1"/>
  <c r="BW33" i="1" s="1"/>
  <c r="AP33" i="1"/>
  <c r="AJ33" i="1"/>
  <c r="AG33" i="1"/>
  <c r="AF33" i="1"/>
  <c r="AE33" i="1"/>
  <c r="AB33" i="1"/>
  <c r="CO33" i="1" s="1"/>
  <c r="AA33" i="1"/>
  <c r="X33" i="1"/>
  <c r="W33" i="1"/>
  <c r="V33" i="1"/>
  <c r="U33" i="1"/>
  <c r="T33" i="1"/>
  <c r="S33" i="1"/>
  <c r="R33" i="1"/>
  <c r="J33" i="1"/>
  <c r="BG33" i="1" s="1"/>
  <c r="CF67" i="1"/>
  <c r="BT67" i="1"/>
  <c r="BS67" i="1"/>
  <c r="CN67" i="1" s="1"/>
  <c r="BQ67" i="1"/>
  <c r="BP67" i="1"/>
  <c r="BB67" i="1"/>
  <c r="BW67" i="1" s="1"/>
  <c r="CB67" i="1" s="1"/>
  <c r="AP67" i="1"/>
  <c r="AJ67" i="1"/>
  <c r="AG67" i="1"/>
  <c r="AF67" i="1"/>
  <c r="AE67" i="1"/>
  <c r="AB67" i="1"/>
  <c r="CO67" i="1" s="1"/>
  <c r="AA67" i="1"/>
  <c r="X67" i="1"/>
  <c r="W67" i="1"/>
  <c r="V67" i="1"/>
  <c r="U67" i="1"/>
  <c r="T67" i="1"/>
  <c r="S67" i="1"/>
  <c r="R67" i="1"/>
  <c r="J67" i="1"/>
  <c r="AX67" i="1" s="1"/>
  <c r="CF301" i="1"/>
  <c r="BT301" i="1"/>
  <c r="BS301" i="1"/>
  <c r="CN301" i="1" s="1"/>
  <c r="BQ301" i="1"/>
  <c r="BP301" i="1"/>
  <c r="BB301" i="1"/>
  <c r="BW301" i="1" s="1"/>
  <c r="AP301" i="1"/>
  <c r="AJ301" i="1"/>
  <c r="AG301" i="1"/>
  <c r="AE301" i="1"/>
  <c r="AB301" i="1"/>
  <c r="CO301" i="1" s="1"/>
  <c r="AA301" i="1"/>
  <c r="X301" i="1"/>
  <c r="W301" i="1"/>
  <c r="V301" i="1"/>
  <c r="U301" i="1"/>
  <c r="T301" i="1"/>
  <c r="S301" i="1"/>
  <c r="R301" i="1"/>
  <c r="J301" i="1"/>
  <c r="BG301" i="1" s="1"/>
  <c r="CF125" i="1"/>
  <c r="CG125" i="1" s="1"/>
  <c r="BT125" i="1"/>
  <c r="BS125" i="1"/>
  <c r="BQ125" i="1"/>
  <c r="BP125" i="1"/>
  <c r="BB125" i="1"/>
  <c r="BW125" i="1" s="1"/>
  <c r="CB125" i="1" s="1"/>
  <c r="AP125" i="1"/>
  <c r="AJ125" i="1"/>
  <c r="AG125" i="1"/>
  <c r="AE125" i="1"/>
  <c r="AB125" i="1"/>
  <c r="CO125" i="1" s="1"/>
  <c r="AA125" i="1"/>
  <c r="X125" i="1"/>
  <c r="W125" i="1"/>
  <c r="V125" i="1"/>
  <c r="U125" i="1"/>
  <c r="T125" i="1"/>
  <c r="S125" i="1"/>
  <c r="R125" i="1"/>
  <c r="J125" i="1"/>
  <c r="CF300" i="1"/>
  <c r="BT300" i="1"/>
  <c r="BS300" i="1"/>
  <c r="BQ300" i="1"/>
  <c r="BP300" i="1"/>
  <c r="BB300" i="1"/>
  <c r="BW300" i="1" s="1"/>
  <c r="AP300" i="1"/>
  <c r="AJ300" i="1"/>
  <c r="AG300" i="1"/>
  <c r="AF300" i="1"/>
  <c r="AE300" i="1"/>
  <c r="AB300" i="1"/>
  <c r="CO300" i="1" s="1"/>
  <c r="AA300" i="1"/>
  <c r="X300" i="1"/>
  <c r="W300" i="1"/>
  <c r="V300" i="1"/>
  <c r="U300" i="1"/>
  <c r="T300" i="1"/>
  <c r="S300" i="1"/>
  <c r="R300" i="1"/>
  <c r="J300" i="1"/>
  <c r="AX300" i="1" s="1"/>
  <c r="CF299" i="1"/>
  <c r="CG299" i="1" s="1"/>
  <c r="BT299" i="1"/>
  <c r="BS299" i="1"/>
  <c r="BQ299" i="1"/>
  <c r="BP299" i="1"/>
  <c r="BB299" i="1"/>
  <c r="BW299" i="1" s="1"/>
  <c r="CB299" i="1" s="1"/>
  <c r="AP299" i="1"/>
  <c r="AJ299" i="1"/>
  <c r="AG299" i="1"/>
  <c r="AF299" i="1"/>
  <c r="AE299" i="1"/>
  <c r="AB299" i="1"/>
  <c r="AA299" i="1"/>
  <c r="X299" i="1"/>
  <c r="W299" i="1"/>
  <c r="V299" i="1"/>
  <c r="U299" i="1"/>
  <c r="T299" i="1"/>
  <c r="S299" i="1"/>
  <c r="R299" i="1"/>
  <c r="J299" i="1"/>
  <c r="CF416" i="1"/>
  <c r="BT416" i="1"/>
  <c r="BS416" i="1"/>
  <c r="CN416" i="1" s="1"/>
  <c r="BQ416" i="1"/>
  <c r="BP416" i="1"/>
  <c r="BB416" i="1"/>
  <c r="BW416" i="1" s="1"/>
  <c r="AP416" i="1"/>
  <c r="AJ416" i="1"/>
  <c r="AG416" i="1"/>
  <c r="AF416" i="1"/>
  <c r="AE416" i="1"/>
  <c r="AB416" i="1"/>
  <c r="AA416" i="1"/>
  <c r="X416" i="1"/>
  <c r="W416" i="1"/>
  <c r="V416" i="1"/>
  <c r="U416" i="1"/>
  <c r="T416" i="1"/>
  <c r="S416" i="1"/>
  <c r="R416" i="1"/>
  <c r="J416" i="1"/>
  <c r="CF415" i="1"/>
  <c r="CG415" i="1" s="1"/>
  <c r="BT415" i="1"/>
  <c r="BS415" i="1"/>
  <c r="CN415" i="1" s="1"/>
  <c r="BQ415" i="1"/>
  <c r="BP415" i="1"/>
  <c r="BB415" i="1"/>
  <c r="BW415" i="1" s="1"/>
  <c r="AP415" i="1"/>
  <c r="AJ415" i="1"/>
  <c r="AG415" i="1"/>
  <c r="AF415" i="1"/>
  <c r="AE415" i="1"/>
  <c r="AB415" i="1"/>
  <c r="AA415" i="1"/>
  <c r="X415" i="1"/>
  <c r="W415" i="1"/>
  <c r="V415" i="1"/>
  <c r="U415" i="1"/>
  <c r="T415" i="1"/>
  <c r="S415" i="1"/>
  <c r="R415" i="1"/>
  <c r="J415" i="1"/>
  <c r="CF351" i="1"/>
  <c r="BT351" i="1"/>
  <c r="BS351" i="1"/>
  <c r="BQ351" i="1"/>
  <c r="BP351" i="1"/>
  <c r="BB351" i="1"/>
  <c r="BW351" i="1" s="1"/>
  <c r="AP351" i="1"/>
  <c r="AJ351" i="1"/>
  <c r="AG351" i="1"/>
  <c r="AF351" i="1"/>
  <c r="AE351" i="1"/>
  <c r="AB351" i="1"/>
  <c r="CO351" i="1" s="1"/>
  <c r="AA351" i="1"/>
  <c r="X351" i="1"/>
  <c r="W351" i="1"/>
  <c r="V351" i="1"/>
  <c r="U351" i="1"/>
  <c r="T351" i="1"/>
  <c r="S351" i="1"/>
  <c r="R351" i="1"/>
  <c r="J351" i="1"/>
  <c r="AX351" i="1" s="1"/>
  <c r="CF46" i="1"/>
  <c r="CG46" i="1" s="1"/>
  <c r="BT46" i="1"/>
  <c r="BS46" i="1"/>
  <c r="CN46" i="1" s="1"/>
  <c r="BQ46" i="1"/>
  <c r="BP46" i="1"/>
  <c r="BB46" i="1"/>
  <c r="BW46" i="1" s="1"/>
  <c r="CB46" i="1" s="1"/>
  <c r="AP46" i="1"/>
  <c r="AJ46" i="1"/>
  <c r="AG46" i="1"/>
  <c r="AF46" i="1"/>
  <c r="AE46" i="1"/>
  <c r="AB46" i="1"/>
  <c r="CO46" i="1" s="1"/>
  <c r="AA46" i="1"/>
  <c r="X46" i="1"/>
  <c r="W46" i="1"/>
  <c r="V46" i="1"/>
  <c r="U46" i="1"/>
  <c r="T46" i="1"/>
  <c r="S46" i="1"/>
  <c r="R46" i="1"/>
  <c r="J46" i="1"/>
  <c r="AX46" i="1" s="1"/>
  <c r="CF499" i="1"/>
  <c r="CG499" i="1" s="1"/>
  <c r="BT499" i="1"/>
  <c r="BS499" i="1"/>
  <c r="BQ499" i="1"/>
  <c r="BP499" i="1"/>
  <c r="BB499" i="1"/>
  <c r="BW499" i="1" s="1"/>
  <c r="CB499" i="1" s="1"/>
  <c r="AP499" i="1"/>
  <c r="AJ499" i="1"/>
  <c r="AG499" i="1"/>
  <c r="AF499" i="1"/>
  <c r="AE499" i="1"/>
  <c r="AB499" i="1"/>
  <c r="CO499" i="1" s="1"/>
  <c r="AA499" i="1"/>
  <c r="X499" i="1"/>
  <c r="W499" i="1"/>
  <c r="V499" i="1"/>
  <c r="U499" i="1"/>
  <c r="T499" i="1"/>
  <c r="S499" i="1"/>
  <c r="R499" i="1"/>
  <c r="J499" i="1"/>
  <c r="BH499" i="1" s="1"/>
  <c r="CF350" i="1"/>
  <c r="CH350" i="1" s="1"/>
  <c r="BT350" i="1"/>
  <c r="BS350" i="1"/>
  <c r="CN350" i="1" s="1"/>
  <c r="BQ350" i="1"/>
  <c r="BP350" i="1"/>
  <c r="BB350" i="1"/>
  <c r="BW350" i="1" s="1"/>
  <c r="AP350" i="1"/>
  <c r="AJ350" i="1"/>
  <c r="AG350" i="1"/>
  <c r="AF350" i="1"/>
  <c r="AE350" i="1"/>
  <c r="AB350" i="1"/>
  <c r="CO350" i="1" s="1"/>
  <c r="AA350" i="1"/>
  <c r="X350" i="1"/>
  <c r="W350" i="1"/>
  <c r="V350" i="1"/>
  <c r="U350" i="1"/>
  <c r="T350" i="1"/>
  <c r="S350" i="1"/>
  <c r="R350" i="1"/>
  <c r="J350" i="1"/>
  <c r="AX350" i="1" s="1"/>
  <c r="CF32" i="1"/>
  <c r="CH32" i="1" s="1"/>
  <c r="BT32" i="1"/>
  <c r="BS32" i="1"/>
  <c r="BQ32" i="1"/>
  <c r="BP32" i="1"/>
  <c r="BB32" i="1"/>
  <c r="BW32" i="1" s="1"/>
  <c r="AP32" i="1"/>
  <c r="AJ32" i="1"/>
  <c r="AG32" i="1"/>
  <c r="AF32" i="1"/>
  <c r="AE32" i="1"/>
  <c r="AB32" i="1"/>
  <c r="AA32" i="1"/>
  <c r="X32" i="1"/>
  <c r="W32" i="1"/>
  <c r="V32" i="1"/>
  <c r="U32" i="1"/>
  <c r="T32" i="1"/>
  <c r="S32" i="1"/>
  <c r="R32" i="1"/>
  <c r="J32" i="1"/>
  <c r="BO32" i="1" s="1"/>
  <c r="CF66" i="1"/>
  <c r="CH66" i="1" s="1"/>
  <c r="BT66" i="1"/>
  <c r="BS66" i="1"/>
  <c r="BQ66" i="1"/>
  <c r="BP66" i="1"/>
  <c r="BB66" i="1"/>
  <c r="BW66" i="1" s="1"/>
  <c r="CB66" i="1" s="1"/>
  <c r="AP66" i="1"/>
  <c r="AJ66" i="1"/>
  <c r="AG66" i="1"/>
  <c r="AF66" i="1"/>
  <c r="AE66" i="1"/>
  <c r="AB66" i="1"/>
  <c r="CO66" i="1" s="1"/>
  <c r="AA66" i="1"/>
  <c r="X66" i="1"/>
  <c r="W66" i="1"/>
  <c r="V66" i="1"/>
  <c r="U66" i="1"/>
  <c r="T66" i="1"/>
  <c r="S66" i="1"/>
  <c r="R66" i="1"/>
  <c r="J66" i="1"/>
  <c r="BG66" i="1" s="1"/>
  <c r="CF414" i="1"/>
  <c r="CG414" i="1" s="1"/>
  <c r="BT414" i="1"/>
  <c r="BS414" i="1"/>
  <c r="CN414" i="1" s="1"/>
  <c r="BQ414" i="1"/>
  <c r="BP414" i="1"/>
  <c r="BB414" i="1"/>
  <c r="BW414" i="1" s="1"/>
  <c r="AP414" i="1"/>
  <c r="AJ414" i="1"/>
  <c r="AG414" i="1"/>
  <c r="AF414" i="1"/>
  <c r="AE414" i="1"/>
  <c r="AB414" i="1"/>
  <c r="CO414" i="1" s="1"/>
  <c r="AA414" i="1"/>
  <c r="X414" i="1"/>
  <c r="W414" i="1"/>
  <c r="V414" i="1"/>
  <c r="U414" i="1"/>
  <c r="T414" i="1"/>
  <c r="S414" i="1"/>
  <c r="R414" i="1"/>
  <c r="J414" i="1"/>
  <c r="BO414" i="1" s="1"/>
  <c r="CF298" i="1"/>
  <c r="CH298" i="1" s="1"/>
  <c r="BT298" i="1"/>
  <c r="BS298" i="1"/>
  <c r="CN298" i="1" s="1"/>
  <c r="BQ298" i="1"/>
  <c r="BP298" i="1"/>
  <c r="BB298" i="1"/>
  <c r="BW298" i="1" s="1"/>
  <c r="CB298" i="1" s="1"/>
  <c r="AP298" i="1"/>
  <c r="AJ298" i="1"/>
  <c r="AG298" i="1"/>
  <c r="AF298" i="1"/>
  <c r="AE298" i="1"/>
  <c r="AB298" i="1"/>
  <c r="AA298" i="1"/>
  <c r="X298" i="1"/>
  <c r="W298" i="1"/>
  <c r="V298" i="1"/>
  <c r="U298" i="1"/>
  <c r="T298" i="1"/>
  <c r="S298" i="1"/>
  <c r="R298" i="1"/>
  <c r="J298" i="1"/>
  <c r="CF194" i="1"/>
  <c r="BT194" i="1"/>
  <c r="BS194" i="1"/>
  <c r="CL194" i="1" s="1"/>
  <c r="CM194" i="1" s="1"/>
  <c r="BQ194" i="1"/>
  <c r="BP194" i="1"/>
  <c r="BB194" i="1"/>
  <c r="BW194" i="1" s="1"/>
  <c r="AP194" i="1"/>
  <c r="AJ194" i="1"/>
  <c r="AG194" i="1"/>
  <c r="AF194" i="1"/>
  <c r="AE194" i="1"/>
  <c r="AB194" i="1"/>
  <c r="CO194" i="1" s="1"/>
  <c r="AA194" i="1"/>
  <c r="X194" i="1"/>
  <c r="W194" i="1"/>
  <c r="V194" i="1"/>
  <c r="U194" i="1"/>
  <c r="T194" i="1"/>
  <c r="S194" i="1"/>
  <c r="R194" i="1"/>
  <c r="J194" i="1"/>
  <c r="AX194" i="1" s="1"/>
  <c r="CF193" i="1"/>
  <c r="CH193" i="1" s="1"/>
  <c r="BT193" i="1"/>
  <c r="BS193" i="1"/>
  <c r="CN193" i="1" s="1"/>
  <c r="BQ193" i="1"/>
  <c r="BP193" i="1"/>
  <c r="BB193" i="1"/>
  <c r="BW193" i="1" s="1"/>
  <c r="CB193" i="1" s="1"/>
  <c r="AP193" i="1"/>
  <c r="AJ193" i="1"/>
  <c r="AG193" i="1"/>
  <c r="AF193" i="1"/>
  <c r="AE193" i="1"/>
  <c r="AB193" i="1"/>
  <c r="CO193" i="1" s="1"/>
  <c r="AA193" i="1"/>
  <c r="X193" i="1"/>
  <c r="W193" i="1"/>
  <c r="V193" i="1"/>
  <c r="U193" i="1"/>
  <c r="T193" i="1"/>
  <c r="S193" i="1"/>
  <c r="R193" i="1"/>
  <c r="J193" i="1"/>
  <c r="BN193" i="1" s="1"/>
  <c r="CF192" i="1"/>
  <c r="CG192" i="1" s="1"/>
  <c r="BT192" i="1"/>
  <c r="BS192" i="1"/>
  <c r="BQ192" i="1"/>
  <c r="BP192" i="1"/>
  <c r="BB192" i="1"/>
  <c r="BW192" i="1" s="1"/>
  <c r="AP192" i="1"/>
  <c r="AJ192" i="1"/>
  <c r="AG192" i="1"/>
  <c r="AF192" i="1"/>
  <c r="AE192" i="1"/>
  <c r="AB192" i="1"/>
  <c r="CO192" i="1" s="1"/>
  <c r="AA192" i="1"/>
  <c r="X192" i="1"/>
  <c r="W192" i="1"/>
  <c r="V192" i="1"/>
  <c r="U192" i="1"/>
  <c r="T192" i="1"/>
  <c r="S192" i="1"/>
  <c r="R192" i="1"/>
  <c r="J192" i="1"/>
  <c r="AX192" i="1" s="1"/>
  <c r="CF250" i="1"/>
  <c r="BT250" i="1"/>
  <c r="BS250" i="1"/>
  <c r="CL250" i="1" s="1"/>
  <c r="CM250" i="1" s="1"/>
  <c r="BQ250" i="1"/>
  <c r="BP250" i="1"/>
  <c r="BB250" i="1"/>
  <c r="BW250" i="1" s="1"/>
  <c r="AP250" i="1"/>
  <c r="AJ250" i="1"/>
  <c r="AG250" i="1"/>
  <c r="AF250" i="1"/>
  <c r="AE250" i="1"/>
  <c r="AB250" i="1"/>
  <c r="CO250" i="1" s="1"/>
  <c r="AA250" i="1"/>
  <c r="X250" i="1"/>
  <c r="W250" i="1"/>
  <c r="V250" i="1"/>
  <c r="U250" i="1"/>
  <c r="T250" i="1"/>
  <c r="S250" i="1"/>
  <c r="R250" i="1"/>
  <c r="J250" i="1"/>
  <c r="AX250" i="1" s="1"/>
  <c r="CF413" i="1"/>
  <c r="CH413" i="1" s="1"/>
  <c r="BT413" i="1"/>
  <c r="BS413" i="1"/>
  <c r="BQ413" i="1"/>
  <c r="BP413" i="1"/>
  <c r="BB413" i="1"/>
  <c r="BW413" i="1" s="1"/>
  <c r="AP413" i="1"/>
  <c r="AJ413" i="1"/>
  <c r="AG413" i="1"/>
  <c r="AF413" i="1"/>
  <c r="AE413" i="1"/>
  <c r="AB413" i="1"/>
  <c r="CO413" i="1" s="1"/>
  <c r="AA413" i="1"/>
  <c r="X413" i="1"/>
  <c r="W413" i="1"/>
  <c r="V413" i="1"/>
  <c r="U413" i="1"/>
  <c r="T413" i="1"/>
  <c r="S413" i="1"/>
  <c r="R413" i="1"/>
  <c r="J413" i="1"/>
  <c r="CF65" i="1"/>
  <c r="CH65" i="1" s="1"/>
  <c r="BT65" i="1"/>
  <c r="BS65" i="1"/>
  <c r="CN65" i="1" s="1"/>
  <c r="BQ65" i="1"/>
  <c r="BP65" i="1"/>
  <c r="BB65" i="1"/>
  <c r="BW65" i="1" s="1"/>
  <c r="CB65" i="1" s="1"/>
  <c r="AP65" i="1"/>
  <c r="AJ65" i="1"/>
  <c r="AG65" i="1"/>
  <c r="AF65" i="1"/>
  <c r="AE65" i="1"/>
  <c r="AB65" i="1"/>
  <c r="AA65" i="1"/>
  <c r="X65" i="1"/>
  <c r="W65" i="1"/>
  <c r="V65" i="1"/>
  <c r="U65" i="1"/>
  <c r="T65" i="1"/>
  <c r="S65" i="1"/>
  <c r="R65" i="1"/>
  <c r="J65" i="1"/>
  <c r="AX65" i="1" s="1"/>
  <c r="CF64" i="1"/>
  <c r="BT64" i="1"/>
  <c r="BS64" i="1"/>
  <c r="CK64" i="1" s="1"/>
  <c r="BQ64" i="1"/>
  <c r="BP64" i="1"/>
  <c r="BB64" i="1"/>
  <c r="BW64" i="1" s="1"/>
  <c r="CB64" i="1" s="1"/>
  <c r="AP64" i="1"/>
  <c r="AJ64" i="1"/>
  <c r="AG64" i="1"/>
  <c r="AF64" i="1"/>
  <c r="AE64" i="1"/>
  <c r="AB64" i="1"/>
  <c r="CO64" i="1" s="1"/>
  <c r="AA64" i="1"/>
  <c r="X64" i="1"/>
  <c r="W64" i="1"/>
  <c r="V64" i="1"/>
  <c r="U64" i="1"/>
  <c r="T64" i="1"/>
  <c r="S64" i="1"/>
  <c r="R64" i="1"/>
  <c r="J64" i="1"/>
  <c r="BO64" i="1" s="1"/>
  <c r="CF31" i="1"/>
  <c r="BT31" i="1"/>
  <c r="BS31" i="1"/>
  <c r="BQ31" i="1"/>
  <c r="BP31" i="1"/>
  <c r="BB31" i="1"/>
  <c r="BW31" i="1" s="1"/>
  <c r="AP31" i="1"/>
  <c r="AJ31" i="1"/>
  <c r="AG31" i="1"/>
  <c r="AF31" i="1"/>
  <c r="AE31" i="1"/>
  <c r="AB31" i="1"/>
  <c r="CO31" i="1" s="1"/>
  <c r="AA31" i="1"/>
  <c r="X31" i="1"/>
  <c r="W31" i="1"/>
  <c r="V31" i="1"/>
  <c r="U31" i="1"/>
  <c r="T31" i="1"/>
  <c r="S31" i="1"/>
  <c r="R31" i="1"/>
  <c r="J31" i="1"/>
  <c r="AX31" i="1" s="1"/>
  <c r="CF191" i="1"/>
  <c r="BT191" i="1"/>
  <c r="BS191" i="1"/>
  <c r="CN191" i="1" s="1"/>
  <c r="BQ191" i="1"/>
  <c r="BP191" i="1"/>
  <c r="BB191" i="1"/>
  <c r="BW191" i="1" s="1"/>
  <c r="AP191" i="1"/>
  <c r="AJ191" i="1"/>
  <c r="AG191" i="1"/>
  <c r="AF191" i="1"/>
  <c r="AE191" i="1"/>
  <c r="AB191" i="1"/>
  <c r="CO191" i="1" s="1"/>
  <c r="AA191" i="1"/>
  <c r="X191" i="1"/>
  <c r="W191" i="1"/>
  <c r="V191" i="1"/>
  <c r="U191" i="1"/>
  <c r="T191" i="1"/>
  <c r="S191" i="1"/>
  <c r="R191" i="1"/>
  <c r="J191" i="1"/>
  <c r="BH191" i="1" s="1"/>
  <c r="CF63" i="1"/>
  <c r="BT63" i="1"/>
  <c r="BS63" i="1"/>
  <c r="BQ63" i="1"/>
  <c r="BP63" i="1"/>
  <c r="BB63" i="1"/>
  <c r="BW63" i="1" s="1"/>
  <c r="CB63" i="1" s="1"/>
  <c r="AP63" i="1"/>
  <c r="AJ63" i="1"/>
  <c r="AG63" i="1"/>
  <c r="AF63" i="1"/>
  <c r="AE63" i="1"/>
  <c r="AB63" i="1"/>
  <c r="CO63" i="1" s="1"/>
  <c r="AA63" i="1"/>
  <c r="X63" i="1"/>
  <c r="W63" i="1"/>
  <c r="V63" i="1"/>
  <c r="U63" i="1"/>
  <c r="T63" i="1"/>
  <c r="S63" i="1"/>
  <c r="R63" i="1"/>
  <c r="J63" i="1"/>
  <c r="CF190" i="1"/>
  <c r="CG190" i="1" s="1"/>
  <c r="BT190" i="1"/>
  <c r="BS190" i="1"/>
  <c r="CN190" i="1" s="1"/>
  <c r="BQ190" i="1"/>
  <c r="BP190" i="1"/>
  <c r="BB190" i="1"/>
  <c r="BW190" i="1" s="1"/>
  <c r="AP190" i="1"/>
  <c r="AJ190" i="1"/>
  <c r="AG190" i="1"/>
  <c r="AF190" i="1"/>
  <c r="AE190" i="1"/>
  <c r="AB190" i="1"/>
  <c r="CO190" i="1" s="1"/>
  <c r="AA190" i="1"/>
  <c r="X190" i="1"/>
  <c r="W190" i="1"/>
  <c r="V190" i="1"/>
  <c r="U190" i="1"/>
  <c r="T190" i="1"/>
  <c r="S190" i="1"/>
  <c r="R190" i="1"/>
  <c r="J190" i="1"/>
  <c r="BN190" i="1" s="1"/>
  <c r="CF30" i="1"/>
  <c r="BT30" i="1"/>
  <c r="BS30" i="1"/>
  <c r="BQ30" i="1"/>
  <c r="BP30" i="1"/>
  <c r="BB30" i="1"/>
  <c r="BW30" i="1" s="1"/>
  <c r="CB30" i="1" s="1"/>
  <c r="AP30" i="1"/>
  <c r="AJ30" i="1"/>
  <c r="AG30" i="1"/>
  <c r="AF30" i="1"/>
  <c r="AE30" i="1"/>
  <c r="AB30" i="1"/>
  <c r="CO30" i="1" s="1"/>
  <c r="AA30" i="1"/>
  <c r="X30" i="1"/>
  <c r="W30" i="1"/>
  <c r="V30" i="1"/>
  <c r="U30" i="1"/>
  <c r="T30" i="1"/>
  <c r="S30" i="1"/>
  <c r="R30" i="1"/>
  <c r="J30" i="1"/>
  <c r="CF29" i="1"/>
  <c r="CG29" i="1" s="1"/>
  <c r="BT29" i="1"/>
  <c r="BS29" i="1"/>
  <c r="BQ29" i="1"/>
  <c r="BP29" i="1"/>
  <c r="BB29" i="1"/>
  <c r="BW29" i="1" s="1"/>
  <c r="AP29" i="1"/>
  <c r="AJ29" i="1"/>
  <c r="AG29" i="1"/>
  <c r="AF29" i="1"/>
  <c r="AE29" i="1"/>
  <c r="AB29" i="1"/>
  <c r="CO29" i="1" s="1"/>
  <c r="AA29" i="1"/>
  <c r="X29" i="1"/>
  <c r="W29" i="1"/>
  <c r="V29" i="1"/>
  <c r="U29" i="1"/>
  <c r="T29" i="1"/>
  <c r="S29" i="1"/>
  <c r="R29" i="1"/>
  <c r="J29" i="1"/>
  <c r="BN29" i="1" s="1"/>
  <c r="CF412" i="1"/>
  <c r="CG412" i="1" s="1"/>
  <c r="BT412" i="1"/>
  <c r="BS412" i="1"/>
  <c r="CN412" i="1" s="1"/>
  <c r="BQ412" i="1"/>
  <c r="BP412" i="1"/>
  <c r="BB412" i="1"/>
  <c r="BW412" i="1" s="1"/>
  <c r="CB412" i="1" s="1"/>
  <c r="AP412" i="1"/>
  <c r="AJ412" i="1"/>
  <c r="AG412" i="1"/>
  <c r="AF412" i="1"/>
  <c r="AE412" i="1"/>
  <c r="AB412" i="1"/>
  <c r="AA412" i="1"/>
  <c r="X412" i="1"/>
  <c r="W412" i="1"/>
  <c r="V412" i="1"/>
  <c r="U412" i="1"/>
  <c r="T412" i="1"/>
  <c r="S412" i="1"/>
  <c r="R412" i="1"/>
  <c r="J412" i="1"/>
  <c r="CF498" i="1"/>
  <c r="CH498" i="1" s="1"/>
  <c r="BT498" i="1"/>
  <c r="BS498" i="1"/>
  <c r="CL498" i="1" s="1"/>
  <c r="CM498" i="1" s="1"/>
  <c r="BQ498" i="1"/>
  <c r="BP498" i="1"/>
  <c r="BB498" i="1"/>
  <c r="BW498" i="1" s="1"/>
  <c r="CB498" i="1" s="1"/>
  <c r="AP498" i="1"/>
  <c r="AJ498" i="1"/>
  <c r="AG498" i="1"/>
  <c r="AF498" i="1"/>
  <c r="AE498" i="1"/>
  <c r="AB498" i="1"/>
  <c r="AA498" i="1"/>
  <c r="X498" i="1"/>
  <c r="W498" i="1"/>
  <c r="V498" i="1"/>
  <c r="U498" i="1"/>
  <c r="T498" i="1"/>
  <c r="S498" i="1"/>
  <c r="R498" i="1"/>
  <c r="J498" i="1"/>
  <c r="BN498" i="1" s="1"/>
  <c r="CF411" i="1"/>
  <c r="BT411" i="1"/>
  <c r="BS411" i="1"/>
  <c r="CN411" i="1" s="1"/>
  <c r="BQ411" i="1"/>
  <c r="BP411" i="1"/>
  <c r="BB411" i="1"/>
  <c r="BW411" i="1" s="1"/>
  <c r="CB411" i="1" s="1"/>
  <c r="AP411" i="1"/>
  <c r="AJ411" i="1"/>
  <c r="AG411" i="1"/>
  <c r="AF411" i="1"/>
  <c r="AE411" i="1"/>
  <c r="AB411" i="1"/>
  <c r="AA411" i="1"/>
  <c r="X411" i="1"/>
  <c r="W411" i="1"/>
  <c r="V411" i="1"/>
  <c r="U411" i="1"/>
  <c r="T411" i="1"/>
  <c r="S411" i="1"/>
  <c r="R411" i="1"/>
  <c r="J411" i="1"/>
  <c r="BH411" i="1" s="1"/>
  <c r="CF534" i="1"/>
  <c r="CH534" i="1" s="1"/>
  <c r="BT534" i="1"/>
  <c r="BS534" i="1"/>
  <c r="CN534" i="1" s="1"/>
  <c r="BQ534" i="1"/>
  <c r="BP534" i="1"/>
  <c r="BB534" i="1"/>
  <c r="BW534" i="1" s="1"/>
  <c r="AP534" i="1"/>
  <c r="AJ534" i="1"/>
  <c r="AG534" i="1"/>
  <c r="AF534" i="1"/>
  <c r="AE534" i="1"/>
  <c r="AB534" i="1"/>
  <c r="CO534" i="1" s="1"/>
  <c r="AA534" i="1"/>
  <c r="X534" i="1"/>
  <c r="W534" i="1"/>
  <c r="V534" i="1"/>
  <c r="U534" i="1"/>
  <c r="T534" i="1"/>
  <c r="S534" i="1"/>
  <c r="R534" i="1"/>
  <c r="J534" i="1"/>
  <c r="CF410" i="1"/>
  <c r="CG410" i="1" s="1"/>
  <c r="BT410" i="1"/>
  <c r="BS410" i="1"/>
  <c r="CL410" i="1" s="1"/>
  <c r="CM410" i="1" s="1"/>
  <c r="BQ410" i="1"/>
  <c r="BP410" i="1"/>
  <c r="BB410" i="1"/>
  <c r="BW410" i="1" s="1"/>
  <c r="AP410" i="1"/>
  <c r="AJ410" i="1"/>
  <c r="AG410" i="1"/>
  <c r="AF410" i="1"/>
  <c r="AE410" i="1"/>
  <c r="AB410" i="1"/>
  <c r="AA410" i="1"/>
  <c r="X410" i="1"/>
  <c r="W410" i="1"/>
  <c r="V410" i="1"/>
  <c r="U410" i="1"/>
  <c r="T410" i="1"/>
  <c r="S410" i="1"/>
  <c r="R410" i="1"/>
  <c r="J410" i="1"/>
  <c r="CF409" i="1"/>
  <c r="CG409" i="1" s="1"/>
  <c r="BT409" i="1"/>
  <c r="BS409" i="1"/>
  <c r="CK409" i="1" s="1"/>
  <c r="BQ409" i="1"/>
  <c r="BP409" i="1"/>
  <c r="BB409" i="1"/>
  <c r="BW409" i="1" s="1"/>
  <c r="CB409" i="1" s="1"/>
  <c r="AP409" i="1"/>
  <c r="AJ409" i="1"/>
  <c r="AG409" i="1"/>
  <c r="AF409" i="1"/>
  <c r="AE409" i="1"/>
  <c r="AB409" i="1"/>
  <c r="AA409" i="1"/>
  <c r="X409" i="1"/>
  <c r="W409" i="1"/>
  <c r="V409" i="1"/>
  <c r="U409" i="1"/>
  <c r="T409" i="1"/>
  <c r="S409" i="1"/>
  <c r="R409" i="1"/>
  <c r="J409" i="1"/>
  <c r="CF189" i="1"/>
  <c r="BT189" i="1"/>
  <c r="BS189" i="1"/>
  <c r="BQ189" i="1"/>
  <c r="BP189" i="1"/>
  <c r="BB189" i="1"/>
  <c r="BW189" i="1" s="1"/>
  <c r="AP189" i="1"/>
  <c r="AJ189" i="1"/>
  <c r="AG189" i="1"/>
  <c r="AF189" i="1"/>
  <c r="AE189" i="1"/>
  <c r="AB189" i="1"/>
  <c r="CO189" i="1" s="1"/>
  <c r="AA189" i="1"/>
  <c r="X189" i="1"/>
  <c r="W189" i="1"/>
  <c r="V189" i="1"/>
  <c r="U189" i="1"/>
  <c r="T189" i="1"/>
  <c r="S189" i="1"/>
  <c r="R189" i="1"/>
  <c r="J189" i="1"/>
  <c r="AX189" i="1" s="1"/>
  <c r="CF188" i="1"/>
  <c r="BT188" i="1"/>
  <c r="BS188" i="1"/>
  <c r="BQ188" i="1"/>
  <c r="BP188" i="1"/>
  <c r="BB188" i="1"/>
  <c r="BW188" i="1" s="1"/>
  <c r="CB188" i="1" s="1"/>
  <c r="AP188" i="1"/>
  <c r="AJ188" i="1"/>
  <c r="AG188" i="1"/>
  <c r="AF188" i="1"/>
  <c r="AE188" i="1"/>
  <c r="AB188" i="1"/>
  <c r="CO188" i="1" s="1"/>
  <c r="AA188" i="1"/>
  <c r="X188" i="1"/>
  <c r="W188" i="1"/>
  <c r="V188" i="1"/>
  <c r="U188" i="1"/>
  <c r="T188" i="1"/>
  <c r="S188" i="1"/>
  <c r="R188" i="1"/>
  <c r="J188" i="1"/>
  <c r="BG188" i="1" s="1"/>
  <c r="CF28" i="1"/>
  <c r="BT28" i="1"/>
  <c r="BS28" i="1"/>
  <c r="BQ28" i="1"/>
  <c r="BP28" i="1"/>
  <c r="BB28" i="1"/>
  <c r="BW28" i="1" s="1"/>
  <c r="AP28" i="1"/>
  <c r="AJ28" i="1"/>
  <c r="AG28" i="1"/>
  <c r="AF28" i="1"/>
  <c r="AE28" i="1"/>
  <c r="AB28" i="1"/>
  <c r="CO28" i="1" s="1"/>
  <c r="AA28" i="1"/>
  <c r="X28" i="1"/>
  <c r="W28" i="1"/>
  <c r="V28" i="1"/>
  <c r="U28" i="1"/>
  <c r="T28" i="1"/>
  <c r="S28" i="1"/>
  <c r="R28" i="1"/>
  <c r="J28" i="1"/>
  <c r="BH28" i="1" s="1"/>
  <c r="CF408" i="1"/>
  <c r="BT408" i="1"/>
  <c r="BS408" i="1"/>
  <c r="BQ408" i="1"/>
  <c r="BP408" i="1"/>
  <c r="BB408" i="1"/>
  <c r="BW408" i="1" s="1"/>
  <c r="AP408" i="1"/>
  <c r="AJ408" i="1"/>
  <c r="AG408" i="1"/>
  <c r="AF408" i="1"/>
  <c r="AE408" i="1"/>
  <c r="AB408" i="1"/>
  <c r="CO408" i="1" s="1"/>
  <c r="AA408" i="1"/>
  <c r="X408" i="1"/>
  <c r="W408" i="1"/>
  <c r="V408" i="1"/>
  <c r="U408" i="1"/>
  <c r="T408" i="1"/>
  <c r="S408" i="1"/>
  <c r="R408" i="1"/>
  <c r="J408" i="1"/>
  <c r="AX408" i="1" s="1"/>
  <c r="CF249" i="1"/>
  <c r="CH249" i="1" s="1"/>
  <c r="BT249" i="1"/>
  <c r="BS249" i="1"/>
  <c r="CL249" i="1" s="1"/>
  <c r="CM249" i="1" s="1"/>
  <c r="BQ249" i="1"/>
  <c r="BP249" i="1"/>
  <c r="BB249" i="1"/>
  <c r="BW249" i="1" s="1"/>
  <c r="CB249" i="1" s="1"/>
  <c r="AP249" i="1"/>
  <c r="AJ249" i="1"/>
  <c r="AG249" i="1"/>
  <c r="AF249" i="1"/>
  <c r="AE249" i="1"/>
  <c r="AB249" i="1"/>
  <c r="AA249" i="1"/>
  <c r="X249" i="1"/>
  <c r="W249" i="1"/>
  <c r="V249" i="1"/>
  <c r="U249" i="1"/>
  <c r="T249" i="1"/>
  <c r="S249" i="1"/>
  <c r="R249" i="1"/>
  <c r="J249" i="1"/>
  <c r="CM541" i="1"/>
  <c r="CL541" i="1"/>
  <c r="CF541" i="1"/>
  <c r="CH541" i="1" s="1"/>
  <c r="BT541" i="1"/>
  <c r="BS541" i="1"/>
  <c r="CN541" i="1" s="1"/>
  <c r="BQ541" i="1"/>
  <c r="BP541" i="1"/>
  <c r="BB541" i="1"/>
  <c r="BW541" i="1" s="1"/>
  <c r="CB541" i="1" s="1"/>
  <c r="AP541" i="1"/>
  <c r="AJ541" i="1"/>
  <c r="AG541" i="1"/>
  <c r="AF541" i="1"/>
  <c r="AE541" i="1"/>
  <c r="AB541" i="1"/>
  <c r="CO541" i="1" s="1"/>
  <c r="AA541" i="1"/>
  <c r="X541" i="1"/>
  <c r="W541" i="1"/>
  <c r="V541" i="1"/>
  <c r="U541" i="1"/>
  <c r="T541" i="1"/>
  <c r="S541" i="1"/>
  <c r="R541" i="1"/>
  <c r="J541" i="1"/>
  <c r="AX541" i="1" s="1"/>
  <c r="CM540" i="1"/>
  <c r="CL540" i="1"/>
  <c r="CF540" i="1"/>
  <c r="CH540" i="1" s="1"/>
  <c r="BT540" i="1"/>
  <c r="BS540" i="1"/>
  <c r="CK540" i="1" s="1"/>
  <c r="BQ540" i="1"/>
  <c r="BP540" i="1"/>
  <c r="BB540" i="1"/>
  <c r="BW540" i="1" s="1"/>
  <c r="AP540" i="1"/>
  <c r="AJ540" i="1"/>
  <c r="AG540" i="1"/>
  <c r="AF540" i="1"/>
  <c r="AE540" i="1"/>
  <c r="AB540" i="1"/>
  <c r="CO540" i="1" s="1"/>
  <c r="AA540" i="1"/>
  <c r="X540" i="1"/>
  <c r="W540" i="1"/>
  <c r="V540" i="1"/>
  <c r="U540" i="1"/>
  <c r="T540" i="1"/>
  <c r="S540" i="1"/>
  <c r="R540" i="1"/>
  <c r="J540" i="1"/>
  <c r="AX540" i="1" s="1"/>
  <c r="CF248" i="1"/>
  <c r="BT248" i="1"/>
  <c r="BS248" i="1"/>
  <c r="CL248" i="1" s="1"/>
  <c r="CM248" i="1" s="1"/>
  <c r="BQ248" i="1"/>
  <c r="BP248" i="1"/>
  <c r="BB248" i="1"/>
  <c r="BW248" i="1" s="1"/>
  <c r="CB248" i="1" s="1"/>
  <c r="AP248" i="1"/>
  <c r="AJ248" i="1"/>
  <c r="AG248" i="1"/>
  <c r="AF248" i="1"/>
  <c r="AE248" i="1"/>
  <c r="AB248" i="1"/>
  <c r="CO248" i="1" s="1"/>
  <c r="AA248" i="1"/>
  <c r="X248" i="1"/>
  <c r="W248" i="1"/>
  <c r="V248" i="1"/>
  <c r="U248" i="1"/>
  <c r="T248" i="1"/>
  <c r="S248" i="1"/>
  <c r="R248" i="1"/>
  <c r="J248" i="1"/>
  <c r="BN248" i="1" s="1"/>
  <c r="CF349" i="1"/>
  <c r="CG349" i="1" s="1"/>
  <c r="BT349" i="1"/>
  <c r="BS349" i="1"/>
  <c r="CL349" i="1" s="1"/>
  <c r="CM349" i="1" s="1"/>
  <c r="BQ349" i="1"/>
  <c r="BP349" i="1"/>
  <c r="BB349" i="1"/>
  <c r="BW349" i="1" s="1"/>
  <c r="AP349" i="1"/>
  <c r="AJ349" i="1"/>
  <c r="AG349" i="1"/>
  <c r="AF349" i="1"/>
  <c r="AE349" i="1"/>
  <c r="AB349" i="1"/>
  <c r="AA349" i="1"/>
  <c r="X349" i="1"/>
  <c r="W349" i="1"/>
  <c r="V349" i="1"/>
  <c r="U349" i="1"/>
  <c r="T349" i="1"/>
  <c r="S349" i="1"/>
  <c r="R349" i="1"/>
  <c r="J349" i="1"/>
  <c r="BH349" i="1" s="1"/>
  <c r="CF27" i="1"/>
  <c r="BT27" i="1"/>
  <c r="BS27" i="1"/>
  <c r="BQ27" i="1"/>
  <c r="BP27" i="1"/>
  <c r="BB27" i="1"/>
  <c r="BW27" i="1" s="1"/>
  <c r="AP27" i="1"/>
  <c r="AJ27" i="1"/>
  <c r="AG27" i="1"/>
  <c r="AF27" i="1"/>
  <c r="AE27" i="1"/>
  <c r="AB27" i="1"/>
  <c r="CO27" i="1" s="1"/>
  <c r="AA27" i="1"/>
  <c r="X27" i="1"/>
  <c r="W27" i="1"/>
  <c r="V27" i="1"/>
  <c r="U27" i="1"/>
  <c r="T27" i="1"/>
  <c r="S27" i="1"/>
  <c r="R27" i="1"/>
  <c r="J27" i="1"/>
  <c r="CF187" i="1"/>
  <c r="CH187" i="1" s="1"/>
  <c r="BT187" i="1"/>
  <c r="BS187" i="1"/>
  <c r="CL187" i="1" s="1"/>
  <c r="CM187" i="1" s="1"/>
  <c r="BQ187" i="1"/>
  <c r="BP187" i="1"/>
  <c r="BB187" i="1"/>
  <c r="BW187" i="1" s="1"/>
  <c r="CB187" i="1" s="1"/>
  <c r="AP187" i="1"/>
  <c r="AJ187" i="1"/>
  <c r="AG187" i="1"/>
  <c r="AF187" i="1"/>
  <c r="AE187" i="1"/>
  <c r="AB187" i="1"/>
  <c r="CO187" i="1" s="1"/>
  <c r="AA187" i="1"/>
  <c r="X187" i="1"/>
  <c r="W187" i="1"/>
  <c r="V187" i="1"/>
  <c r="U187" i="1"/>
  <c r="T187" i="1"/>
  <c r="S187" i="1"/>
  <c r="R187" i="1"/>
  <c r="J187" i="1"/>
  <c r="AX187" i="1" s="1"/>
  <c r="CF519" i="1"/>
  <c r="CG519" i="1" s="1"/>
  <c r="BT519" i="1"/>
  <c r="BS519" i="1"/>
  <c r="BQ519" i="1"/>
  <c r="BP519" i="1"/>
  <c r="BB519" i="1"/>
  <c r="BW519" i="1" s="1"/>
  <c r="AP519" i="1"/>
  <c r="AJ519" i="1"/>
  <c r="AG519" i="1"/>
  <c r="AF519" i="1"/>
  <c r="AE519" i="1"/>
  <c r="AB519" i="1"/>
  <c r="CO519" i="1" s="1"/>
  <c r="AA519" i="1"/>
  <c r="X519" i="1"/>
  <c r="W519" i="1"/>
  <c r="V519" i="1"/>
  <c r="U519" i="1"/>
  <c r="T519" i="1"/>
  <c r="S519" i="1"/>
  <c r="R519" i="1"/>
  <c r="J519" i="1"/>
  <c r="CF518" i="1"/>
  <c r="CH518" i="1" s="1"/>
  <c r="BT518" i="1"/>
  <c r="BS518" i="1"/>
  <c r="CL518" i="1" s="1"/>
  <c r="CM518" i="1" s="1"/>
  <c r="BQ518" i="1"/>
  <c r="BP518" i="1"/>
  <c r="BB518" i="1"/>
  <c r="BW518" i="1" s="1"/>
  <c r="CB518" i="1" s="1"/>
  <c r="AP518" i="1"/>
  <c r="AJ518" i="1"/>
  <c r="AG518" i="1"/>
  <c r="AF518" i="1"/>
  <c r="AE518" i="1"/>
  <c r="AB518" i="1"/>
  <c r="CO518" i="1" s="1"/>
  <c r="AA518" i="1"/>
  <c r="X518" i="1"/>
  <c r="W518" i="1"/>
  <c r="V518" i="1"/>
  <c r="U518" i="1"/>
  <c r="T518" i="1"/>
  <c r="S518" i="1"/>
  <c r="R518" i="1"/>
  <c r="J518" i="1"/>
  <c r="AX518" i="1" s="1"/>
  <c r="CF124" i="1"/>
  <c r="CG124" i="1" s="1"/>
  <c r="BT124" i="1"/>
  <c r="BS124" i="1"/>
  <c r="CK124" i="1" s="1"/>
  <c r="BQ124" i="1"/>
  <c r="BP124" i="1"/>
  <c r="BB124" i="1"/>
  <c r="BW124" i="1" s="1"/>
  <c r="CB124" i="1" s="1"/>
  <c r="AP124" i="1"/>
  <c r="AJ124" i="1"/>
  <c r="AG124" i="1"/>
  <c r="AF124" i="1"/>
  <c r="AE124" i="1"/>
  <c r="AB124" i="1"/>
  <c r="CO124" i="1" s="1"/>
  <c r="AA124" i="1"/>
  <c r="X124" i="1"/>
  <c r="W124" i="1"/>
  <c r="V124" i="1"/>
  <c r="U124" i="1"/>
  <c r="T124" i="1"/>
  <c r="S124" i="1"/>
  <c r="R124" i="1"/>
  <c r="J124" i="1"/>
  <c r="CF297" i="1"/>
  <c r="CG297" i="1" s="1"/>
  <c r="BT297" i="1"/>
  <c r="BS297" i="1"/>
  <c r="CK297" i="1" s="1"/>
  <c r="BQ297" i="1"/>
  <c r="BP297" i="1"/>
  <c r="BB297" i="1"/>
  <c r="BW297" i="1" s="1"/>
  <c r="AP297" i="1"/>
  <c r="AJ297" i="1"/>
  <c r="AG297" i="1"/>
  <c r="AF297" i="1"/>
  <c r="AE297" i="1"/>
  <c r="AB297" i="1"/>
  <c r="CO297" i="1" s="1"/>
  <c r="AA297" i="1"/>
  <c r="X297" i="1"/>
  <c r="W297" i="1"/>
  <c r="V297" i="1"/>
  <c r="U297" i="1"/>
  <c r="T297" i="1"/>
  <c r="S297" i="1"/>
  <c r="R297" i="1"/>
  <c r="J297" i="1"/>
  <c r="BO297" i="1" s="1"/>
  <c r="CF123" i="1"/>
  <c r="CH123" i="1" s="1"/>
  <c r="BT123" i="1"/>
  <c r="BS123" i="1"/>
  <c r="BQ123" i="1"/>
  <c r="BP123" i="1"/>
  <c r="BB123" i="1"/>
  <c r="BW123" i="1" s="1"/>
  <c r="AP123" i="1"/>
  <c r="AJ123" i="1"/>
  <c r="AG123" i="1"/>
  <c r="AF123" i="1"/>
  <c r="AE123" i="1"/>
  <c r="AB123" i="1"/>
  <c r="CO123" i="1" s="1"/>
  <c r="AA123" i="1"/>
  <c r="X123" i="1"/>
  <c r="W123" i="1"/>
  <c r="V123" i="1"/>
  <c r="U123" i="1"/>
  <c r="T123" i="1"/>
  <c r="S123" i="1"/>
  <c r="R123" i="1"/>
  <c r="J123" i="1"/>
  <c r="BO123" i="1" s="1"/>
  <c r="CF122" i="1"/>
  <c r="CH122" i="1" s="1"/>
  <c r="BT122" i="1"/>
  <c r="BS122" i="1"/>
  <c r="CN122" i="1" s="1"/>
  <c r="BQ122" i="1"/>
  <c r="BP122" i="1"/>
  <c r="BB122" i="1"/>
  <c r="BW122" i="1" s="1"/>
  <c r="AP122" i="1"/>
  <c r="AJ122" i="1"/>
  <c r="AG122" i="1"/>
  <c r="AF122" i="1"/>
  <c r="AE122" i="1"/>
  <c r="AB122" i="1"/>
  <c r="AA122" i="1"/>
  <c r="X122" i="1"/>
  <c r="W122" i="1"/>
  <c r="V122" i="1"/>
  <c r="U122" i="1"/>
  <c r="T122" i="1"/>
  <c r="S122" i="1"/>
  <c r="R122" i="1"/>
  <c r="J122" i="1"/>
  <c r="AX122" i="1" s="1"/>
  <c r="CF407" i="1"/>
  <c r="BT407" i="1"/>
  <c r="BS407" i="1"/>
  <c r="CN407" i="1" s="1"/>
  <c r="BQ407" i="1"/>
  <c r="BP407" i="1"/>
  <c r="BB407" i="1"/>
  <c r="BW407" i="1" s="1"/>
  <c r="AP407" i="1"/>
  <c r="AJ407" i="1"/>
  <c r="AG407" i="1"/>
  <c r="AF407" i="1"/>
  <c r="AE407" i="1"/>
  <c r="AB407" i="1"/>
  <c r="CO407" i="1" s="1"/>
  <c r="AA407" i="1"/>
  <c r="X407" i="1"/>
  <c r="W407" i="1"/>
  <c r="V407" i="1"/>
  <c r="U407" i="1"/>
  <c r="T407" i="1"/>
  <c r="S407" i="1"/>
  <c r="R407" i="1"/>
  <c r="J407" i="1"/>
  <c r="BN407" i="1" s="1"/>
  <c r="CF26" i="1"/>
  <c r="BT26" i="1"/>
  <c r="BS26" i="1"/>
  <c r="CL26" i="1" s="1"/>
  <c r="CM26" i="1" s="1"/>
  <c r="BQ26" i="1"/>
  <c r="BP26" i="1"/>
  <c r="BB26" i="1"/>
  <c r="BW26" i="1" s="1"/>
  <c r="CB26" i="1" s="1"/>
  <c r="AP26" i="1"/>
  <c r="AJ26" i="1"/>
  <c r="AG26" i="1"/>
  <c r="AF26" i="1"/>
  <c r="AE26" i="1"/>
  <c r="AB26" i="1"/>
  <c r="CO26" i="1" s="1"/>
  <c r="AA26" i="1"/>
  <c r="X26" i="1"/>
  <c r="W26" i="1"/>
  <c r="V26" i="1"/>
  <c r="U26" i="1"/>
  <c r="T26" i="1"/>
  <c r="S26" i="1"/>
  <c r="R26" i="1"/>
  <c r="J26" i="1"/>
  <c r="BH26" i="1" s="1"/>
  <c r="CF25" i="1"/>
  <c r="CG25" i="1" s="1"/>
  <c r="BT25" i="1"/>
  <c r="BS25" i="1"/>
  <c r="CN25" i="1" s="1"/>
  <c r="BQ25" i="1"/>
  <c r="BP25" i="1"/>
  <c r="BB25" i="1"/>
  <c r="BW25" i="1" s="1"/>
  <c r="AP25" i="1"/>
  <c r="AJ25" i="1"/>
  <c r="AG25" i="1"/>
  <c r="AF25" i="1"/>
  <c r="AE25" i="1"/>
  <c r="AB25" i="1"/>
  <c r="AA25" i="1"/>
  <c r="X25" i="1"/>
  <c r="W25" i="1"/>
  <c r="V25" i="1"/>
  <c r="U25" i="1"/>
  <c r="T25" i="1"/>
  <c r="S25" i="1"/>
  <c r="R25" i="1"/>
  <c r="J25" i="1"/>
  <c r="BN25" i="1" s="1"/>
  <c r="CF24" i="1"/>
  <c r="CH24" i="1" s="1"/>
  <c r="BT24" i="1"/>
  <c r="BS24" i="1"/>
  <c r="CN24" i="1" s="1"/>
  <c r="BQ24" i="1"/>
  <c r="BP24" i="1"/>
  <c r="BB24" i="1"/>
  <c r="BW24" i="1" s="1"/>
  <c r="AP24" i="1"/>
  <c r="AJ24" i="1"/>
  <c r="AG24" i="1"/>
  <c r="AF24" i="1"/>
  <c r="AE24" i="1"/>
  <c r="AB24" i="1"/>
  <c r="CO24" i="1" s="1"/>
  <c r="AA24" i="1"/>
  <c r="X24" i="1"/>
  <c r="W24" i="1"/>
  <c r="V24" i="1"/>
  <c r="U24" i="1"/>
  <c r="T24" i="1"/>
  <c r="S24" i="1"/>
  <c r="R24" i="1"/>
  <c r="J24" i="1"/>
  <c r="AX24" i="1" s="1"/>
  <c r="CF23" i="1"/>
  <c r="BT23" i="1"/>
  <c r="BS23" i="1"/>
  <c r="CN23" i="1" s="1"/>
  <c r="BQ23" i="1"/>
  <c r="BP23" i="1"/>
  <c r="BB23" i="1"/>
  <c r="BW23" i="1" s="1"/>
  <c r="CB23" i="1" s="1"/>
  <c r="AP23" i="1"/>
  <c r="AJ23" i="1"/>
  <c r="AG23" i="1"/>
  <c r="AF23" i="1"/>
  <c r="AE23" i="1"/>
  <c r="AB23" i="1"/>
  <c r="AA23" i="1"/>
  <c r="X23" i="1"/>
  <c r="W23" i="1"/>
  <c r="V23" i="1"/>
  <c r="U23" i="1"/>
  <c r="T23" i="1"/>
  <c r="S23" i="1"/>
  <c r="R23" i="1"/>
  <c r="J23" i="1"/>
  <c r="CF247" i="1"/>
  <c r="BT247" i="1"/>
  <c r="BS247" i="1"/>
  <c r="CL247" i="1" s="1"/>
  <c r="CM247" i="1" s="1"/>
  <c r="BQ247" i="1"/>
  <c r="BP247" i="1"/>
  <c r="BB247" i="1"/>
  <c r="BW247" i="1" s="1"/>
  <c r="CB247" i="1" s="1"/>
  <c r="AP247" i="1"/>
  <c r="AJ247" i="1"/>
  <c r="AG247" i="1"/>
  <c r="AF247" i="1"/>
  <c r="AE247" i="1"/>
  <c r="AB247" i="1"/>
  <c r="AA247" i="1"/>
  <c r="X247" i="1"/>
  <c r="W247" i="1"/>
  <c r="V247" i="1"/>
  <c r="U247" i="1"/>
  <c r="T247" i="1"/>
  <c r="S247" i="1"/>
  <c r="R247" i="1"/>
  <c r="J247" i="1"/>
  <c r="CF406" i="1"/>
  <c r="CH406" i="1" s="1"/>
  <c r="BT406" i="1"/>
  <c r="BS406" i="1"/>
  <c r="CK406" i="1" s="1"/>
  <c r="BQ406" i="1"/>
  <c r="BP406" i="1"/>
  <c r="BB406" i="1"/>
  <c r="BW406" i="1" s="1"/>
  <c r="AP406" i="1"/>
  <c r="AJ406" i="1"/>
  <c r="AG406" i="1"/>
  <c r="AF406" i="1"/>
  <c r="AE406" i="1"/>
  <c r="AB406" i="1"/>
  <c r="CO406" i="1" s="1"/>
  <c r="AA406" i="1"/>
  <c r="X406" i="1"/>
  <c r="W406" i="1"/>
  <c r="V406" i="1"/>
  <c r="U406" i="1"/>
  <c r="T406" i="1"/>
  <c r="S406" i="1"/>
  <c r="R406" i="1"/>
  <c r="J406" i="1"/>
  <c r="AX406" i="1" s="1"/>
  <c r="CF497" i="1"/>
  <c r="BT497" i="1"/>
  <c r="BS497" i="1"/>
  <c r="CL497" i="1" s="1"/>
  <c r="CM497" i="1" s="1"/>
  <c r="BQ497" i="1"/>
  <c r="BP497" i="1"/>
  <c r="BB497" i="1"/>
  <c r="BW497" i="1" s="1"/>
  <c r="AP497" i="1"/>
  <c r="AJ497" i="1"/>
  <c r="AG497" i="1"/>
  <c r="AF497" i="1"/>
  <c r="AE497" i="1"/>
  <c r="AB497" i="1"/>
  <c r="CO497" i="1" s="1"/>
  <c r="AA497" i="1"/>
  <c r="X497" i="1"/>
  <c r="W497" i="1"/>
  <c r="V497" i="1"/>
  <c r="U497" i="1"/>
  <c r="T497" i="1"/>
  <c r="S497" i="1"/>
  <c r="R497" i="1"/>
  <c r="J497" i="1"/>
  <c r="BN497" i="1" s="1"/>
  <c r="CF496" i="1"/>
  <c r="CH496" i="1" s="1"/>
  <c r="BT496" i="1"/>
  <c r="BS496" i="1"/>
  <c r="BQ496" i="1"/>
  <c r="BP496" i="1"/>
  <c r="BB496" i="1"/>
  <c r="BW496" i="1" s="1"/>
  <c r="AP496" i="1"/>
  <c r="AJ496" i="1"/>
  <c r="AG496" i="1"/>
  <c r="AF496" i="1"/>
  <c r="AE496" i="1"/>
  <c r="AB496" i="1"/>
  <c r="CO496" i="1" s="1"/>
  <c r="AA496" i="1"/>
  <c r="X496" i="1"/>
  <c r="W496" i="1"/>
  <c r="V496" i="1"/>
  <c r="U496" i="1"/>
  <c r="T496" i="1"/>
  <c r="S496" i="1"/>
  <c r="R496" i="1"/>
  <c r="J496" i="1"/>
  <c r="AX496" i="1" s="1"/>
  <c r="CF517" i="1"/>
  <c r="CG517" i="1" s="1"/>
  <c r="BT517" i="1"/>
  <c r="BS517" i="1"/>
  <c r="CN517" i="1" s="1"/>
  <c r="BQ517" i="1"/>
  <c r="BP517" i="1"/>
  <c r="BB517" i="1"/>
  <c r="BW517" i="1" s="1"/>
  <c r="AP517" i="1"/>
  <c r="AJ517" i="1"/>
  <c r="AG517" i="1"/>
  <c r="AF517" i="1"/>
  <c r="AE517" i="1"/>
  <c r="AB517" i="1"/>
  <c r="CO517" i="1" s="1"/>
  <c r="X517" i="1"/>
  <c r="W517" i="1"/>
  <c r="V517" i="1"/>
  <c r="U517" i="1"/>
  <c r="T517" i="1"/>
  <c r="S517" i="1"/>
  <c r="R517" i="1"/>
  <c r="J517" i="1"/>
  <c r="AX517" i="1" s="1"/>
  <c r="CF516" i="1"/>
  <c r="CG516" i="1" s="1"/>
  <c r="BT516" i="1"/>
  <c r="BS516" i="1"/>
  <c r="CL516" i="1" s="1"/>
  <c r="CM516" i="1" s="1"/>
  <c r="BQ516" i="1"/>
  <c r="BP516" i="1"/>
  <c r="BB516" i="1"/>
  <c r="BW516" i="1" s="1"/>
  <c r="AP516" i="1"/>
  <c r="AJ516" i="1"/>
  <c r="AG516" i="1"/>
  <c r="AF516" i="1"/>
  <c r="AE516" i="1"/>
  <c r="AB516" i="1"/>
  <c r="CO516" i="1" s="1"/>
  <c r="X516" i="1"/>
  <c r="W516" i="1"/>
  <c r="V516" i="1"/>
  <c r="U516" i="1"/>
  <c r="T516" i="1"/>
  <c r="S516" i="1"/>
  <c r="R516" i="1"/>
  <c r="J516" i="1"/>
  <c r="CF22" i="1"/>
  <c r="CH22" i="1" s="1"/>
  <c r="BT22" i="1"/>
  <c r="BS22" i="1"/>
  <c r="BQ22" i="1"/>
  <c r="BP22" i="1"/>
  <c r="BB22" i="1"/>
  <c r="BW22" i="1" s="1"/>
  <c r="AP22" i="1"/>
  <c r="AJ22" i="1"/>
  <c r="AG22" i="1"/>
  <c r="AF22" i="1"/>
  <c r="AE22" i="1"/>
  <c r="AB22" i="1"/>
  <c r="AA22" i="1"/>
  <c r="X22" i="1"/>
  <c r="W22" i="1"/>
  <c r="V22" i="1"/>
  <c r="U22" i="1"/>
  <c r="T22" i="1"/>
  <c r="S22" i="1"/>
  <c r="R22" i="1"/>
  <c r="J22" i="1"/>
  <c r="AX22" i="1" s="1"/>
  <c r="CF405" i="1"/>
  <c r="CH405" i="1" s="1"/>
  <c r="BT405" i="1"/>
  <c r="BS405" i="1"/>
  <c r="BQ405" i="1"/>
  <c r="BP405" i="1"/>
  <c r="BB405" i="1"/>
  <c r="BW405" i="1" s="1"/>
  <c r="CB405" i="1" s="1"/>
  <c r="AP405" i="1"/>
  <c r="AJ405" i="1"/>
  <c r="AG405" i="1"/>
  <c r="AF405" i="1"/>
  <c r="AE405" i="1"/>
  <c r="AB405" i="1"/>
  <c r="CO405" i="1" s="1"/>
  <c r="AA405" i="1"/>
  <c r="X405" i="1"/>
  <c r="W405" i="1"/>
  <c r="V405" i="1"/>
  <c r="U405" i="1"/>
  <c r="T405" i="1"/>
  <c r="S405" i="1"/>
  <c r="R405" i="1"/>
  <c r="J405" i="1"/>
  <c r="BH405" i="1" s="1"/>
  <c r="CF495" i="1"/>
  <c r="BT495" i="1"/>
  <c r="BS495" i="1"/>
  <c r="BQ495" i="1"/>
  <c r="BP495" i="1"/>
  <c r="BB495" i="1"/>
  <c r="BW495" i="1" s="1"/>
  <c r="CB495" i="1" s="1"/>
  <c r="AP495" i="1"/>
  <c r="AJ495" i="1"/>
  <c r="AG495" i="1"/>
  <c r="AF495" i="1"/>
  <c r="AE495" i="1"/>
  <c r="AB495" i="1"/>
  <c r="AA495" i="1"/>
  <c r="X495" i="1"/>
  <c r="W495" i="1"/>
  <c r="V495" i="1"/>
  <c r="U495" i="1"/>
  <c r="T495" i="1"/>
  <c r="S495" i="1"/>
  <c r="R495" i="1"/>
  <c r="J495" i="1"/>
  <c r="BG495" i="1" s="1"/>
  <c r="CF494" i="1"/>
  <c r="BT494" i="1"/>
  <c r="BS494" i="1"/>
  <c r="BQ494" i="1"/>
  <c r="BP494" i="1"/>
  <c r="BB494" i="1"/>
  <c r="BW494" i="1" s="1"/>
  <c r="AP494" i="1"/>
  <c r="AJ494" i="1"/>
  <c r="AG494" i="1"/>
  <c r="AF494" i="1"/>
  <c r="AE494" i="1"/>
  <c r="AB494" i="1"/>
  <c r="AA494" i="1"/>
  <c r="X494" i="1"/>
  <c r="W494" i="1"/>
  <c r="V494" i="1"/>
  <c r="U494" i="1"/>
  <c r="T494" i="1"/>
  <c r="S494" i="1"/>
  <c r="R494" i="1"/>
  <c r="J494" i="1"/>
  <c r="CF21" i="1"/>
  <c r="CH21" i="1" s="1"/>
  <c r="BT21" i="1"/>
  <c r="BS21" i="1"/>
  <c r="BQ21" i="1"/>
  <c r="BP21" i="1"/>
  <c r="BB21" i="1"/>
  <c r="BW21" i="1" s="1"/>
  <c r="AP21" i="1"/>
  <c r="AJ21" i="1"/>
  <c r="AG21" i="1"/>
  <c r="AF21" i="1"/>
  <c r="AE21" i="1"/>
  <c r="AB21" i="1"/>
  <c r="CO21" i="1" s="1"/>
  <c r="AA21" i="1"/>
  <c r="X21" i="1"/>
  <c r="W21" i="1"/>
  <c r="V21" i="1"/>
  <c r="U21" i="1"/>
  <c r="T21" i="1"/>
  <c r="S21" i="1"/>
  <c r="R21" i="1"/>
  <c r="J21" i="1"/>
  <c r="BG21" i="1" s="1"/>
  <c r="CF121" i="1"/>
  <c r="CH121" i="1" s="1"/>
  <c r="BT121" i="1"/>
  <c r="BS121" i="1"/>
  <c r="BQ121" i="1"/>
  <c r="BP121" i="1"/>
  <c r="BB121" i="1"/>
  <c r="BW121" i="1" s="1"/>
  <c r="AP121" i="1"/>
  <c r="AJ121" i="1"/>
  <c r="AG121" i="1"/>
  <c r="AF121" i="1"/>
  <c r="AE121" i="1"/>
  <c r="AB121" i="1"/>
  <c r="CO121" i="1" s="1"/>
  <c r="X121" i="1"/>
  <c r="W121" i="1"/>
  <c r="V121" i="1"/>
  <c r="U121" i="1"/>
  <c r="T121" i="1"/>
  <c r="S121" i="1"/>
  <c r="R121" i="1"/>
  <c r="J121" i="1"/>
  <c r="BG121" i="1" s="1"/>
  <c r="CF20" i="1"/>
  <c r="CH20" i="1" s="1"/>
  <c r="BV20" i="1"/>
  <c r="BT20" i="1"/>
  <c r="BS20" i="1"/>
  <c r="CN20" i="1" s="1"/>
  <c r="BQ20" i="1"/>
  <c r="BP20" i="1"/>
  <c r="BB20" i="1"/>
  <c r="BW20" i="1" s="1"/>
  <c r="AZ20" i="1"/>
  <c r="AJ20" i="1"/>
  <c r="AG20" i="1"/>
  <c r="AE20" i="1"/>
  <c r="AB20" i="1"/>
  <c r="AA20" i="1"/>
  <c r="X20" i="1"/>
  <c r="W20" i="1"/>
  <c r="V20" i="1"/>
  <c r="U20" i="1"/>
  <c r="T20" i="1"/>
  <c r="S20" i="1"/>
  <c r="R20" i="1"/>
  <c r="J20" i="1"/>
  <c r="AX20" i="1" s="1"/>
  <c r="CF14" i="1"/>
  <c r="CG14" i="1" s="1"/>
  <c r="BV14" i="1"/>
  <c r="BT14" i="1"/>
  <c r="BS14" i="1"/>
  <c r="CK14" i="1" s="1"/>
  <c r="BQ14" i="1"/>
  <c r="BP14" i="1"/>
  <c r="BB14" i="1"/>
  <c r="BW14" i="1" s="1"/>
  <c r="AZ14" i="1"/>
  <c r="AJ14" i="1"/>
  <c r="AG14" i="1"/>
  <c r="AE14" i="1"/>
  <c r="AB14" i="1"/>
  <c r="CO14" i="1" s="1"/>
  <c r="AA14" i="1"/>
  <c r="X14" i="1"/>
  <c r="W14" i="1"/>
  <c r="V14" i="1"/>
  <c r="U14" i="1"/>
  <c r="T14" i="1"/>
  <c r="S14" i="1"/>
  <c r="R14" i="1"/>
  <c r="J14" i="1"/>
  <c r="CF515" i="1"/>
  <c r="CH515" i="1" s="1"/>
  <c r="BV515" i="1"/>
  <c r="BT515" i="1"/>
  <c r="BS515" i="1"/>
  <c r="CN515" i="1" s="1"/>
  <c r="BQ515" i="1"/>
  <c r="BP515" i="1"/>
  <c r="BB515" i="1"/>
  <c r="BW515" i="1" s="1"/>
  <c r="CB515" i="1" s="1"/>
  <c r="AY515" i="1"/>
  <c r="AZ515" i="1" s="1"/>
  <c r="AJ515" i="1"/>
  <c r="AG515" i="1"/>
  <c r="AE515" i="1"/>
  <c r="AB515" i="1"/>
  <c r="AA515" i="1"/>
  <c r="X515" i="1"/>
  <c r="W515" i="1"/>
  <c r="V515" i="1"/>
  <c r="U515" i="1"/>
  <c r="T515" i="1"/>
  <c r="S515" i="1"/>
  <c r="R515" i="1"/>
  <c r="J515" i="1"/>
  <c r="CF514" i="1"/>
  <c r="CG514" i="1" s="1"/>
  <c r="BV514" i="1"/>
  <c r="BT514" i="1"/>
  <c r="BS514" i="1"/>
  <c r="BQ514" i="1"/>
  <c r="BP514" i="1"/>
  <c r="BB514" i="1"/>
  <c r="BW514" i="1" s="1"/>
  <c r="AZ514" i="1"/>
  <c r="AJ514" i="1"/>
  <c r="AG514" i="1"/>
  <c r="AE514" i="1"/>
  <c r="AB514" i="1"/>
  <c r="AA514" i="1"/>
  <c r="X514" i="1"/>
  <c r="W514" i="1"/>
  <c r="V514" i="1"/>
  <c r="U514" i="1"/>
  <c r="T514" i="1"/>
  <c r="S514" i="1"/>
  <c r="R514" i="1"/>
  <c r="J514" i="1"/>
  <c r="K514" i="1" s="1"/>
  <c r="AP514" i="1" s="1"/>
  <c r="CF404" i="1"/>
  <c r="BV404" i="1"/>
  <c r="BT404" i="1"/>
  <c r="BS404" i="1"/>
  <c r="BQ404" i="1"/>
  <c r="BP404" i="1"/>
  <c r="BB404" i="1"/>
  <c r="BW404" i="1" s="1"/>
  <c r="AY404" i="1"/>
  <c r="AZ404" i="1" s="1"/>
  <c r="AJ404" i="1"/>
  <c r="AG404" i="1"/>
  <c r="AF404" i="1"/>
  <c r="AE404" i="1"/>
  <c r="AB404" i="1"/>
  <c r="CO404" i="1" s="1"/>
  <c r="AA404" i="1"/>
  <c r="X404" i="1"/>
  <c r="W404" i="1"/>
  <c r="V404" i="1"/>
  <c r="U404" i="1"/>
  <c r="T404" i="1"/>
  <c r="S404" i="1"/>
  <c r="R404" i="1"/>
  <c r="J404" i="1"/>
  <c r="CF403" i="1"/>
  <c r="BV403" i="1"/>
  <c r="BT403" i="1"/>
  <c r="BS403" i="1"/>
  <c r="BQ403" i="1"/>
  <c r="BP403" i="1"/>
  <c r="BB403" i="1"/>
  <c r="BW403" i="1" s="1"/>
  <c r="AZ403" i="1"/>
  <c r="AJ403" i="1"/>
  <c r="AG403" i="1"/>
  <c r="AF403" i="1"/>
  <c r="AE403" i="1"/>
  <c r="AB403" i="1"/>
  <c r="AA403" i="1"/>
  <c r="X403" i="1"/>
  <c r="W403" i="1"/>
  <c r="V403" i="1"/>
  <c r="U403" i="1"/>
  <c r="T403" i="1"/>
  <c r="S403" i="1"/>
  <c r="R403" i="1"/>
  <c r="J403" i="1"/>
  <c r="CF296" i="1"/>
  <c r="BV296" i="1"/>
  <c r="BT296" i="1"/>
  <c r="BS296" i="1"/>
  <c r="BQ296" i="1"/>
  <c r="BP296" i="1"/>
  <c r="BB296" i="1"/>
  <c r="BW296" i="1" s="1"/>
  <c r="CB296" i="1" s="1"/>
  <c r="AZ296" i="1"/>
  <c r="AJ296" i="1"/>
  <c r="AG296" i="1"/>
  <c r="AF296" i="1"/>
  <c r="AE296" i="1"/>
  <c r="AB296" i="1"/>
  <c r="AA296" i="1"/>
  <c r="X296" i="1"/>
  <c r="W296" i="1"/>
  <c r="V296" i="1"/>
  <c r="U296" i="1"/>
  <c r="T296" i="1"/>
  <c r="S296" i="1"/>
  <c r="R296" i="1"/>
  <c r="J296" i="1"/>
  <c r="BO296" i="1" s="1"/>
  <c r="CF513" i="1"/>
  <c r="CH513" i="1" s="1"/>
  <c r="BV513" i="1"/>
  <c r="BT513" i="1"/>
  <c r="BS513" i="1"/>
  <c r="CL513" i="1" s="1"/>
  <c r="CM513" i="1" s="1"/>
  <c r="BQ513" i="1"/>
  <c r="BP513" i="1"/>
  <c r="BB513" i="1"/>
  <c r="BW513" i="1" s="1"/>
  <c r="AZ513" i="1"/>
  <c r="AJ513" i="1"/>
  <c r="AG513" i="1"/>
  <c r="AF513" i="1"/>
  <c r="AE513" i="1"/>
  <c r="AB513" i="1"/>
  <c r="AA513" i="1"/>
  <c r="X513" i="1"/>
  <c r="W513" i="1"/>
  <c r="V513" i="1"/>
  <c r="U513" i="1"/>
  <c r="T513" i="1"/>
  <c r="S513" i="1"/>
  <c r="R513" i="1"/>
  <c r="J513" i="1"/>
  <c r="K513" i="1" s="1"/>
  <c r="AP513" i="1" s="1"/>
  <c r="BV348" i="1"/>
  <c r="BT348" i="1"/>
  <c r="BS348" i="1"/>
  <c r="BQ348" i="1"/>
  <c r="BP348" i="1"/>
  <c r="BB348" i="1"/>
  <c r="BW348" i="1" s="1"/>
  <c r="AY348" i="1"/>
  <c r="AW348" i="1"/>
  <c r="AJ348" i="1"/>
  <c r="AG348" i="1"/>
  <c r="AF348" i="1"/>
  <c r="AE348" i="1"/>
  <c r="AB348" i="1"/>
  <c r="CO348" i="1" s="1"/>
  <c r="AA348" i="1"/>
  <c r="X348" i="1"/>
  <c r="W348" i="1"/>
  <c r="V348" i="1"/>
  <c r="U348" i="1"/>
  <c r="T348" i="1"/>
  <c r="S348" i="1"/>
  <c r="R348" i="1"/>
  <c r="J348" i="1"/>
  <c r="CF120" i="1"/>
  <c r="BV120" i="1"/>
  <c r="BT120" i="1"/>
  <c r="BS120" i="1"/>
  <c r="CN120" i="1" s="1"/>
  <c r="BQ120" i="1"/>
  <c r="BP120" i="1"/>
  <c r="BB120" i="1"/>
  <c r="BW120" i="1" s="1"/>
  <c r="CB120" i="1" s="1"/>
  <c r="AZ120" i="1"/>
  <c r="AP120" i="1"/>
  <c r="AJ120" i="1"/>
  <c r="AG120" i="1"/>
  <c r="AF120" i="1"/>
  <c r="AE120" i="1"/>
  <c r="AB120" i="1"/>
  <c r="AA120" i="1"/>
  <c r="X120" i="1"/>
  <c r="W120" i="1"/>
  <c r="V120" i="1"/>
  <c r="U120" i="1"/>
  <c r="T120" i="1"/>
  <c r="S120" i="1"/>
  <c r="R120" i="1"/>
  <c r="J120" i="1"/>
  <c r="AX120" i="1" s="1"/>
  <c r="CF295" i="1"/>
  <c r="BV295" i="1"/>
  <c r="BT295" i="1"/>
  <c r="BS295" i="1"/>
  <c r="BQ295" i="1"/>
  <c r="BP295" i="1"/>
  <c r="BB295" i="1"/>
  <c r="BW295" i="1" s="1"/>
  <c r="AY295" i="1"/>
  <c r="AZ295" i="1" s="1"/>
  <c r="AP295" i="1"/>
  <c r="AJ295" i="1"/>
  <c r="AG295" i="1"/>
  <c r="AF295" i="1"/>
  <c r="AE295" i="1"/>
  <c r="AB295" i="1"/>
  <c r="CO295" i="1" s="1"/>
  <c r="AA295" i="1"/>
  <c r="X295" i="1"/>
  <c r="W295" i="1"/>
  <c r="V295" i="1"/>
  <c r="U295" i="1"/>
  <c r="T295" i="1"/>
  <c r="S295" i="1"/>
  <c r="R295" i="1"/>
  <c r="J295" i="1"/>
  <c r="BN295" i="1" s="1"/>
  <c r="CF186" i="1"/>
  <c r="CG186" i="1" s="1"/>
  <c r="BV186" i="1"/>
  <c r="BT186" i="1"/>
  <c r="BS186" i="1"/>
  <c r="BQ186" i="1"/>
  <c r="BP186" i="1"/>
  <c r="BB186" i="1"/>
  <c r="BW186" i="1" s="1"/>
  <c r="CB186" i="1" s="1"/>
  <c r="AZ186" i="1"/>
  <c r="AP186" i="1"/>
  <c r="AJ186" i="1"/>
  <c r="AG186" i="1"/>
  <c r="AF186" i="1"/>
  <c r="AE186" i="1"/>
  <c r="AB186" i="1"/>
  <c r="CO186" i="1" s="1"/>
  <c r="AA186" i="1"/>
  <c r="X186" i="1"/>
  <c r="W186" i="1"/>
  <c r="V186" i="1"/>
  <c r="U186" i="1"/>
  <c r="T186" i="1"/>
  <c r="S186" i="1"/>
  <c r="R186" i="1"/>
  <c r="J186" i="1"/>
  <c r="BO186" i="1" s="1"/>
  <c r="CF402" i="1"/>
  <c r="BV402" i="1"/>
  <c r="BT402" i="1"/>
  <c r="BS402" i="1"/>
  <c r="BQ402" i="1"/>
  <c r="BP402" i="1"/>
  <c r="BB402" i="1"/>
  <c r="BW402" i="1" s="1"/>
  <c r="AY402" i="1"/>
  <c r="AZ402" i="1" s="1"/>
  <c r="AJ402" i="1"/>
  <c r="AG402" i="1"/>
  <c r="AF402" i="1"/>
  <c r="AE402" i="1"/>
  <c r="AB402" i="1"/>
  <c r="AA402" i="1"/>
  <c r="X402" i="1"/>
  <c r="W402" i="1"/>
  <c r="V402" i="1"/>
  <c r="U402" i="1"/>
  <c r="T402" i="1"/>
  <c r="S402" i="1"/>
  <c r="R402" i="1"/>
  <c r="J402" i="1"/>
  <c r="BN402" i="1" s="1"/>
  <c r="CF246" i="1"/>
  <c r="CH246" i="1" s="1"/>
  <c r="BV246" i="1"/>
  <c r="BT246" i="1"/>
  <c r="BS246" i="1"/>
  <c r="CN246" i="1" s="1"/>
  <c r="BQ246" i="1"/>
  <c r="BP246" i="1"/>
  <c r="BB246" i="1"/>
  <c r="BW246" i="1" s="1"/>
  <c r="CB246" i="1" s="1"/>
  <c r="AZ246" i="1"/>
  <c r="AJ246" i="1"/>
  <c r="AG246" i="1"/>
  <c r="AF246" i="1"/>
  <c r="AE246" i="1"/>
  <c r="AB246" i="1"/>
  <c r="AA246" i="1"/>
  <c r="X246" i="1"/>
  <c r="W246" i="1"/>
  <c r="V246" i="1"/>
  <c r="U246" i="1"/>
  <c r="T246" i="1"/>
  <c r="S246" i="1"/>
  <c r="R246" i="1"/>
  <c r="J246" i="1"/>
  <c r="K246" i="1" s="1"/>
  <c r="AP246" i="1" s="1"/>
  <c r="BT62" i="1"/>
  <c r="BS62" i="1"/>
  <c r="CK62" i="1" s="1"/>
  <c r="BQ62" i="1"/>
  <c r="BP62" i="1"/>
  <c r="BB62" i="1"/>
  <c r="BW62" i="1" s="1"/>
  <c r="CB62" i="1" s="1"/>
  <c r="AY62" i="1"/>
  <c r="AW62" i="1"/>
  <c r="CF62" i="1" s="1"/>
  <c r="AJ62" i="1"/>
  <c r="AG62" i="1"/>
  <c r="AF62" i="1"/>
  <c r="AE62" i="1"/>
  <c r="AB62" i="1"/>
  <c r="CO62" i="1" s="1"/>
  <c r="AA62" i="1"/>
  <c r="X62" i="1"/>
  <c r="W62" i="1"/>
  <c r="V62" i="1"/>
  <c r="U62" i="1"/>
  <c r="T62" i="1"/>
  <c r="S62" i="1"/>
  <c r="R62" i="1"/>
  <c r="J62" i="1"/>
  <c r="CF245" i="1"/>
  <c r="BT245" i="1"/>
  <c r="BS245" i="1"/>
  <c r="BQ245" i="1"/>
  <c r="BP245" i="1"/>
  <c r="BB245" i="1"/>
  <c r="BW245" i="1" s="1"/>
  <c r="AZ245" i="1"/>
  <c r="AJ245" i="1"/>
  <c r="AG245" i="1"/>
  <c r="AF245" i="1"/>
  <c r="AE245" i="1"/>
  <c r="AB245" i="1"/>
  <c r="CO245" i="1" s="1"/>
  <c r="AA245" i="1"/>
  <c r="X245" i="1"/>
  <c r="W245" i="1"/>
  <c r="V245" i="1"/>
  <c r="U245" i="1"/>
  <c r="T245" i="1"/>
  <c r="S245" i="1"/>
  <c r="R245" i="1"/>
  <c r="J245" i="1"/>
  <c r="BO245" i="1" s="1"/>
  <c r="CF13" i="1"/>
  <c r="BV13" i="1"/>
  <c r="BT13" i="1"/>
  <c r="BS13" i="1"/>
  <c r="CK13" i="1" s="1"/>
  <c r="BQ13" i="1"/>
  <c r="BP13" i="1"/>
  <c r="BB13" i="1"/>
  <c r="BW13" i="1" s="1"/>
  <c r="AZ13" i="1"/>
  <c r="AP13" i="1"/>
  <c r="AJ13" i="1"/>
  <c r="AG13" i="1"/>
  <c r="AF13" i="1"/>
  <c r="AE13" i="1"/>
  <c r="AB13" i="1"/>
  <c r="CO13" i="1" s="1"/>
  <c r="AA13" i="1"/>
  <c r="X13" i="1"/>
  <c r="W13" i="1"/>
  <c r="V13" i="1"/>
  <c r="U13" i="1"/>
  <c r="T13" i="1"/>
  <c r="S13" i="1"/>
  <c r="R13" i="1"/>
  <c r="J13" i="1"/>
  <c r="AN13" i="1" s="1"/>
  <c r="CF12" i="1"/>
  <c r="BV12" i="1"/>
  <c r="BT12" i="1"/>
  <c r="BS12" i="1"/>
  <c r="BQ12" i="1"/>
  <c r="BP12" i="1"/>
  <c r="BB12" i="1"/>
  <c r="BW12" i="1" s="1"/>
  <c r="CB12" i="1" s="1"/>
  <c r="AZ12" i="1"/>
  <c r="AP12" i="1"/>
  <c r="AJ12" i="1"/>
  <c r="AG12" i="1"/>
  <c r="AF12" i="1"/>
  <c r="AE12" i="1"/>
  <c r="AB12" i="1"/>
  <c r="CO12" i="1" s="1"/>
  <c r="AA12" i="1"/>
  <c r="X12" i="1"/>
  <c r="W12" i="1"/>
  <c r="V12" i="1"/>
  <c r="U12" i="1"/>
  <c r="T12" i="1"/>
  <c r="S12" i="1"/>
  <c r="R12" i="1"/>
  <c r="J12" i="1"/>
  <c r="CF185" i="1"/>
  <c r="BV185" i="1"/>
  <c r="BT185" i="1"/>
  <c r="BS185" i="1"/>
  <c r="CN185" i="1" s="1"/>
  <c r="BQ185" i="1"/>
  <c r="BP185" i="1"/>
  <c r="BB185" i="1"/>
  <c r="BW185" i="1" s="1"/>
  <c r="CB185" i="1" s="1"/>
  <c r="AZ185" i="1"/>
  <c r="AJ185" i="1"/>
  <c r="AG185" i="1"/>
  <c r="AF185" i="1"/>
  <c r="AE185" i="1"/>
  <c r="AB185" i="1"/>
  <c r="AA185" i="1"/>
  <c r="X185" i="1"/>
  <c r="W185" i="1"/>
  <c r="V185" i="1"/>
  <c r="U185" i="1"/>
  <c r="T185" i="1"/>
  <c r="S185" i="1"/>
  <c r="R185" i="1"/>
  <c r="J185" i="1"/>
  <c r="K185" i="1" s="1"/>
  <c r="AP185" i="1" s="1"/>
  <c r="CF401" i="1"/>
  <c r="BV401" i="1"/>
  <c r="BT401" i="1"/>
  <c r="BS401" i="1"/>
  <c r="CK401" i="1" s="1"/>
  <c r="BQ401" i="1"/>
  <c r="BP401" i="1"/>
  <c r="BB401" i="1"/>
  <c r="BW401" i="1" s="1"/>
  <c r="AZ401" i="1"/>
  <c r="AJ401" i="1"/>
  <c r="AG401" i="1"/>
  <c r="AF401" i="1"/>
  <c r="AE401" i="1"/>
  <c r="AB401" i="1"/>
  <c r="CO401" i="1" s="1"/>
  <c r="AA401" i="1"/>
  <c r="X401" i="1"/>
  <c r="W401" i="1"/>
  <c r="V401" i="1"/>
  <c r="U401" i="1"/>
  <c r="T401" i="1"/>
  <c r="S401" i="1"/>
  <c r="R401" i="1"/>
  <c r="J401" i="1"/>
  <c r="AX401" i="1" s="1"/>
  <c r="CF400" i="1"/>
  <c r="CH400" i="1" s="1"/>
  <c r="BV400" i="1"/>
  <c r="BT400" i="1"/>
  <c r="BS400" i="1"/>
  <c r="BQ400" i="1"/>
  <c r="BP400" i="1"/>
  <c r="BB400" i="1"/>
  <c r="BW400" i="1" s="1"/>
  <c r="CB400" i="1" s="1"/>
  <c r="AY400" i="1"/>
  <c r="AZ400" i="1" s="1"/>
  <c r="AP400" i="1"/>
  <c r="AJ400" i="1"/>
  <c r="AG400" i="1"/>
  <c r="AF400" i="1"/>
  <c r="AE400" i="1"/>
  <c r="AB400" i="1"/>
  <c r="CO400" i="1" s="1"/>
  <c r="AA400" i="1"/>
  <c r="X400" i="1"/>
  <c r="W400" i="1"/>
  <c r="V400" i="1"/>
  <c r="U400" i="1"/>
  <c r="T400" i="1"/>
  <c r="S400" i="1"/>
  <c r="R400" i="1"/>
  <c r="J400" i="1"/>
  <c r="CF493" i="1"/>
  <c r="BV493" i="1"/>
  <c r="BT493" i="1"/>
  <c r="BS493" i="1"/>
  <c r="BQ493" i="1"/>
  <c r="BP493" i="1"/>
  <c r="BB493" i="1"/>
  <c r="BW493" i="1" s="1"/>
  <c r="AZ493" i="1"/>
  <c r="AP493" i="1"/>
  <c r="AJ493" i="1"/>
  <c r="AG493" i="1"/>
  <c r="AF493" i="1"/>
  <c r="AE493" i="1"/>
  <c r="AB493" i="1"/>
  <c r="CO493" i="1" s="1"/>
  <c r="AA493" i="1"/>
  <c r="X493" i="1"/>
  <c r="W493" i="1"/>
  <c r="V493" i="1"/>
  <c r="U493" i="1"/>
  <c r="T493" i="1"/>
  <c r="S493" i="1"/>
  <c r="R493" i="1"/>
  <c r="J493" i="1"/>
  <c r="AX493" i="1" s="1"/>
  <c r="CF91" i="1"/>
  <c r="BV91" i="1"/>
  <c r="BT91" i="1"/>
  <c r="BS91" i="1"/>
  <c r="BQ91" i="1"/>
  <c r="BP91" i="1"/>
  <c r="BB91" i="1"/>
  <c r="BW91" i="1" s="1"/>
  <c r="CB91" i="1" s="1"/>
  <c r="AZ91" i="1"/>
  <c r="AP91" i="1"/>
  <c r="AJ91" i="1"/>
  <c r="AG91" i="1"/>
  <c r="AF91" i="1"/>
  <c r="AE91" i="1"/>
  <c r="AB91" i="1"/>
  <c r="CO91" i="1" s="1"/>
  <c r="AA91" i="1"/>
  <c r="X91" i="1"/>
  <c r="W91" i="1"/>
  <c r="V91" i="1"/>
  <c r="U91" i="1"/>
  <c r="T91" i="1"/>
  <c r="S91" i="1"/>
  <c r="R91" i="1"/>
  <c r="J91" i="1"/>
  <c r="AX91" i="1" s="1"/>
  <c r="CF399" i="1"/>
  <c r="BV399" i="1"/>
  <c r="BT399" i="1"/>
  <c r="BS399" i="1"/>
  <c r="CL399" i="1" s="1"/>
  <c r="CM399" i="1" s="1"/>
  <c r="BQ399" i="1"/>
  <c r="BP399" i="1"/>
  <c r="BB399" i="1"/>
  <c r="BW399" i="1" s="1"/>
  <c r="AZ399" i="1"/>
  <c r="AP399" i="1"/>
  <c r="AJ399" i="1"/>
  <c r="AG399" i="1"/>
  <c r="AF399" i="1"/>
  <c r="AE399" i="1"/>
  <c r="AB399" i="1"/>
  <c r="CO399" i="1" s="1"/>
  <c r="AA399" i="1"/>
  <c r="X399" i="1"/>
  <c r="W399" i="1"/>
  <c r="V399" i="1"/>
  <c r="U399" i="1"/>
  <c r="T399" i="1"/>
  <c r="S399" i="1"/>
  <c r="R399" i="1"/>
  <c r="J399" i="1"/>
  <c r="BT119" i="1"/>
  <c r="BS119" i="1"/>
  <c r="CL119" i="1" s="1"/>
  <c r="CM119" i="1" s="1"/>
  <c r="BQ119" i="1"/>
  <c r="BP119" i="1"/>
  <c r="BB119" i="1"/>
  <c r="BW119" i="1" s="1"/>
  <c r="CB119" i="1" s="1"/>
  <c r="AY119" i="1"/>
  <c r="AW119" i="1"/>
  <c r="CF119" i="1" s="1"/>
  <c r="AJ119" i="1"/>
  <c r="AG119" i="1"/>
  <c r="AF119" i="1"/>
  <c r="AE119" i="1"/>
  <c r="AB119" i="1"/>
  <c r="AA119" i="1"/>
  <c r="X119" i="1"/>
  <c r="W119" i="1"/>
  <c r="V119" i="1"/>
  <c r="U119" i="1"/>
  <c r="T119" i="1"/>
  <c r="S119" i="1"/>
  <c r="R119" i="1"/>
  <c r="J119" i="1"/>
  <c r="BO119" i="1" s="1"/>
  <c r="CF512" i="1"/>
  <c r="CG512" i="1" s="1"/>
  <c r="BT512" i="1"/>
  <c r="BS512" i="1"/>
  <c r="BQ512" i="1"/>
  <c r="BP512" i="1"/>
  <c r="BB512" i="1"/>
  <c r="BW512" i="1" s="1"/>
  <c r="AZ512" i="1"/>
  <c r="AP512" i="1"/>
  <c r="AJ512" i="1"/>
  <c r="AG512" i="1"/>
  <c r="AF512" i="1"/>
  <c r="AE512" i="1"/>
  <c r="AB512" i="1"/>
  <c r="CO512" i="1" s="1"/>
  <c r="AA512" i="1"/>
  <c r="X512" i="1"/>
  <c r="W512" i="1"/>
  <c r="V512" i="1"/>
  <c r="U512" i="1"/>
  <c r="T512" i="1"/>
  <c r="S512" i="1"/>
  <c r="R512" i="1"/>
  <c r="J512" i="1"/>
  <c r="CF294" i="1"/>
  <c r="BV294" i="1"/>
  <c r="BT294" i="1"/>
  <c r="BS294" i="1"/>
  <c r="BQ294" i="1"/>
  <c r="BP294" i="1"/>
  <c r="BB294" i="1"/>
  <c r="BW294" i="1" s="1"/>
  <c r="AZ294" i="1"/>
  <c r="AP294" i="1"/>
  <c r="AJ294" i="1"/>
  <c r="AG294" i="1"/>
  <c r="AF294" i="1"/>
  <c r="AE294" i="1"/>
  <c r="AB294" i="1"/>
  <c r="CO294" i="1" s="1"/>
  <c r="AA294" i="1"/>
  <c r="X294" i="1"/>
  <c r="W294" i="1"/>
  <c r="V294" i="1"/>
  <c r="U294" i="1"/>
  <c r="T294" i="1"/>
  <c r="S294" i="1"/>
  <c r="R294" i="1"/>
  <c r="J294" i="1"/>
  <c r="AX294" i="1" s="1"/>
  <c r="CF118" i="1"/>
  <c r="BV118" i="1"/>
  <c r="BT118" i="1"/>
  <c r="BS118" i="1"/>
  <c r="BQ118" i="1"/>
  <c r="BP118" i="1"/>
  <c r="BB118" i="1"/>
  <c r="BW118" i="1" s="1"/>
  <c r="CB118" i="1" s="1"/>
  <c r="AZ118" i="1"/>
  <c r="AP118" i="1"/>
  <c r="AJ118" i="1"/>
  <c r="AG118" i="1"/>
  <c r="AF118" i="1"/>
  <c r="AE118" i="1"/>
  <c r="AB118" i="1"/>
  <c r="CO118" i="1" s="1"/>
  <c r="AA118" i="1"/>
  <c r="X118" i="1"/>
  <c r="W118" i="1"/>
  <c r="V118" i="1"/>
  <c r="U118" i="1"/>
  <c r="T118" i="1"/>
  <c r="S118" i="1"/>
  <c r="R118" i="1"/>
  <c r="J118" i="1"/>
  <c r="BG118" i="1" s="1"/>
  <c r="CF61" i="1"/>
  <c r="BV61" i="1"/>
  <c r="BT61" i="1"/>
  <c r="BS61" i="1"/>
  <c r="CN61" i="1" s="1"/>
  <c r="BQ61" i="1"/>
  <c r="BP61" i="1"/>
  <c r="BB61" i="1"/>
  <c r="BW61" i="1" s="1"/>
  <c r="CB61" i="1" s="1"/>
  <c r="AZ61" i="1"/>
  <c r="AJ61" i="1"/>
  <c r="AG61" i="1"/>
  <c r="AF61" i="1"/>
  <c r="AE61" i="1"/>
  <c r="AB61" i="1"/>
  <c r="AA61" i="1"/>
  <c r="X61" i="1"/>
  <c r="W61" i="1"/>
  <c r="V61" i="1"/>
  <c r="U61" i="1"/>
  <c r="T61" i="1"/>
  <c r="S61" i="1"/>
  <c r="R61" i="1"/>
  <c r="J61" i="1"/>
  <c r="K61" i="1" s="1"/>
  <c r="AP61" i="1" s="1"/>
  <c r="CF398" i="1"/>
  <c r="BV398" i="1"/>
  <c r="BT398" i="1"/>
  <c r="BS398" i="1"/>
  <c r="BQ398" i="1"/>
  <c r="BP398" i="1"/>
  <c r="BB398" i="1"/>
  <c r="BW398" i="1" s="1"/>
  <c r="AZ398" i="1"/>
  <c r="AJ398" i="1"/>
  <c r="AG398" i="1"/>
  <c r="AF398" i="1"/>
  <c r="AE398" i="1"/>
  <c r="AB398" i="1"/>
  <c r="AA398" i="1"/>
  <c r="X398" i="1"/>
  <c r="W398" i="1"/>
  <c r="V398" i="1"/>
  <c r="U398" i="1"/>
  <c r="T398" i="1"/>
  <c r="S398" i="1"/>
  <c r="R398" i="1"/>
  <c r="J398" i="1"/>
  <c r="AX398" i="1" s="1"/>
  <c r="CF244" i="1"/>
  <c r="CH244" i="1" s="1"/>
  <c r="BV244" i="1"/>
  <c r="BT244" i="1"/>
  <c r="BS244" i="1"/>
  <c r="BQ244" i="1"/>
  <c r="BP244" i="1"/>
  <c r="BB244" i="1"/>
  <c r="BW244" i="1" s="1"/>
  <c r="AZ244" i="1"/>
  <c r="AJ244" i="1"/>
  <c r="AG244" i="1"/>
  <c r="AF244" i="1"/>
  <c r="AE244" i="1"/>
  <c r="AB244" i="1"/>
  <c r="CO244" i="1" s="1"/>
  <c r="AA244" i="1"/>
  <c r="X244" i="1"/>
  <c r="W244" i="1"/>
  <c r="V244" i="1"/>
  <c r="U244" i="1"/>
  <c r="T244" i="1"/>
  <c r="S244" i="1"/>
  <c r="R244" i="1"/>
  <c r="J244" i="1"/>
  <c r="BO244" i="1" s="1"/>
  <c r="CF397" i="1"/>
  <c r="CG397" i="1" s="1"/>
  <c r="BV397" i="1"/>
  <c r="BT397" i="1"/>
  <c r="BS397" i="1"/>
  <c r="CN397" i="1" s="1"/>
  <c r="BQ397" i="1"/>
  <c r="BP397" i="1"/>
  <c r="BB397" i="1"/>
  <c r="BW397" i="1" s="1"/>
  <c r="AZ397" i="1"/>
  <c r="AJ397" i="1"/>
  <c r="AG397" i="1"/>
  <c r="AF397" i="1"/>
  <c r="AE397" i="1"/>
  <c r="AB397" i="1"/>
  <c r="CO397" i="1" s="1"/>
  <c r="AA397" i="1"/>
  <c r="X397" i="1"/>
  <c r="W397" i="1"/>
  <c r="V397" i="1"/>
  <c r="U397" i="1"/>
  <c r="T397" i="1"/>
  <c r="S397" i="1"/>
  <c r="R397" i="1"/>
  <c r="J397" i="1"/>
  <c r="CF243" i="1"/>
  <c r="BV243" i="1"/>
  <c r="BT243" i="1"/>
  <c r="BS243" i="1"/>
  <c r="CN243" i="1" s="1"/>
  <c r="BQ243" i="1"/>
  <c r="BP243" i="1"/>
  <c r="BB243" i="1"/>
  <c r="BW243" i="1" s="1"/>
  <c r="CB243" i="1" s="1"/>
  <c r="AZ243" i="1"/>
  <c r="AJ243" i="1"/>
  <c r="AG243" i="1"/>
  <c r="AF243" i="1"/>
  <c r="AE243" i="1"/>
  <c r="AB243" i="1"/>
  <c r="CO243" i="1" s="1"/>
  <c r="AA243" i="1"/>
  <c r="X243" i="1"/>
  <c r="W243" i="1"/>
  <c r="V243" i="1"/>
  <c r="U243" i="1"/>
  <c r="T243" i="1"/>
  <c r="S243" i="1"/>
  <c r="R243" i="1"/>
  <c r="J243" i="1"/>
  <c r="BH243" i="1" s="1"/>
  <c r="CF492" i="1"/>
  <c r="CG492" i="1" s="1"/>
  <c r="BV492" i="1"/>
  <c r="BT492" i="1"/>
  <c r="BS492" i="1"/>
  <c r="CN492" i="1" s="1"/>
  <c r="BQ492" i="1"/>
  <c r="BP492" i="1"/>
  <c r="BB492" i="1"/>
  <c r="BW492" i="1" s="1"/>
  <c r="AZ492" i="1"/>
  <c r="AJ492" i="1"/>
  <c r="AG492" i="1"/>
  <c r="AF492" i="1"/>
  <c r="AE492" i="1"/>
  <c r="AB492" i="1"/>
  <c r="AA492" i="1"/>
  <c r="X492" i="1"/>
  <c r="W492" i="1"/>
  <c r="V492" i="1"/>
  <c r="U492" i="1"/>
  <c r="T492" i="1"/>
  <c r="S492" i="1"/>
  <c r="R492" i="1"/>
  <c r="J492" i="1"/>
  <c r="AN492" i="1" s="1"/>
  <c r="BV293" i="1"/>
  <c r="BT293" i="1"/>
  <c r="BS293" i="1"/>
  <c r="CK293" i="1" s="1"/>
  <c r="BQ293" i="1"/>
  <c r="BP293" i="1"/>
  <c r="BB293" i="1"/>
  <c r="BW293" i="1" s="1"/>
  <c r="AY293" i="1"/>
  <c r="AW293" i="1"/>
  <c r="CF293" i="1" s="1"/>
  <c r="AJ293" i="1"/>
  <c r="AG293" i="1"/>
  <c r="AF293" i="1"/>
  <c r="AE293" i="1"/>
  <c r="AB293" i="1"/>
  <c r="CO293" i="1" s="1"/>
  <c r="AA293" i="1"/>
  <c r="X293" i="1"/>
  <c r="W293" i="1"/>
  <c r="V293" i="1"/>
  <c r="U293" i="1"/>
  <c r="T293" i="1"/>
  <c r="S293" i="1"/>
  <c r="R293" i="1"/>
  <c r="J293" i="1"/>
  <c r="AX293" i="1" s="1"/>
  <c r="CF292" i="1"/>
  <c r="BV292" i="1"/>
  <c r="BT292" i="1"/>
  <c r="BS292" i="1"/>
  <c r="BQ292" i="1"/>
  <c r="BP292" i="1"/>
  <c r="BB292" i="1"/>
  <c r="BW292" i="1" s="1"/>
  <c r="CB292" i="1" s="1"/>
  <c r="AZ292" i="1"/>
  <c r="AJ292" i="1"/>
  <c r="AG292" i="1"/>
  <c r="AF292" i="1"/>
  <c r="AE292" i="1"/>
  <c r="AB292" i="1"/>
  <c r="CO292" i="1" s="1"/>
  <c r="AA292" i="1"/>
  <c r="X292" i="1"/>
  <c r="W292" i="1"/>
  <c r="V292" i="1"/>
  <c r="U292" i="1"/>
  <c r="T292" i="1"/>
  <c r="S292" i="1"/>
  <c r="R292" i="1"/>
  <c r="J292" i="1"/>
  <c r="BH292" i="1" s="1"/>
  <c r="CF491" i="1"/>
  <c r="CH491" i="1" s="1"/>
  <c r="BV491" i="1"/>
  <c r="BT491" i="1"/>
  <c r="BS491" i="1"/>
  <c r="CN491" i="1" s="1"/>
  <c r="BQ491" i="1"/>
  <c r="BP491" i="1"/>
  <c r="BB491" i="1"/>
  <c r="BW491" i="1" s="1"/>
  <c r="CB491" i="1" s="1"/>
  <c r="AY491" i="1"/>
  <c r="AZ491" i="1" s="1"/>
  <c r="AP491" i="1"/>
  <c r="AJ491" i="1"/>
  <c r="AG491" i="1"/>
  <c r="AF491" i="1"/>
  <c r="AE491" i="1"/>
  <c r="AB491" i="1"/>
  <c r="CO491" i="1" s="1"/>
  <c r="AA491" i="1"/>
  <c r="X491" i="1"/>
  <c r="W491" i="1"/>
  <c r="V491" i="1"/>
  <c r="U491" i="1"/>
  <c r="T491" i="1"/>
  <c r="S491" i="1"/>
  <c r="R491" i="1"/>
  <c r="J491" i="1"/>
  <c r="BO491" i="1" s="1"/>
  <c r="CF490" i="1"/>
  <c r="CH490" i="1" s="1"/>
  <c r="BV490" i="1"/>
  <c r="BT490" i="1"/>
  <c r="BS490" i="1"/>
  <c r="CN490" i="1" s="1"/>
  <c r="BQ490" i="1"/>
  <c r="BP490" i="1"/>
  <c r="BB490" i="1"/>
  <c r="BW490" i="1" s="1"/>
  <c r="AZ490" i="1"/>
  <c r="AP490" i="1"/>
  <c r="AJ490" i="1"/>
  <c r="AG490" i="1"/>
  <c r="AF490" i="1"/>
  <c r="AE490" i="1"/>
  <c r="AB490" i="1"/>
  <c r="AA490" i="1"/>
  <c r="X490" i="1"/>
  <c r="W490" i="1"/>
  <c r="V490" i="1"/>
  <c r="U490" i="1"/>
  <c r="T490" i="1"/>
  <c r="S490" i="1"/>
  <c r="R490" i="1"/>
  <c r="J490" i="1"/>
  <c r="AX490" i="1" s="1"/>
  <c r="CF489" i="1"/>
  <c r="CG489" i="1" s="1"/>
  <c r="BV489" i="1"/>
  <c r="BT489" i="1"/>
  <c r="BS489" i="1"/>
  <c r="BQ489" i="1"/>
  <c r="BP489" i="1"/>
  <c r="BB489" i="1"/>
  <c r="BW489" i="1" s="1"/>
  <c r="AY489" i="1"/>
  <c r="AZ489" i="1" s="1"/>
  <c r="AJ489" i="1"/>
  <c r="AG489" i="1"/>
  <c r="AF489" i="1"/>
  <c r="AE489" i="1"/>
  <c r="AB489" i="1"/>
  <c r="AA489" i="1"/>
  <c r="X489" i="1"/>
  <c r="W489" i="1"/>
  <c r="V489" i="1"/>
  <c r="U489" i="1"/>
  <c r="T489" i="1"/>
  <c r="S489" i="1"/>
  <c r="R489" i="1"/>
  <c r="J489" i="1"/>
  <c r="AX489" i="1" s="1"/>
  <c r="CF291" i="1"/>
  <c r="CG291" i="1" s="1"/>
  <c r="BV291" i="1"/>
  <c r="BT291" i="1"/>
  <c r="BS291" i="1"/>
  <c r="CN291" i="1" s="1"/>
  <c r="BQ291" i="1"/>
  <c r="BP291" i="1"/>
  <c r="BB291" i="1"/>
  <c r="BW291" i="1" s="1"/>
  <c r="CB291" i="1" s="1"/>
  <c r="AZ291" i="1"/>
  <c r="AJ291" i="1"/>
  <c r="AG291" i="1"/>
  <c r="AF291" i="1"/>
  <c r="AE291" i="1"/>
  <c r="AB291" i="1"/>
  <c r="CO291" i="1" s="1"/>
  <c r="AA291" i="1"/>
  <c r="X291" i="1"/>
  <c r="W291" i="1"/>
  <c r="V291" i="1"/>
  <c r="U291" i="1"/>
  <c r="T291" i="1"/>
  <c r="S291" i="1"/>
  <c r="R291" i="1"/>
  <c r="J291" i="1"/>
  <c r="AX291" i="1" s="1"/>
  <c r="CF290" i="1"/>
  <c r="BV290" i="1"/>
  <c r="BT290" i="1"/>
  <c r="BS290" i="1"/>
  <c r="BQ290" i="1"/>
  <c r="BP290" i="1"/>
  <c r="BB290" i="1"/>
  <c r="BW290" i="1" s="1"/>
  <c r="AZ290" i="1"/>
  <c r="AJ290" i="1"/>
  <c r="AG290" i="1"/>
  <c r="AF290" i="1"/>
  <c r="AE290" i="1"/>
  <c r="AB290" i="1"/>
  <c r="CO290" i="1" s="1"/>
  <c r="AA290" i="1"/>
  <c r="X290" i="1"/>
  <c r="W290" i="1"/>
  <c r="V290" i="1"/>
  <c r="U290" i="1"/>
  <c r="T290" i="1"/>
  <c r="S290" i="1"/>
  <c r="R290" i="1"/>
  <c r="J290" i="1"/>
  <c r="CF117" i="1"/>
  <c r="BV117" i="1"/>
  <c r="BT117" i="1"/>
  <c r="BS117" i="1"/>
  <c r="CN117" i="1" s="1"/>
  <c r="BQ117" i="1"/>
  <c r="BP117" i="1"/>
  <c r="BB117" i="1"/>
  <c r="BW117" i="1" s="1"/>
  <c r="AZ117" i="1"/>
  <c r="AJ117" i="1"/>
  <c r="AG117" i="1"/>
  <c r="AF117" i="1"/>
  <c r="AE117" i="1"/>
  <c r="AB117" i="1"/>
  <c r="AA117" i="1"/>
  <c r="X117" i="1"/>
  <c r="W117" i="1"/>
  <c r="V117" i="1"/>
  <c r="U117" i="1"/>
  <c r="T117" i="1"/>
  <c r="S117" i="1"/>
  <c r="R117" i="1"/>
  <c r="J117" i="1"/>
  <c r="AX117" i="1" s="1"/>
  <c r="CF184" i="1"/>
  <c r="CG184" i="1" s="1"/>
  <c r="BV184" i="1"/>
  <c r="BT184" i="1"/>
  <c r="BS184" i="1"/>
  <c r="BQ184" i="1"/>
  <c r="BP184" i="1"/>
  <c r="BB184" i="1"/>
  <c r="BW184" i="1" s="1"/>
  <c r="CB184" i="1" s="1"/>
  <c r="AY184" i="1"/>
  <c r="AZ184" i="1" s="1"/>
  <c r="AP184" i="1"/>
  <c r="AJ184" i="1"/>
  <c r="AG184" i="1"/>
  <c r="AF184" i="1"/>
  <c r="AE184" i="1"/>
  <c r="AB184" i="1"/>
  <c r="CO184" i="1" s="1"/>
  <c r="AA184" i="1"/>
  <c r="X184" i="1"/>
  <c r="W184" i="1"/>
  <c r="V184" i="1"/>
  <c r="U184" i="1"/>
  <c r="T184" i="1"/>
  <c r="S184" i="1"/>
  <c r="R184" i="1"/>
  <c r="J184" i="1"/>
  <c r="CF183" i="1"/>
  <c r="BV183" i="1"/>
  <c r="BT183" i="1"/>
  <c r="BS183" i="1"/>
  <c r="CN183" i="1" s="1"/>
  <c r="BQ183" i="1"/>
  <c r="BP183" i="1"/>
  <c r="BB183" i="1"/>
  <c r="BW183" i="1" s="1"/>
  <c r="AZ183" i="1"/>
  <c r="AP183" i="1"/>
  <c r="AJ183" i="1"/>
  <c r="AG183" i="1"/>
  <c r="AF183" i="1"/>
  <c r="AE183" i="1"/>
  <c r="AB183" i="1"/>
  <c r="CO183" i="1" s="1"/>
  <c r="AA183" i="1"/>
  <c r="X183" i="1"/>
  <c r="W183" i="1"/>
  <c r="V183" i="1"/>
  <c r="U183" i="1"/>
  <c r="T183" i="1"/>
  <c r="S183" i="1"/>
  <c r="R183" i="1"/>
  <c r="J183" i="1"/>
  <c r="BN183" i="1" s="1"/>
  <c r="CF289" i="1"/>
  <c r="BV289" i="1"/>
  <c r="BT289" i="1"/>
  <c r="BS289" i="1"/>
  <c r="BQ289" i="1"/>
  <c r="BP289" i="1"/>
  <c r="BB289" i="1"/>
  <c r="BW289" i="1" s="1"/>
  <c r="AZ289" i="1"/>
  <c r="AJ289" i="1"/>
  <c r="AG289" i="1"/>
  <c r="AF289" i="1"/>
  <c r="AE289" i="1"/>
  <c r="AB289" i="1"/>
  <c r="AA289" i="1"/>
  <c r="X289" i="1"/>
  <c r="W289" i="1"/>
  <c r="V289" i="1"/>
  <c r="U289" i="1"/>
  <c r="T289" i="1"/>
  <c r="S289" i="1"/>
  <c r="R289" i="1"/>
  <c r="J289" i="1"/>
  <c r="CF488" i="1"/>
  <c r="BV488" i="1"/>
  <c r="BT488" i="1"/>
  <c r="BS488" i="1"/>
  <c r="BQ488" i="1"/>
  <c r="BP488" i="1"/>
  <c r="BB488" i="1"/>
  <c r="BW488" i="1" s="1"/>
  <c r="AZ488" i="1"/>
  <c r="AJ488" i="1"/>
  <c r="AG488" i="1"/>
  <c r="AF488" i="1"/>
  <c r="AE488" i="1"/>
  <c r="AB488" i="1"/>
  <c r="CO488" i="1" s="1"/>
  <c r="AA488" i="1"/>
  <c r="X488" i="1"/>
  <c r="W488" i="1"/>
  <c r="V488" i="1"/>
  <c r="U488" i="1"/>
  <c r="T488" i="1"/>
  <c r="S488" i="1"/>
  <c r="R488" i="1"/>
  <c r="J488" i="1"/>
  <c r="CF347" i="1"/>
  <c r="CH347" i="1" s="1"/>
  <c r="BV347" i="1"/>
  <c r="BT347" i="1"/>
  <c r="BS347" i="1"/>
  <c r="CL347" i="1" s="1"/>
  <c r="CM347" i="1" s="1"/>
  <c r="BQ347" i="1"/>
  <c r="BP347" i="1"/>
  <c r="BB347" i="1"/>
  <c r="BW347" i="1" s="1"/>
  <c r="AZ347" i="1"/>
  <c r="AJ347" i="1"/>
  <c r="AG347" i="1"/>
  <c r="AF347" i="1"/>
  <c r="AE347" i="1"/>
  <c r="AB347" i="1"/>
  <c r="CO347" i="1" s="1"/>
  <c r="AA347" i="1"/>
  <c r="X347" i="1"/>
  <c r="W347" i="1"/>
  <c r="V347" i="1"/>
  <c r="U347" i="1"/>
  <c r="T347" i="1"/>
  <c r="S347" i="1"/>
  <c r="R347" i="1"/>
  <c r="J347" i="1"/>
  <c r="BO347" i="1" s="1"/>
  <c r="CF487" i="1"/>
  <c r="BV487" i="1"/>
  <c r="BT487" i="1"/>
  <c r="BS487" i="1"/>
  <c r="BQ487" i="1"/>
  <c r="BP487" i="1"/>
  <c r="BB487" i="1"/>
  <c r="BW487" i="1" s="1"/>
  <c r="AZ487" i="1"/>
  <c r="AJ487" i="1"/>
  <c r="AG487" i="1"/>
  <c r="AF487" i="1"/>
  <c r="AE487" i="1"/>
  <c r="AB487" i="1"/>
  <c r="AA487" i="1"/>
  <c r="X487" i="1"/>
  <c r="W487" i="1"/>
  <c r="V487" i="1"/>
  <c r="U487" i="1"/>
  <c r="T487" i="1"/>
  <c r="S487" i="1"/>
  <c r="R487" i="1"/>
  <c r="J487" i="1"/>
  <c r="CF288" i="1"/>
  <c r="CH288" i="1" s="1"/>
  <c r="BV288" i="1"/>
  <c r="BT288" i="1"/>
  <c r="BS288" i="1"/>
  <c r="CN288" i="1" s="1"/>
  <c r="BQ288" i="1"/>
  <c r="BP288" i="1"/>
  <c r="BB288" i="1"/>
  <c r="BW288" i="1" s="1"/>
  <c r="AZ288" i="1"/>
  <c r="AP288" i="1"/>
  <c r="AJ288" i="1"/>
  <c r="AG288" i="1"/>
  <c r="AF288" i="1"/>
  <c r="AE288" i="1"/>
  <c r="AB288" i="1"/>
  <c r="CO288" i="1" s="1"/>
  <c r="AA288" i="1"/>
  <c r="X288" i="1"/>
  <c r="W288" i="1"/>
  <c r="V288" i="1"/>
  <c r="U288" i="1"/>
  <c r="T288" i="1"/>
  <c r="S288" i="1"/>
  <c r="R288" i="1"/>
  <c r="J288" i="1"/>
  <c r="CF116" i="1"/>
  <c r="CG116" i="1" s="1"/>
  <c r="BV116" i="1"/>
  <c r="BT116" i="1"/>
  <c r="BS116" i="1"/>
  <c r="CN116" i="1" s="1"/>
  <c r="BQ116" i="1"/>
  <c r="BP116" i="1"/>
  <c r="BB116" i="1"/>
  <c r="BW116" i="1" s="1"/>
  <c r="AZ116" i="1"/>
  <c r="AP116" i="1"/>
  <c r="AJ116" i="1"/>
  <c r="AG116" i="1"/>
  <c r="AF116" i="1"/>
  <c r="AE116" i="1"/>
  <c r="AB116" i="1"/>
  <c r="CO116" i="1" s="1"/>
  <c r="AA116" i="1"/>
  <c r="X116" i="1"/>
  <c r="W116" i="1"/>
  <c r="V116" i="1"/>
  <c r="U116" i="1"/>
  <c r="T116" i="1"/>
  <c r="S116" i="1"/>
  <c r="R116" i="1"/>
  <c r="J116" i="1"/>
  <c r="BN116" i="1" s="1"/>
  <c r="CF60" i="1"/>
  <c r="CG60" i="1" s="1"/>
  <c r="BV60" i="1"/>
  <c r="BT60" i="1"/>
  <c r="BS60" i="1"/>
  <c r="CN60" i="1" s="1"/>
  <c r="BQ60" i="1"/>
  <c r="BP60" i="1"/>
  <c r="BB60" i="1"/>
  <c r="BW60" i="1" s="1"/>
  <c r="CB60" i="1" s="1"/>
  <c r="AZ60" i="1"/>
  <c r="AP60" i="1"/>
  <c r="AJ60" i="1"/>
  <c r="AG60" i="1"/>
  <c r="AF60" i="1"/>
  <c r="AE60" i="1"/>
  <c r="AB60" i="1"/>
  <c r="CO60" i="1" s="1"/>
  <c r="AA60" i="1"/>
  <c r="X60" i="1"/>
  <c r="W60" i="1"/>
  <c r="V60" i="1"/>
  <c r="U60" i="1"/>
  <c r="T60" i="1"/>
  <c r="S60" i="1"/>
  <c r="R60" i="1"/>
  <c r="J60" i="1"/>
  <c r="AX60" i="1" s="1"/>
  <c r="CF396" i="1"/>
  <c r="CH396" i="1" s="1"/>
  <c r="BV396" i="1"/>
  <c r="BT396" i="1"/>
  <c r="BS396" i="1"/>
  <c r="BQ396" i="1"/>
  <c r="BP396" i="1"/>
  <c r="BB396" i="1"/>
  <c r="BW396" i="1" s="1"/>
  <c r="AZ396" i="1"/>
  <c r="AP396" i="1"/>
  <c r="AJ396" i="1"/>
  <c r="AG396" i="1"/>
  <c r="AF396" i="1"/>
  <c r="AE396" i="1"/>
  <c r="AB396" i="1"/>
  <c r="AA396" i="1"/>
  <c r="X396" i="1"/>
  <c r="W396" i="1"/>
  <c r="V396" i="1"/>
  <c r="U396" i="1"/>
  <c r="T396" i="1"/>
  <c r="S396" i="1"/>
  <c r="R396" i="1"/>
  <c r="J396" i="1"/>
  <c r="CF395" i="1"/>
  <c r="BV395" i="1"/>
  <c r="BT395" i="1"/>
  <c r="BS395" i="1"/>
  <c r="CN395" i="1" s="1"/>
  <c r="BQ395" i="1"/>
  <c r="BP395" i="1"/>
  <c r="BB395" i="1"/>
  <c r="BW395" i="1" s="1"/>
  <c r="AY395" i="1"/>
  <c r="AZ395" i="1" s="1"/>
  <c r="AP395" i="1"/>
  <c r="AJ395" i="1"/>
  <c r="AG395" i="1"/>
  <c r="AF395" i="1"/>
  <c r="AE395" i="1"/>
  <c r="AB395" i="1"/>
  <c r="CO395" i="1" s="1"/>
  <c r="AA395" i="1"/>
  <c r="X395" i="1"/>
  <c r="W395" i="1"/>
  <c r="V395" i="1"/>
  <c r="U395" i="1"/>
  <c r="T395" i="1"/>
  <c r="S395" i="1"/>
  <c r="R395" i="1"/>
  <c r="J395" i="1"/>
  <c r="CF182" i="1"/>
  <c r="CG182" i="1" s="1"/>
  <c r="BV182" i="1"/>
  <c r="BT182" i="1"/>
  <c r="BS182" i="1"/>
  <c r="CN182" i="1" s="1"/>
  <c r="BQ182" i="1"/>
  <c r="BP182" i="1"/>
  <c r="BB182" i="1"/>
  <c r="BW182" i="1" s="1"/>
  <c r="CB182" i="1" s="1"/>
  <c r="AZ182" i="1"/>
  <c r="AP182" i="1"/>
  <c r="AJ182" i="1"/>
  <c r="AG182" i="1"/>
  <c r="AF182" i="1"/>
  <c r="AE182" i="1"/>
  <c r="AB182" i="1"/>
  <c r="CO182" i="1" s="1"/>
  <c r="AA182" i="1"/>
  <c r="X182" i="1"/>
  <c r="W182" i="1"/>
  <c r="V182" i="1"/>
  <c r="U182" i="1"/>
  <c r="T182" i="1"/>
  <c r="S182" i="1"/>
  <c r="R182" i="1"/>
  <c r="J182" i="1"/>
  <c r="BO182" i="1" s="1"/>
  <c r="CF511" i="1"/>
  <c r="BV511" i="1"/>
  <c r="BT511" i="1"/>
  <c r="BS511" i="1"/>
  <c r="CN511" i="1" s="1"/>
  <c r="BQ511" i="1"/>
  <c r="BP511" i="1"/>
  <c r="BB511" i="1"/>
  <c r="BW511" i="1" s="1"/>
  <c r="AZ511" i="1"/>
  <c r="AP511" i="1"/>
  <c r="AJ511" i="1"/>
  <c r="AG511" i="1"/>
  <c r="AF511" i="1"/>
  <c r="AE511" i="1"/>
  <c r="AB511" i="1"/>
  <c r="CO511" i="1" s="1"/>
  <c r="AA511" i="1"/>
  <c r="X511" i="1"/>
  <c r="W511" i="1"/>
  <c r="V511" i="1"/>
  <c r="U511" i="1"/>
  <c r="T511" i="1"/>
  <c r="S511" i="1"/>
  <c r="R511" i="1"/>
  <c r="J511" i="1"/>
  <c r="BH511" i="1" s="1"/>
  <c r="CF533" i="1"/>
  <c r="CH533" i="1" s="1"/>
  <c r="BV533" i="1"/>
  <c r="BT533" i="1"/>
  <c r="BS533" i="1"/>
  <c r="CN533" i="1" s="1"/>
  <c r="BQ533" i="1"/>
  <c r="BP533" i="1"/>
  <c r="BB533" i="1"/>
  <c r="BW533" i="1" s="1"/>
  <c r="AZ533" i="1"/>
  <c r="AP533" i="1"/>
  <c r="AJ533" i="1"/>
  <c r="AG533" i="1"/>
  <c r="AF533" i="1"/>
  <c r="AE533" i="1"/>
  <c r="AB533" i="1"/>
  <c r="CO533" i="1" s="1"/>
  <c r="AA533" i="1"/>
  <c r="X533" i="1"/>
  <c r="W533" i="1"/>
  <c r="V533" i="1"/>
  <c r="U533" i="1"/>
  <c r="T533" i="1"/>
  <c r="S533" i="1"/>
  <c r="R533" i="1"/>
  <c r="J533" i="1"/>
  <c r="BG533" i="1" s="1"/>
  <c r="CF115" i="1"/>
  <c r="CG115" i="1" s="1"/>
  <c r="BV115" i="1"/>
  <c r="BT115" i="1"/>
  <c r="BS115" i="1"/>
  <c r="BQ115" i="1"/>
  <c r="BP115" i="1"/>
  <c r="BB115" i="1"/>
  <c r="BW115" i="1" s="1"/>
  <c r="CB115" i="1" s="1"/>
  <c r="AZ115" i="1"/>
  <c r="AJ115" i="1"/>
  <c r="AG115" i="1"/>
  <c r="AF115" i="1"/>
  <c r="AE115" i="1"/>
  <c r="AB115" i="1"/>
  <c r="CO115" i="1" s="1"/>
  <c r="AA115" i="1"/>
  <c r="X115" i="1"/>
  <c r="W115" i="1"/>
  <c r="V115" i="1"/>
  <c r="U115" i="1"/>
  <c r="T115" i="1"/>
  <c r="S115" i="1"/>
  <c r="R115" i="1"/>
  <c r="J115" i="1"/>
  <c r="AN115" i="1" s="1"/>
  <c r="CF394" i="1"/>
  <c r="BV394" i="1"/>
  <c r="BT394" i="1"/>
  <c r="BS394" i="1"/>
  <c r="CN394" i="1" s="1"/>
  <c r="BQ394" i="1"/>
  <c r="BP394" i="1"/>
  <c r="BB394" i="1"/>
  <c r="BW394" i="1" s="1"/>
  <c r="AZ394" i="1"/>
  <c r="AJ394" i="1"/>
  <c r="AG394" i="1"/>
  <c r="AF394" i="1"/>
  <c r="AE394" i="1"/>
  <c r="AB394" i="1"/>
  <c r="CO394" i="1" s="1"/>
  <c r="AA394" i="1"/>
  <c r="X394" i="1"/>
  <c r="W394" i="1"/>
  <c r="V394" i="1"/>
  <c r="U394" i="1"/>
  <c r="T394" i="1"/>
  <c r="S394" i="1"/>
  <c r="R394" i="1"/>
  <c r="J394" i="1"/>
  <c r="CF287" i="1"/>
  <c r="BV287" i="1"/>
  <c r="BT287" i="1"/>
  <c r="BS287" i="1"/>
  <c r="BQ287" i="1"/>
  <c r="BP287" i="1"/>
  <c r="BB287" i="1"/>
  <c r="BW287" i="1" s="1"/>
  <c r="CB287" i="1" s="1"/>
  <c r="AZ287" i="1"/>
  <c r="AP287" i="1"/>
  <c r="AJ287" i="1"/>
  <c r="AG287" i="1"/>
  <c r="AF287" i="1"/>
  <c r="AE287" i="1"/>
  <c r="AB287" i="1"/>
  <c r="AA287" i="1"/>
  <c r="X287" i="1"/>
  <c r="W287" i="1"/>
  <c r="V287" i="1"/>
  <c r="U287" i="1"/>
  <c r="T287" i="1"/>
  <c r="S287" i="1"/>
  <c r="R287" i="1"/>
  <c r="J287" i="1"/>
  <c r="AX287" i="1" s="1"/>
  <c r="CF393" i="1"/>
  <c r="BV393" i="1"/>
  <c r="BT393" i="1"/>
  <c r="BS393" i="1"/>
  <c r="CN393" i="1" s="1"/>
  <c r="BQ393" i="1"/>
  <c r="BP393" i="1"/>
  <c r="BB393" i="1"/>
  <c r="BW393" i="1" s="1"/>
  <c r="AZ393" i="1"/>
  <c r="AP393" i="1"/>
  <c r="AJ393" i="1"/>
  <c r="AG393" i="1"/>
  <c r="AF393" i="1"/>
  <c r="AE393" i="1"/>
  <c r="AB393" i="1"/>
  <c r="AA393" i="1"/>
  <c r="X393" i="1"/>
  <c r="W393" i="1"/>
  <c r="V393" i="1"/>
  <c r="U393" i="1"/>
  <c r="T393" i="1"/>
  <c r="S393" i="1"/>
  <c r="R393" i="1"/>
  <c r="J393" i="1"/>
  <c r="AX393" i="1" s="1"/>
  <c r="CF286" i="1"/>
  <c r="CG286" i="1" s="1"/>
  <c r="BV286" i="1"/>
  <c r="BT286" i="1"/>
  <c r="BS286" i="1"/>
  <c r="BQ286" i="1"/>
  <c r="BP286" i="1"/>
  <c r="BB286" i="1"/>
  <c r="BW286" i="1" s="1"/>
  <c r="CB286" i="1" s="1"/>
  <c r="AZ286" i="1"/>
  <c r="AJ286" i="1"/>
  <c r="AG286" i="1"/>
  <c r="AF286" i="1"/>
  <c r="AE286" i="1"/>
  <c r="AB286" i="1"/>
  <c r="AA286" i="1"/>
  <c r="X286" i="1"/>
  <c r="W286" i="1"/>
  <c r="V286" i="1"/>
  <c r="U286" i="1"/>
  <c r="T286" i="1"/>
  <c r="S286" i="1"/>
  <c r="R286" i="1"/>
  <c r="J286" i="1"/>
  <c r="BO286" i="1" s="1"/>
  <c r="CF285" i="1"/>
  <c r="BV285" i="1"/>
  <c r="BT285" i="1"/>
  <c r="BS285" i="1"/>
  <c r="BQ285" i="1"/>
  <c r="BP285" i="1"/>
  <c r="BB285" i="1"/>
  <c r="BW285" i="1" s="1"/>
  <c r="AZ285" i="1"/>
  <c r="AJ285" i="1"/>
  <c r="AG285" i="1"/>
  <c r="AF285" i="1"/>
  <c r="AE285" i="1"/>
  <c r="AB285" i="1"/>
  <c r="AA285" i="1"/>
  <c r="X285" i="1"/>
  <c r="W285" i="1"/>
  <c r="V285" i="1"/>
  <c r="U285" i="1"/>
  <c r="T285" i="1"/>
  <c r="S285" i="1"/>
  <c r="R285" i="1"/>
  <c r="J285" i="1"/>
  <c r="AN285" i="1" s="1"/>
  <c r="BV284" i="1"/>
  <c r="BT284" i="1"/>
  <c r="BS284" i="1"/>
  <c r="BQ284" i="1"/>
  <c r="BP284" i="1"/>
  <c r="BB284" i="1"/>
  <c r="BW284" i="1" s="1"/>
  <c r="CB284" i="1" s="1"/>
  <c r="AJ284" i="1"/>
  <c r="AG284" i="1"/>
  <c r="AE284" i="1"/>
  <c r="AB284" i="1"/>
  <c r="CO284" i="1" s="1"/>
  <c r="AA284" i="1"/>
  <c r="X284" i="1"/>
  <c r="W284" i="1"/>
  <c r="V284" i="1"/>
  <c r="U284" i="1"/>
  <c r="T284" i="1"/>
  <c r="S284" i="1"/>
  <c r="R284" i="1"/>
  <c r="J284" i="1"/>
  <c r="CF510" i="1"/>
  <c r="CH510" i="1" s="1"/>
  <c r="BV510" i="1"/>
  <c r="BT510" i="1"/>
  <c r="BS510" i="1"/>
  <c r="BQ510" i="1"/>
  <c r="BP510" i="1"/>
  <c r="BB510" i="1"/>
  <c r="BW510" i="1" s="1"/>
  <c r="AZ510" i="1"/>
  <c r="AP510" i="1"/>
  <c r="AJ510" i="1"/>
  <c r="AG510" i="1"/>
  <c r="AE510" i="1"/>
  <c r="AB510" i="1"/>
  <c r="AA510" i="1"/>
  <c r="X510" i="1"/>
  <c r="W510" i="1"/>
  <c r="V510" i="1"/>
  <c r="U510" i="1"/>
  <c r="T510" i="1"/>
  <c r="S510" i="1"/>
  <c r="R510" i="1"/>
  <c r="J510" i="1"/>
  <c r="BN510" i="1" s="1"/>
  <c r="CF181" i="1"/>
  <c r="CG181" i="1" s="1"/>
  <c r="BV181" i="1"/>
  <c r="BT181" i="1"/>
  <c r="BS181" i="1"/>
  <c r="CN181" i="1" s="1"/>
  <c r="BQ181" i="1"/>
  <c r="BP181" i="1"/>
  <c r="BB181" i="1"/>
  <c r="BW181" i="1" s="1"/>
  <c r="AY181" i="1"/>
  <c r="AZ181" i="1" s="1"/>
  <c r="AJ181" i="1"/>
  <c r="AG181" i="1"/>
  <c r="AF181" i="1"/>
  <c r="AE181" i="1"/>
  <c r="AB181" i="1"/>
  <c r="CO181" i="1" s="1"/>
  <c r="AA181" i="1"/>
  <c r="X181" i="1"/>
  <c r="W181" i="1"/>
  <c r="V181" i="1"/>
  <c r="U181" i="1"/>
  <c r="T181" i="1"/>
  <c r="S181" i="1"/>
  <c r="R181" i="1"/>
  <c r="J181" i="1"/>
  <c r="AN181" i="1" s="1"/>
  <c r="CF59" i="1"/>
  <c r="CG59" i="1" s="1"/>
  <c r="BV59" i="1"/>
  <c r="BT59" i="1"/>
  <c r="BS59" i="1"/>
  <c r="BQ59" i="1"/>
  <c r="BP59" i="1"/>
  <c r="BB59" i="1"/>
  <c r="BW59" i="1" s="1"/>
  <c r="CB59" i="1" s="1"/>
  <c r="AZ59" i="1"/>
  <c r="AJ59" i="1"/>
  <c r="AG59" i="1"/>
  <c r="AF59" i="1"/>
  <c r="AE59" i="1"/>
  <c r="AB59" i="1"/>
  <c r="CO59" i="1" s="1"/>
  <c r="AA59" i="1"/>
  <c r="X59" i="1"/>
  <c r="W59" i="1"/>
  <c r="V59" i="1"/>
  <c r="U59" i="1"/>
  <c r="T59" i="1"/>
  <c r="S59" i="1"/>
  <c r="R59" i="1"/>
  <c r="J59" i="1"/>
  <c r="AX59" i="1" s="1"/>
  <c r="BV486" i="1"/>
  <c r="BT486" i="1"/>
  <c r="BS486" i="1"/>
  <c r="CL486" i="1" s="1"/>
  <c r="CM486" i="1" s="1"/>
  <c r="BQ486" i="1"/>
  <c r="BP486" i="1"/>
  <c r="BB486" i="1"/>
  <c r="BW486" i="1" s="1"/>
  <c r="CB486" i="1" s="1"/>
  <c r="AY486" i="1"/>
  <c r="AW486" i="1"/>
  <c r="AJ486" i="1"/>
  <c r="AG486" i="1"/>
  <c r="AE486" i="1"/>
  <c r="AB486" i="1"/>
  <c r="AA486" i="1"/>
  <c r="X486" i="1"/>
  <c r="W486" i="1"/>
  <c r="V486" i="1"/>
  <c r="U486" i="1"/>
  <c r="T486" i="1"/>
  <c r="S486" i="1"/>
  <c r="R486" i="1"/>
  <c r="J486" i="1"/>
  <c r="BN486" i="1" s="1"/>
  <c r="CF485" i="1"/>
  <c r="CH485" i="1" s="1"/>
  <c r="BV485" i="1"/>
  <c r="BT485" i="1"/>
  <c r="BS485" i="1"/>
  <c r="CN485" i="1" s="1"/>
  <c r="BQ485" i="1"/>
  <c r="BP485" i="1"/>
  <c r="BB485" i="1"/>
  <c r="BW485" i="1" s="1"/>
  <c r="AZ485" i="1"/>
  <c r="AJ485" i="1"/>
  <c r="AG485" i="1"/>
  <c r="AE485" i="1"/>
  <c r="AB485" i="1"/>
  <c r="CO485" i="1" s="1"/>
  <c r="AA485" i="1"/>
  <c r="X485" i="1"/>
  <c r="W485" i="1"/>
  <c r="V485" i="1"/>
  <c r="U485" i="1"/>
  <c r="T485" i="1"/>
  <c r="S485" i="1"/>
  <c r="R485" i="1"/>
  <c r="J485" i="1"/>
  <c r="AX485" i="1" s="1"/>
  <c r="CF392" i="1"/>
  <c r="CH392" i="1" s="1"/>
  <c r="BV392" i="1"/>
  <c r="BT392" i="1"/>
  <c r="BS392" i="1"/>
  <c r="CN392" i="1" s="1"/>
  <c r="BQ392" i="1"/>
  <c r="BP392" i="1"/>
  <c r="BB392" i="1"/>
  <c r="BW392" i="1" s="1"/>
  <c r="CB392" i="1" s="1"/>
  <c r="AY392" i="1"/>
  <c r="AZ392" i="1" s="1"/>
  <c r="AJ392" i="1"/>
  <c r="AG392" i="1"/>
  <c r="AF392" i="1"/>
  <c r="AE392" i="1"/>
  <c r="AB392" i="1"/>
  <c r="CO392" i="1" s="1"/>
  <c r="AA392" i="1"/>
  <c r="X392" i="1"/>
  <c r="W392" i="1"/>
  <c r="V392" i="1"/>
  <c r="U392" i="1"/>
  <c r="T392" i="1"/>
  <c r="S392" i="1"/>
  <c r="R392" i="1"/>
  <c r="J392" i="1"/>
  <c r="BG392" i="1" s="1"/>
  <c r="CF391" i="1"/>
  <c r="CG391" i="1" s="1"/>
  <c r="BV391" i="1"/>
  <c r="BT391" i="1"/>
  <c r="BS391" i="1"/>
  <c r="CN391" i="1" s="1"/>
  <c r="BQ391" i="1"/>
  <c r="BP391" i="1"/>
  <c r="BB391" i="1"/>
  <c r="BW391" i="1" s="1"/>
  <c r="AZ391" i="1"/>
  <c r="AJ391" i="1"/>
  <c r="AG391" i="1"/>
  <c r="AF391" i="1"/>
  <c r="AE391" i="1"/>
  <c r="AB391" i="1"/>
  <c r="CO391" i="1" s="1"/>
  <c r="AA391" i="1"/>
  <c r="X391" i="1"/>
  <c r="W391" i="1"/>
  <c r="V391" i="1"/>
  <c r="U391" i="1"/>
  <c r="T391" i="1"/>
  <c r="S391" i="1"/>
  <c r="R391" i="1"/>
  <c r="J391" i="1"/>
  <c r="AN391" i="1" s="1"/>
  <c r="BV158" i="1"/>
  <c r="BT158" i="1"/>
  <c r="BS158" i="1"/>
  <c r="BQ158" i="1"/>
  <c r="BP158" i="1"/>
  <c r="BB158" i="1"/>
  <c r="BW158" i="1" s="1"/>
  <c r="AY158" i="1"/>
  <c r="AW158" i="1"/>
  <c r="CF158" i="1" s="1"/>
  <c r="CH158" i="1" s="1"/>
  <c r="AJ158" i="1"/>
  <c r="AG158" i="1"/>
  <c r="AF158" i="1"/>
  <c r="AE158" i="1"/>
  <c r="AB158" i="1"/>
  <c r="CO158" i="1" s="1"/>
  <c r="AA158" i="1"/>
  <c r="X158" i="1"/>
  <c r="W158" i="1"/>
  <c r="V158" i="1"/>
  <c r="U158" i="1"/>
  <c r="T158" i="1"/>
  <c r="S158" i="1"/>
  <c r="R158" i="1"/>
  <c r="J158" i="1"/>
  <c r="CF58" i="1"/>
  <c r="CG58" i="1" s="1"/>
  <c r="BV58" i="1"/>
  <c r="BT58" i="1"/>
  <c r="BS58" i="1"/>
  <c r="CK58" i="1" s="1"/>
  <c r="BQ58" i="1"/>
  <c r="BP58" i="1"/>
  <c r="BB58" i="1"/>
  <c r="BW58" i="1" s="1"/>
  <c r="CB58" i="1" s="1"/>
  <c r="AZ58" i="1"/>
  <c r="AJ58" i="1"/>
  <c r="AG58" i="1"/>
  <c r="AF58" i="1"/>
  <c r="AE58" i="1"/>
  <c r="AB58" i="1"/>
  <c r="CO58" i="1" s="1"/>
  <c r="AA58" i="1"/>
  <c r="X58" i="1"/>
  <c r="W58" i="1"/>
  <c r="V58" i="1"/>
  <c r="U58" i="1"/>
  <c r="T58" i="1"/>
  <c r="S58" i="1"/>
  <c r="R58" i="1"/>
  <c r="J58" i="1"/>
  <c r="BN58" i="1" s="1"/>
  <c r="CF390" i="1"/>
  <c r="BV390" i="1"/>
  <c r="BT390" i="1"/>
  <c r="BS390" i="1"/>
  <c r="CL390" i="1" s="1"/>
  <c r="CM390" i="1" s="1"/>
  <c r="BQ390" i="1"/>
  <c r="BP390" i="1"/>
  <c r="BB390" i="1"/>
  <c r="BW390" i="1" s="1"/>
  <c r="AZ390" i="1"/>
  <c r="AJ390" i="1"/>
  <c r="AG390" i="1"/>
  <c r="AE390" i="1"/>
  <c r="AB390" i="1"/>
  <c r="CO390" i="1" s="1"/>
  <c r="AA390" i="1"/>
  <c r="X390" i="1"/>
  <c r="W390" i="1"/>
  <c r="V390" i="1"/>
  <c r="U390" i="1"/>
  <c r="T390" i="1"/>
  <c r="S390" i="1"/>
  <c r="R390" i="1"/>
  <c r="J390" i="1"/>
  <c r="CF114" i="1"/>
  <c r="CG114" i="1" s="1"/>
  <c r="BV114" i="1"/>
  <c r="BT114" i="1"/>
  <c r="BS114" i="1"/>
  <c r="CN114" i="1" s="1"/>
  <c r="BQ114" i="1"/>
  <c r="BP114" i="1"/>
  <c r="BB114" i="1"/>
  <c r="BW114" i="1" s="1"/>
  <c r="CB114" i="1" s="1"/>
  <c r="AZ114" i="1"/>
  <c r="AJ114" i="1"/>
  <c r="AG114" i="1"/>
  <c r="AE114" i="1"/>
  <c r="AB114" i="1"/>
  <c r="CO114" i="1" s="1"/>
  <c r="AA114" i="1"/>
  <c r="X114" i="1"/>
  <c r="W114" i="1"/>
  <c r="V114" i="1"/>
  <c r="U114" i="1"/>
  <c r="T114" i="1"/>
  <c r="S114" i="1"/>
  <c r="R114" i="1"/>
  <c r="J114" i="1"/>
  <c r="AX114" i="1" s="1"/>
  <c r="CF389" i="1"/>
  <c r="CG389" i="1" s="1"/>
  <c r="BV389" i="1"/>
  <c r="BT389" i="1"/>
  <c r="BS389" i="1"/>
  <c r="CK389" i="1" s="1"/>
  <c r="BQ389" i="1"/>
  <c r="BP389" i="1"/>
  <c r="BB389" i="1"/>
  <c r="BW389" i="1" s="1"/>
  <c r="AY389" i="1"/>
  <c r="AZ389" i="1" s="1"/>
  <c r="AP389" i="1"/>
  <c r="AJ389" i="1"/>
  <c r="AG389" i="1"/>
  <c r="AF389" i="1"/>
  <c r="AE389" i="1"/>
  <c r="AB389" i="1"/>
  <c r="CO389" i="1" s="1"/>
  <c r="AA389" i="1"/>
  <c r="X389" i="1"/>
  <c r="W389" i="1"/>
  <c r="V389" i="1"/>
  <c r="U389" i="1"/>
  <c r="T389" i="1"/>
  <c r="S389" i="1"/>
  <c r="R389" i="1"/>
  <c r="J389" i="1"/>
  <c r="AX389" i="1" s="1"/>
  <c r="CF242" i="1"/>
  <c r="BV242" i="1"/>
  <c r="BT242" i="1"/>
  <c r="BS242" i="1"/>
  <c r="BQ242" i="1"/>
  <c r="BP242" i="1"/>
  <c r="BB242" i="1"/>
  <c r="BW242" i="1" s="1"/>
  <c r="CB242" i="1" s="1"/>
  <c r="AZ242" i="1"/>
  <c r="AP242" i="1"/>
  <c r="AJ242" i="1"/>
  <c r="AG242" i="1"/>
  <c r="AF242" i="1"/>
  <c r="AE242" i="1"/>
  <c r="AB242" i="1"/>
  <c r="AA242" i="1"/>
  <c r="X242" i="1"/>
  <c r="W242" i="1"/>
  <c r="V242" i="1"/>
  <c r="U242" i="1"/>
  <c r="T242" i="1"/>
  <c r="S242" i="1"/>
  <c r="R242" i="1"/>
  <c r="J242" i="1"/>
  <c r="AX242" i="1" s="1"/>
  <c r="CF113" i="1"/>
  <c r="BV113" i="1"/>
  <c r="BT113" i="1"/>
  <c r="BS113" i="1"/>
  <c r="BQ113" i="1"/>
  <c r="BP113" i="1"/>
  <c r="BB113" i="1"/>
  <c r="BW113" i="1" s="1"/>
  <c r="CB113" i="1" s="1"/>
  <c r="AZ113" i="1"/>
  <c r="AJ113" i="1"/>
  <c r="AG113" i="1"/>
  <c r="AE113" i="1"/>
  <c r="AB113" i="1"/>
  <c r="CO113" i="1" s="1"/>
  <c r="AA113" i="1"/>
  <c r="X113" i="1"/>
  <c r="W113" i="1"/>
  <c r="V113" i="1"/>
  <c r="U113" i="1"/>
  <c r="T113" i="1"/>
  <c r="S113" i="1"/>
  <c r="R113" i="1"/>
  <c r="J113" i="1"/>
  <c r="BN113" i="1" s="1"/>
  <c r="CF388" i="1"/>
  <c r="CG388" i="1" s="1"/>
  <c r="BV388" i="1"/>
  <c r="BT388" i="1"/>
  <c r="BS388" i="1"/>
  <c r="BQ388" i="1"/>
  <c r="BP388" i="1"/>
  <c r="BB388" i="1"/>
  <c r="BW388" i="1" s="1"/>
  <c r="AZ388" i="1"/>
  <c r="AJ388" i="1"/>
  <c r="AG388" i="1"/>
  <c r="AE388" i="1"/>
  <c r="AB388" i="1"/>
  <c r="AA388" i="1"/>
  <c r="X388" i="1"/>
  <c r="W388" i="1"/>
  <c r="V388" i="1"/>
  <c r="U388" i="1"/>
  <c r="T388" i="1"/>
  <c r="S388" i="1"/>
  <c r="R388" i="1"/>
  <c r="J388" i="1"/>
  <c r="CF180" i="1"/>
  <c r="CG180" i="1" s="1"/>
  <c r="BV180" i="1"/>
  <c r="BT180" i="1"/>
  <c r="BS180" i="1"/>
  <c r="BQ180" i="1"/>
  <c r="BP180" i="1"/>
  <c r="BB180" i="1"/>
  <c r="BW180" i="1" s="1"/>
  <c r="CB180" i="1" s="1"/>
  <c r="AZ180" i="1"/>
  <c r="AJ180" i="1"/>
  <c r="AG180" i="1"/>
  <c r="AF180" i="1"/>
  <c r="AE180" i="1"/>
  <c r="AB180" i="1"/>
  <c r="CO180" i="1" s="1"/>
  <c r="X180" i="1"/>
  <c r="W180" i="1"/>
  <c r="V180" i="1"/>
  <c r="U180" i="1"/>
  <c r="T180" i="1"/>
  <c r="S180" i="1"/>
  <c r="R180" i="1"/>
  <c r="J180" i="1"/>
  <c r="CF531" i="1"/>
  <c r="CG531" i="1" s="1"/>
  <c r="BV531" i="1"/>
  <c r="BT531" i="1"/>
  <c r="BS531" i="1"/>
  <c r="CN531" i="1" s="1"/>
  <c r="BQ531" i="1"/>
  <c r="BP531" i="1"/>
  <c r="BB531" i="1"/>
  <c r="BW531" i="1" s="1"/>
  <c r="AZ531" i="1"/>
  <c r="AJ531" i="1"/>
  <c r="AG531" i="1"/>
  <c r="AF531" i="1"/>
  <c r="AE531" i="1"/>
  <c r="AB531" i="1"/>
  <c r="CO531" i="1" s="1"/>
  <c r="X531" i="1"/>
  <c r="W531" i="1"/>
  <c r="V531" i="1"/>
  <c r="U531" i="1"/>
  <c r="T531" i="1"/>
  <c r="S531" i="1"/>
  <c r="R531" i="1"/>
  <c r="J531" i="1"/>
  <c r="CF179" i="1"/>
  <c r="CG179" i="1" s="1"/>
  <c r="BV179" i="1"/>
  <c r="BT179" i="1"/>
  <c r="BS179" i="1"/>
  <c r="CN179" i="1" s="1"/>
  <c r="BQ179" i="1"/>
  <c r="BP179" i="1"/>
  <c r="BB179" i="1"/>
  <c r="BW179" i="1" s="1"/>
  <c r="CB179" i="1" s="1"/>
  <c r="AY179" i="1"/>
  <c r="AZ179" i="1" s="1"/>
  <c r="AJ179" i="1"/>
  <c r="AG179" i="1"/>
  <c r="AF179" i="1"/>
  <c r="AE179" i="1"/>
  <c r="AB179" i="1"/>
  <c r="CO179" i="1" s="1"/>
  <c r="AA179" i="1"/>
  <c r="X179" i="1"/>
  <c r="W179" i="1"/>
  <c r="V179" i="1"/>
  <c r="U179" i="1"/>
  <c r="T179" i="1"/>
  <c r="S179" i="1"/>
  <c r="R179" i="1"/>
  <c r="J179" i="1"/>
  <c r="BG179" i="1" s="1"/>
  <c r="CF178" i="1"/>
  <c r="CH178" i="1" s="1"/>
  <c r="BV178" i="1"/>
  <c r="BT178" i="1"/>
  <c r="BS178" i="1"/>
  <c r="CL178" i="1" s="1"/>
  <c r="CM178" i="1" s="1"/>
  <c r="BQ178" i="1"/>
  <c r="BP178" i="1"/>
  <c r="BB178" i="1"/>
  <c r="BW178" i="1" s="1"/>
  <c r="AZ178" i="1"/>
  <c r="AJ178" i="1"/>
  <c r="AG178" i="1"/>
  <c r="AF178" i="1"/>
  <c r="AE178" i="1"/>
  <c r="AB178" i="1"/>
  <c r="CO178" i="1" s="1"/>
  <c r="AA178" i="1"/>
  <c r="X178" i="1"/>
  <c r="W178" i="1"/>
  <c r="V178" i="1"/>
  <c r="U178" i="1"/>
  <c r="T178" i="1"/>
  <c r="S178" i="1"/>
  <c r="R178" i="1"/>
  <c r="J178" i="1"/>
  <c r="CF387" i="1"/>
  <c r="BV387" i="1"/>
  <c r="BT387" i="1"/>
  <c r="BS387" i="1"/>
  <c r="CN387" i="1" s="1"/>
  <c r="BQ387" i="1"/>
  <c r="BP387" i="1"/>
  <c r="BB387" i="1"/>
  <c r="BW387" i="1" s="1"/>
  <c r="AY387" i="1"/>
  <c r="AZ387" i="1" s="1"/>
  <c r="AP387" i="1"/>
  <c r="AJ387" i="1"/>
  <c r="AG387" i="1"/>
  <c r="AF387" i="1"/>
  <c r="AE387" i="1"/>
  <c r="AB387" i="1"/>
  <c r="AA387" i="1"/>
  <c r="X387" i="1"/>
  <c r="W387" i="1"/>
  <c r="V387" i="1"/>
  <c r="U387" i="1"/>
  <c r="T387" i="1"/>
  <c r="S387" i="1"/>
  <c r="R387" i="1"/>
  <c r="J387" i="1"/>
  <c r="BO387" i="1" s="1"/>
  <c r="CF177" i="1"/>
  <c r="CH177" i="1" s="1"/>
  <c r="BV177" i="1"/>
  <c r="BT177" i="1"/>
  <c r="BS177" i="1"/>
  <c r="CL177" i="1" s="1"/>
  <c r="CM177" i="1" s="1"/>
  <c r="BQ177" i="1"/>
  <c r="BP177" i="1"/>
  <c r="BB177" i="1"/>
  <c r="BW177" i="1" s="1"/>
  <c r="CB177" i="1" s="1"/>
  <c r="AZ177" i="1"/>
  <c r="AP177" i="1"/>
  <c r="AJ177" i="1"/>
  <c r="AG177" i="1"/>
  <c r="AF177" i="1"/>
  <c r="AE177" i="1"/>
  <c r="AB177" i="1"/>
  <c r="AA177" i="1"/>
  <c r="X177" i="1"/>
  <c r="W177" i="1"/>
  <c r="V177" i="1"/>
  <c r="U177" i="1"/>
  <c r="T177" i="1"/>
  <c r="S177" i="1"/>
  <c r="R177" i="1"/>
  <c r="J177" i="1"/>
  <c r="BG177" i="1" s="1"/>
  <c r="CF386" i="1"/>
  <c r="CH386" i="1" s="1"/>
  <c r="BV386" i="1"/>
  <c r="BT386" i="1"/>
  <c r="BS386" i="1"/>
  <c r="BQ386" i="1"/>
  <c r="BP386" i="1"/>
  <c r="BB386" i="1"/>
  <c r="BW386" i="1" s="1"/>
  <c r="AZ386" i="1"/>
  <c r="AJ386" i="1"/>
  <c r="AG386" i="1"/>
  <c r="AF386" i="1"/>
  <c r="AE386" i="1"/>
  <c r="AB386" i="1"/>
  <c r="CO386" i="1" s="1"/>
  <c r="AA386" i="1"/>
  <c r="X386" i="1"/>
  <c r="W386" i="1"/>
  <c r="V386" i="1"/>
  <c r="U386" i="1"/>
  <c r="T386" i="1"/>
  <c r="S386" i="1"/>
  <c r="R386" i="1"/>
  <c r="J386" i="1"/>
  <c r="BH386" i="1" s="1"/>
  <c r="CF57" i="1"/>
  <c r="CH57" i="1" s="1"/>
  <c r="BV57" i="1"/>
  <c r="BT57" i="1"/>
  <c r="BS57" i="1"/>
  <c r="CN57" i="1" s="1"/>
  <c r="BQ57" i="1"/>
  <c r="BP57" i="1"/>
  <c r="BB57" i="1"/>
  <c r="BW57" i="1" s="1"/>
  <c r="CB57" i="1" s="1"/>
  <c r="AZ57" i="1"/>
  <c r="AJ57" i="1"/>
  <c r="AG57" i="1"/>
  <c r="AE57" i="1"/>
  <c r="AB57" i="1"/>
  <c r="AA57" i="1"/>
  <c r="X57" i="1"/>
  <c r="W57" i="1"/>
  <c r="V57" i="1"/>
  <c r="U57" i="1"/>
  <c r="T57" i="1"/>
  <c r="S57" i="1"/>
  <c r="R57" i="1"/>
  <c r="J57" i="1"/>
  <c r="BO57" i="1" s="1"/>
  <c r="CF56" i="1"/>
  <c r="BV56" i="1"/>
  <c r="BT56" i="1"/>
  <c r="BS56" i="1"/>
  <c r="BQ56" i="1"/>
  <c r="BP56" i="1"/>
  <c r="BB56" i="1"/>
  <c r="BW56" i="1" s="1"/>
  <c r="AZ56" i="1"/>
  <c r="AJ56" i="1"/>
  <c r="AG56" i="1"/>
  <c r="AE56" i="1"/>
  <c r="AB56" i="1"/>
  <c r="CO56" i="1" s="1"/>
  <c r="AA56" i="1"/>
  <c r="X56" i="1"/>
  <c r="W56" i="1"/>
  <c r="V56" i="1"/>
  <c r="U56" i="1"/>
  <c r="T56" i="1"/>
  <c r="S56" i="1"/>
  <c r="R56" i="1"/>
  <c r="J56" i="1"/>
  <c r="BH56" i="1" s="1"/>
  <c r="CF385" i="1"/>
  <c r="CG385" i="1" s="1"/>
  <c r="BV385" i="1"/>
  <c r="BT385" i="1"/>
  <c r="BS385" i="1"/>
  <c r="BQ385" i="1"/>
  <c r="BP385" i="1"/>
  <c r="BB385" i="1"/>
  <c r="BW385" i="1" s="1"/>
  <c r="CB385" i="1" s="1"/>
  <c r="AZ385" i="1"/>
  <c r="AJ385" i="1"/>
  <c r="AG385" i="1"/>
  <c r="AE385" i="1"/>
  <c r="AB385" i="1"/>
  <c r="CO385" i="1" s="1"/>
  <c r="AA385" i="1"/>
  <c r="X385" i="1"/>
  <c r="W385" i="1"/>
  <c r="V385" i="1"/>
  <c r="U385" i="1"/>
  <c r="T385" i="1"/>
  <c r="S385" i="1"/>
  <c r="R385" i="1"/>
  <c r="J385" i="1"/>
  <c r="BO385" i="1" s="1"/>
  <c r="BV484" i="1"/>
  <c r="BT484" i="1"/>
  <c r="BS484" i="1"/>
  <c r="CK484" i="1" s="1"/>
  <c r="BQ484" i="1"/>
  <c r="BP484" i="1"/>
  <c r="BB484" i="1"/>
  <c r="BW484" i="1" s="1"/>
  <c r="AW484" i="1"/>
  <c r="AJ484" i="1"/>
  <c r="AG484" i="1"/>
  <c r="AF484" i="1"/>
  <c r="AE484" i="1"/>
  <c r="AB484" i="1"/>
  <c r="CO484" i="1" s="1"/>
  <c r="AA484" i="1"/>
  <c r="X484" i="1"/>
  <c r="W484" i="1"/>
  <c r="V484" i="1"/>
  <c r="U484" i="1"/>
  <c r="T484" i="1"/>
  <c r="S484" i="1"/>
  <c r="R484" i="1"/>
  <c r="J484" i="1"/>
  <c r="AX484" i="1" s="1"/>
  <c r="CF112" i="1"/>
  <c r="BV112" i="1"/>
  <c r="BT112" i="1"/>
  <c r="BS112" i="1"/>
  <c r="BQ112" i="1"/>
  <c r="BP112" i="1"/>
  <c r="BB112" i="1"/>
  <c r="BW112" i="1" s="1"/>
  <c r="CB112" i="1" s="1"/>
  <c r="AZ112" i="1"/>
  <c r="AP112" i="1"/>
  <c r="AJ112" i="1"/>
  <c r="AG112" i="1"/>
  <c r="AF112" i="1"/>
  <c r="AE112" i="1"/>
  <c r="AB112" i="1"/>
  <c r="AA112" i="1"/>
  <c r="X112" i="1"/>
  <c r="W112" i="1"/>
  <c r="V112" i="1"/>
  <c r="U112" i="1"/>
  <c r="T112" i="1"/>
  <c r="S112" i="1"/>
  <c r="R112" i="1"/>
  <c r="J112" i="1"/>
  <c r="BG112" i="1" s="1"/>
  <c r="BV283" i="1"/>
  <c r="BT283" i="1"/>
  <c r="BS283" i="1"/>
  <c r="BQ283" i="1"/>
  <c r="BP283" i="1"/>
  <c r="BB283" i="1"/>
  <c r="BW283" i="1" s="1"/>
  <c r="CB283" i="1" s="1"/>
  <c r="AY283" i="1"/>
  <c r="AY284" i="1" s="1"/>
  <c r="AW283" i="1"/>
  <c r="AW284" i="1" s="1"/>
  <c r="AJ283" i="1"/>
  <c r="AG283" i="1"/>
  <c r="AF283" i="1"/>
  <c r="AE283" i="1"/>
  <c r="AB283" i="1"/>
  <c r="AA283" i="1"/>
  <c r="X283" i="1"/>
  <c r="W283" i="1"/>
  <c r="V283" i="1"/>
  <c r="U283" i="1"/>
  <c r="T283" i="1"/>
  <c r="S283" i="1"/>
  <c r="R283" i="1"/>
  <c r="J283" i="1"/>
  <c r="BN283" i="1" s="1"/>
  <c r="CF176" i="1"/>
  <c r="BV176" i="1"/>
  <c r="BT176" i="1"/>
  <c r="BS176" i="1"/>
  <c r="CN176" i="1" s="1"/>
  <c r="BQ176" i="1"/>
  <c r="BP176" i="1"/>
  <c r="BB176" i="1"/>
  <c r="BW176" i="1" s="1"/>
  <c r="AZ176" i="1"/>
  <c r="AJ176" i="1"/>
  <c r="AG176" i="1"/>
  <c r="AF176" i="1"/>
  <c r="AE176" i="1"/>
  <c r="AB176" i="1"/>
  <c r="CO176" i="1" s="1"/>
  <c r="AA176" i="1"/>
  <c r="X176" i="1"/>
  <c r="W176" i="1"/>
  <c r="V176" i="1"/>
  <c r="U176" i="1"/>
  <c r="T176" i="1"/>
  <c r="S176" i="1"/>
  <c r="R176" i="1"/>
  <c r="J176" i="1"/>
  <c r="AN176" i="1" s="1"/>
  <c r="CF111" i="1"/>
  <c r="CH111" i="1" s="1"/>
  <c r="BZ111" i="1"/>
  <c r="CE111" i="1" s="1"/>
  <c r="BY111" i="1"/>
  <c r="CA111" i="1" s="1"/>
  <c r="BX111" i="1"/>
  <c r="BV111" i="1"/>
  <c r="BT111" i="1"/>
  <c r="BS111" i="1"/>
  <c r="BQ111" i="1"/>
  <c r="BP111" i="1"/>
  <c r="BB111" i="1"/>
  <c r="BW111" i="1" s="1"/>
  <c r="CB111" i="1" s="1"/>
  <c r="AZ111" i="1"/>
  <c r="AP111" i="1"/>
  <c r="AJ111" i="1"/>
  <c r="AG111" i="1"/>
  <c r="AF111" i="1"/>
  <c r="AE111" i="1"/>
  <c r="AB111" i="1"/>
  <c r="CO111" i="1" s="1"/>
  <c r="AA111" i="1"/>
  <c r="X111" i="1"/>
  <c r="W111" i="1"/>
  <c r="V111" i="1"/>
  <c r="U111" i="1"/>
  <c r="T111" i="1"/>
  <c r="S111" i="1"/>
  <c r="R111" i="1"/>
  <c r="J111" i="1"/>
  <c r="BO111" i="1" s="1"/>
  <c r="CF282" i="1"/>
  <c r="CH282" i="1" s="1"/>
  <c r="BZ282" i="1"/>
  <c r="CE282" i="1" s="1"/>
  <c r="BY282" i="1"/>
  <c r="CA282" i="1" s="1"/>
  <c r="BX282" i="1"/>
  <c r="BV282" i="1"/>
  <c r="BT282" i="1"/>
  <c r="BS282" i="1"/>
  <c r="BQ282" i="1"/>
  <c r="BP282" i="1"/>
  <c r="BB282" i="1"/>
  <c r="BW282" i="1" s="1"/>
  <c r="AZ282" i="1"/>
  <c r="AP282" i="1"/>
  <c r="AJ282" i="1"/>
  <c r="AG282" i="1"/>
  <c r="AF282" i="1"/>
  <c r="AE282" i="1"/>
  <c r="AB282" i="1"/>
  <c r="CO282" i="1" s="1"/>
  <c r="AA282" i="1"/>
  <c r="X282" i="1"/>
  <c r="W282" i="1"/>
  <c r="V282" i="1"/>
  <c r="U282" i="1"/>
  <c r="T282" i="1"/>
  <c r="S282" i="1"/>
  <c r="R282" i="1"/>
  <c r="J282" i="1"/>
  <c r="AX282" i="1" s="1"/>
  <c r="CF483" i="1"/>
  <c r="BV483" i="1"/>
  <c r="BT483" i="1"/>
  <c r="BS483" i="1"/>
  <c r="BQ483" i="1"/>
  <c r="BP483" i="1"/>
  <c r="BB483" i="1"/>
  <c r="BW483" i="1" s="1"/>
  <c r="AY483" i="1"/>
  <c r="AZ483" i="1" s="1"/>
  <c r="AP483" i="1"/>
  <c r="AJ483" i="1"/>
  <c r="AG483" i="1"/>
  <c r="AF483" i="1"/>
  <c r="AE483" i="1"/>
  <c r="AB483" i="1"/>
  <c r="AA483" i="1"/>
  <c r="X483" i="1"/>
  <c r="W483" i="1"/>
  <c r="V483" i="1"/>
  <c r="U483" i="1"/>
  <c r="T483" i="1"/>
  <c r="S483" i="1"/>
  <c r="R483" i="1"/>
  <c r="J483" i="1"/>
  <c r="BN483" i="1" s="1"/>
  <c r="CF281" i="1"/>
  <c r="BV281" i="1"/>
  <c r="BT281" i="1"/>
  <c r="BS281" i="1"/>
  <c r="CL281" i="1" s="1"/>
  <c r="CM281" i="1" s="1"/>
  <c r="BQ281" i="1"/>
  <c r="BP281" i="1"/>
  <c r="BB281" i="1"/>
  <c r="BW281" i="1" s="1"/>
  <c r="CB281" i="1" s="1"/>
  <c r="AZ281" i="1"/>
  <c r="AP281" i="1"/>
  <c r="AJ281" i="1"/>
  <c r="AG281" i="1"/>
  <c r="AF281" i="1"/>
  <c r="AE281" i="1"/>
  <c r="AB281" i="1"/>
  <c r="AA281" i="1"/>
  <c r="X281" i="1"/>
  <c r="W281" i="1"/>
  <c r="V281" i="1"/>
  <c r="U281" i="1"/>
  <c r="T281" i="1"/>
  <c r="S281" i="1"/>
  <c r="R281" i="1"/>
  <c r="J281" i="1"/>
  <c r="BN281" i="1" s="1"/>
  <c r="CF110" i="1"/>
  <c r="CH110" i="1" s="1"/>
  <c r="BV110" i="1"/>
  <c r="BT110" i="1"/>
  <c r="BS110" i="1"/>
  <c r="CL110" i="1" s="1"/>
  <c r="CM110" i="1" s="1"/>
  <c r="BQ110" i="1"/>
  <c r="BP110" i="1"/>
  <c r="BB110" i="1"/>
  <c r="BW110" i="1" s="1"/>
  <c r="AY110" i="1"/>
  <c r="AZ110" i="1" s="1"/>
  <c r="AP110" i="1"/>
  <c r="AJ110" i="1"/>
  <c r="AG110" i="1"/>
  <c r="AF110" i="1"/>
  <c r="AE110" i="1"/>
  <c r="AB110" i="1"/>
  <c r="X110" i="1"/>
  <c r="W110" i="1"/>
  <c r="V110" i="1"/>
  <c r="U110" i="1"/>
  <c r="T110" i="1"/>
  <c r="S110" i="1"/>
  <c r="R110" i="1"/>
  <c r="J110" i="1"/>
  <c r="CF280" i="1"/>
  <c r="CG280" i="1" s="1"/>
  <c r="BV280" i="1"/>
  <c r="BT280" i="1"/>
  <c r="BS280" i="1"/>
  <c r="CL280" i="1" s="1"/>
  <c r="CM280" i="1" s="1"/>
  <c r="BQ280" i="1"/>
  <c r="BP280" i="1"/>
  <c r="BB280" i="1"/>
  <c r="BW280" i="1" s="1"/>
  <c r="AZ280" i="1"/>
  <c r="AP280" i="1"/>
  <c r="AJ280" i="1"/>
  <c r="AG280" i="1"/>
  <c r="AF280" i="1"/>
  <c r="AE280" i="1"/>
  <c r="AB280" i="1"/>
  <c r="CO280" i="1" s="1"/>
  <c r="X280" i="1"/>
  <c r="W280" i="1"/>
  <c r="V280" i="1"/>
  <c r="U280" i="1"/>
  <c r="T280" i="1"/>
  <c r="S280" i="1"/>
  <c r="R280" i="1"/>
  <c r="J280" i="1"/>
  <c r="BO280" i="1" s="1"/>
  <c r="CF175" i="1"/>
  <c r="CH175" i="1" s="1"/>
  <c r="BV175" i="1"/>
  <c r="BT175" i="1"/>
  <c r="BS175" i="1"/>
  <c r="CK175" i="1" s="1"/>
  <c r="BQ175" i="1"/>
  <c r="BP175" i="1"/>
  <c r="BB175" i="1"/>
  <c r="BW175" i="1" s="1"/>
  <c r="CB175" i="1" s="1"/>
  <c r="AZ175" i="1"/>
  <c r="AJ175" i="1"/>
  <c r="AG175" i="1"/>
  <c r="AF175" i="1"/>
  <c r="AE175" i="1"/>
  <c r="AB175" i="1"/>
  <c r="CO175" i="1" s="1"/>
  <c r="AA175" i="1"/>
  <c r="X175" i="1"/>
  <c r="W175" i="1"/>
  <c r="V175" i="1"/>
  <c r="U175" i="1"/>
  <c r="T175" i="1"/>
  <c r="S175" i="1"/>
  <c r="R175" i="1"/>
  <c r="J175" i="1"/>
  <c r="BO175" i="1" s="1"/>
  <c r="CF279" i="1"/>
  <c r="BV279" i="1"/>
  <c r="BT279" i="1"/>
  <c r="BS279" i="1"/>
  <c r="CN279" i="1" s="1"/>
  <c r="BQ279" i="1"/>
  <c r="BP279" i="1"/>
  <c r="BB279" i="1"/>
  <c r="BW279" i="1" s="1"/>
  <c r="AZ279" i="1"/>
  <c r="AJ279" i="1"/>
  <c r="AG279" i="1"/>
  <c r="AF279" i="1"/>
  <c r="AE279" i="1"/>
  <c r="AB279" i="1"/>
  <c r="AA279" i="1"/>
  <c r="X279" i="1"/>
  <c r="W279" i="1"/>
  <c r="V279" i="1"/>
  <c r="U279" i="1"/>
  <c r="T279" i="1"/>
  <c r="S279" i="1"/>
  <c r="R279" i="1"/>
  <c r="J279" i="1"/>
  <c r="BO279" i="1" s="1"/>
  <c r="BV174" i="1"/>
  <c r="BT174" i="1"/>
  <c r="BS174" i="1"/>
  <c r="BQ174" i="1"/>
  <c r="BP174" i="1"/>
  <c r="BB174" i="1"/>
  <c r="BW174" i="1" s="1"/>
  <c r="CB174" i="1" s="1"/>
  <c r="AY174" i="1"/>
  <c r="AW174" i="1"/>
  <c r="AP174" i="1" s="1"/>
  <c r="AJ174" i="1"/>
  <c r="AG174" i="1"/>
  <c r="AE174" i="1"/>
  <c r="AB174" i="1"/>
  <c r="AA174" i="1"/>
  <c r="X174" i="1"/>
  <c r="W174" i="1"/>
  <c r="V174" i="1"/>
  <c r="U174" i="1"/>
  <c r="T174" i="1"/>
  <c r="S174" i="1"/>
  <c r="R174" i="1"/>
  <c r="J174" i="1"/>
  <c r="BG174" i="1" s="1"/>
  <c r="CF384" i="1"/>
  <c r="CH384" i="1" s="1"/>
  <c r="BV384" i="1"/>
  <c r="BT384" i="1"/>
  <c r="BS384" i="1"/>
  <c r="CL384" i="1" s="1"/>
  <c r="CM384" i="1" s="1"/>
  <c r="BQ384" i="1"/>
  <c r="BP384" i="1"/>
  <c r="BB384" i="1"/>
  <c r="BW384" i="1" s="1"/>
  <c r="AZ384" i="1"/>
  <c r="AP384" i="1"/>
  <c r="AJ384" i="1"/>
  <c r="AG384" i="1"/>
  <c r="AE384" i="1"/>
  <c r="AB384" i="1"/>
  <c r="AA384" i="1"/>
  <c r="X384" i="1"/>
  <c r="W384" i="1"/>
  <c r="V384" i="1"/>
  <c r="U384" i="1"/>
  <c r="T384" i="1"/>
  <c r="S384" i="1"/>
  <c r="R384" i="1"/>
  <c r="J384" i="1"/>
  <c r="CF383" i="1"/>
  <c r="BV383" i="1"/>
  <c r="BT383" i="1"/>
  <c r="BS383" i="1"/>
  <c r="BQ383" i="1"/>
  <c r="BP383" i="1"/>
  <c r="BB383" i="1"/>
  <c r="BW383" i="1" s="1"/>
  <c r="AZ383" i="1"/>
  <c r="AP383" i="1"/>
  <c r="AJ383" i="1"/>
  <c r="AG383" i="1"/>
  <c r="AF383" i="1"/>
  <c r="AE383" i="1"/>
  <c r="AB383" i="1"/>
  <c r="AA383" i="1"/>
  <c r="X383" i="1"/>
  <c r="W383" i="1"/>
  <c r="V383" i="1"/>
  <c r="U383" i="1"/>
  <c r="T383" i="1"/>
  <c r="S383" i="1"/>
  <c r="R383" i="1"/>
  <c r="J383" i="1"/>
  <c r="BG383" i="1" s="1"/>
  <c r="CF109" i="1"/>
  <c r="CG109" i="1" s="1"/>
  <c r="BV109" i="1"/>
  <c r="BT109" i="1"/>
  <c r="BS109" i="1"/>
  <c r="BQ109" i="1"/>
  <c r="BP109" i="1"/>
  <c r="BB109" i="1"/>
  <c r="BW109" i="1" s="1"/>
  <c r="CB109" i="1" s="1"/>
  <c r="AZ109" i="1"/>
  <c r="AP109" i="1"/>
  <c r="AJ109" i="1"/>
  <c r="AG109" i="1"/>
  <c r="AF109" i="1"/>
  <c r="AE109" i="1"/>
  <c r="AB109" i="1"/>
  <c r="CO109" i="1" s="1"/>
  <c r="AA109" i="1"/>
  <c r="X109" i="1"/>
  <c r="W109" i="1"/>
  <c r="V109" i="1"/>
  <c r="U109" i="1"/>
  <c r="T109" i="1"/>
  <c r="S109" i="1"/>
  <c r="R109" i="1"/>
  <c r="J109" i="1"/>
  <c r="BG109" i="1" s="1"/>
  <c r="CF382" i="1"/>
  <c r="CG382" i="1" s="1"/>
  <c r="BV382" i="1"/>
  <c r="BT382" i="1"/>
  <c r="BS382" i="1"/>
  <c r="BQ382" i="1"/>
  <c r="BP382" i="1"/>
  <c r="BB382" i="1"/>
  <c r="BW382" i="1" s="1"/>
  <c r="AY382" i="1"/>
  <c r="AZ382" i="1" s="1"/>
  <c r="AP382" i="1"/>
  <c r="AJ382" i="1"/>
  <c r="AG382" i="1"/>
  <c r="AF382" i="1"/>
  <c r="AE382" i="1"/>
  <c r="AB382" i="1"/>
  <c r="CO382" i="1" s="1"/>
  <c r="X382" i="1"/>
  <c r="W382" i="1"/>
  <c r="V382" i="1"/>
  <c r="U382" i="1"/>
  <c r="T382" i="1"/>
  <c r="S382" i="1"/>
  <c r="R382" i="1"/>
  <c r="J382" i="1"/>
  <c r="BO382" i="1" s="1"/>
  <c r="CF55" i="1"/>
  <c r="BV55" i="1"/>
  <c r="BT55" i="1"/>
  <c r="BS55" i="1"/>
  <c r="CL55" i="1" s="1"/>
  <c r="CM55" i="1" s="1"/>
  <c r="BQ55" i="1"/>
  <c r="BP55" i="1"/>
  <c r="BB55" i="1"/>
  <c r="BW55" i="1" s="1"/>
  <c r="CB55" i="1" s="1"/>
  <c r="AZ55" i="1"/>
  <c r="AP55" i="1"/>
  <c r="AJ55" i="1"/>
  <c r="AG55" i="1"/>
  <c r="AF55" i="1"/>
  <c r="AE55" i="1"/>
  <c r="AB55" i="1"/>
  <c r="CO55" i="1" s="1"/>
  <c r="X55" i="1"/>
  <c r="W55" i="1"/>
  <c r="V55" i="1"/>
  <c r="U55" i="1"/>
  <c r="T55" i="1"/>
  <c r="S55" i="1"/>
  <c r="R55" i="1"/>
  <c r="J55" i="1"/>
  <c r="AX55" i="1" s="1"/>
  <c r="CF54" i="1"/>
  <c r="BV54" i="1"/>
  <c r="BT54" i="1"/>
  <c r="BS54" i="1"/>
  <c r="BQ54" i="1"/>
  <c r="BP54" i="1"/>
  <c r="BB54" i="1"/>
  <c r="BW54" i="1" s="1"/>
  <c r="AZ54" i="1"/>
  <c r="AP54" i="1"/>
  <c r="AJ54" i="1"/>
  <c r="AG54" i="1"/>
  <c r="AF54" i="1"/>
  <c r="AE54" i="1"/>
  <c r="AB54" i="1"/>
  <c r="X54" i="1"/>
  <c r="W54" i="1"/>
  <c r="V54" i="1"/>
  <c r="U54" i="1"/>
  <c r="T54" i="1"/>
  <c r="S54" i="1"/>
  <c r="R54" i="1"/>
  <c r="J54" i="1"/>
  <c r="BG54" i="1" s="1"/>
  <c r="CF381" i="1"/>
  <c r="BV381" i="1"/>
  <c r="BT381" i="1"/>
  <c r="BS381" i="1"/>
  <c r="BQ381" i="1"/>
  <c r="BP381" i="1"/>
  <c r="BB381" i="1"/>
  <c r="BW381" i="1" s="1"/>
  <c r="AZ381" i="1"/>
  <c r="AP381" i="1"/>
  <c r="AJ381" i="1"/>
  <c r="AG381" i="1"/>
  <c r="AF381" i="1"/>
  <c r="AE381" i="1"/>
  <c r="AB381" i="1"/>
  <c r="CO381" i="1" s="1"/>
  <c r="X381" i="1"/>
  <c r="W381" i="1"/>
  <c r="V381" i="1"/>
  <c r="U381" i="1"/>
  <c r="T381" i="1"/>
  <c r="S381" i="1"/>
  <c r="R381" i="1"/>
  <c r="J381" i="1"/>
  <c r="BV380" i="1"/>
  <c r="BT380" i="1"/>
  <c r="BS380" i="1"/>
  <c r="BQ380" i="1"/>
  <c r="BP380" i="1"/>
  <c r="BB380" i="1"/>
  <c r="BW380" i="1" s="1"/>
  <c r="AJ380" i="1"/>
  <c r="AG380" i="1"/>
  <c r="AE380" i="1"/>
  <c r="AB380" i="1"/>
  <c r="AA380" i="1"/>
  <c r="X380" i="1"/>
  <c r="V380" i="1"/>
  <c r="U380" i="1"/>
  <c r="T380" i="1"/>
  <c r="S380" i="1"/>
  <c r="R380" i="1"/>
  <c r="J380" i="1"/>
  <c r="BH380" i="1" s="1"/>
  <c r="CF108" i="1"/>
  <c r="CG108" i="1" s="1"/>
  <c r="BV108" i="1"/>
  <c r="BT108" i="1"/>
  <c r="BS108" i="1"/>
  <c r="BQ108" i="1"/>
  <c r="BP108" i="1"/>
  <c r="BB108" i="1"/>
  <c r="BW108" i="1" s="1"/>
  <c r="CB108" i="1" s="1"/>
  <c r="AZ108" i="1"/>
  <c r="AP108" i="1"/>
  <c r="AJ108" i="1"/>
  <c r="AG108" i="1"/>
  <c r="AE108" i="1"/>
  <c r="AB108" i="1"/>
  <c r="CO108" i="1" s="1"/>
  <c r="AA108" i="1"/>
  <c r="X108" i="1"/>
  <c r="V108" i="1"/>
  <c r="U108" i="1"/>
  <c r="T108" i="1"/>
  <c r="S108" i="1"/>
  <c r="R108" i="1"/>
  <c r="J108" i="1"/>
  <c r="BH108" i="1" s="1"/>
  <c r="CF482" i="1"/>
  <c r="CH482" i="1" s="1"/>
  <c r="BV482" i="1"/>
  <c r="BT482" i="1"/>
  <c r="BS482" i="1"/>
  <c r="CN482" i="1" s="1"/>
  <c r="BQ482" i="1"/>
  <c r="BP482" i="1"/>
  <c r="BB482" i="1"/>
  <c r="BW482" i="1" s="1"/>
  <c r="CB482" i="1" s="1"/>
  <c r="AZ482" i="1"/>
  <c r="AP482" i="1"/>
  <c r="AJ482" i="1"/>
  <c r="AG482" i="1"/>
  <c r="AE482" i="1"/>
  <c r="AB482" i="1"/>
  <c r="AA482" i="1"/>
  <c r="X482" i="1"/>
  <c r="W482" i="1"/>
  <c r="V482" i="1"/>
  <c r="U482" i="1"/>
  <c r="T482" i="1"/>
  <c r="S482" i="1"/>
  <c r="R482" i="1"/>
  <c r="J482" i="1"/>
  <c r="AX482" i="1" s="1"/>
  <c r="CF481" i="1"/>
  <c r="CH481" i="1" s="1"/>
  <c r="BV481" i="1"/>
  <c r="BT481" i="1"/>
  <c r="BS481" i="1"/>
  <c r="CN481" i="1" s="1"/>
  <c r="BQ481" i="1"/>
  <c r="BP481" i="1"/>
  <c r="BB481" i="1"/>
  <c r="BW481" i="1" s="1"/>
  <c r="AZ481" i="1"/>
  <c r="AP481" i="1"/>
  <c r="AJ481" i="1"/>
  <c r="AG481" i="1"/>
  <c r="AE481" i="1"/>
  <c r="AB481" i="1"/>
  <c r="AA481" i="1"/>
  <c r="X481" i="1"/>
  <c r="W481" i="1"/>
  <c r="V481" i="1"/>
  <c r="U481" i="1"/>
  <c r="T481" i="1"/>
  <c r="S481" i="1"/>
  <c r="R481" i="1"/>
  <c r="J481" i="1"/>
  <c r="BH481" i="1" s="1"/>
  <c r="BV379" i="1"/>
  <c r="BT379" i="1"/>
  <c r="BS379" i="1"/>
  <c r="BQ379" i="1"/>
  <c r="BP379" i="1"/>
  <c r="BB379" i="1"/>
  <c r="BW379" i="1" s="1"/>
  <c r="CB379" i="1" s="1"/>
  <c r="AY379" i="1"/>
  <c r="AY380" i="1" s="1"/>
  <c r="AW379" i="1"/>
  <c r="AP379" i="1" s="1"/>
  <c r="AJ379" i="1"/>
  <c r="AG379" i="1"/>
  <c r="AF379" i="1"/>
  <c r="AE379" i="1"/>
  <c r="AB379" i="1"/>
  <c r="CO379" i="1" s="1"/>
  <c r="AA379" i="1"/>
  <c r="X379" i="1"/>
  <c r="W379" i="1"/>
  <c r="V379" i="1"/>
  <c r="U379" i="1"/>
  <c r="T379" i="1"/>
  <c r="S379" i="1"/>
  <c r="R379" i="1"/>
  <c r="J379" i="1"/>
  <c r="CF19" i="1"/>
  <c r="CG19" i="1" s="1"/>
  <c r="BV19" i="1"/>
  <c r="BT19" i="1"/>
  <c r="BS19" i="1"/>
  <c r="CK19" i="1" s="1"/>
  <c r="BQ19" i="1"/>
  <c r="BP19" i="1"/>
  <c r="BB19" i="1"/>
  <c r="BW19" i="1" s="1"/>
  <c r="AZ19" i="1"/>
  <c r="AP19" i="1"/>
  <c r="AJ19" i="1"/>
  <c r="AG19" i="1"/>
  <c r="AF19" i="1"/>
  <c r="AE19" i="1"/>
  <c r="AB19" i="1"/>
  <c r="CO19" i="1" s="1"/>
  <c r="AA19" i="1"/>
  <c r="X19" i="1"/>
  <c r="W19" i="1"/>
  <c r="V19" i="1"/>
  <c r="U19" i="1"/>
  <c r="T19" i="1"/>
  <c r="S19" i="1"/>
  <c r="R19" i="1"/>
  <c r="J19" i="1"/>
  <c r="AN19" i="1" s="1"/>
  <c r="CF53" i="1"/>
  <c r="CG53" i="1" s="1"/>
  <c r="BV53" i="1"/>
  <c r="BT53" i="1"/>
  <c r="BS53" i="1"/>
  <c r="CN53" i="1" s="1"/>
  <c r="BQ53" i="1"/>
  <c r="BP53" i="1"/>
  <c r="BB53" i="1"/>
  <c r="BW53" i="1" s="1"/>
  <c r="AZ53" i="1"/>
  <c r="AP53" i="1"/>
  <c r="AJ53" i="1"/>
  <c r="AG53" i="1"/>
  <c r="AF53" i="1"/>
  <c r="AE53" i="1"/>
  <c r="AB53" i="1"/>
  <c r="CO53" i="1" s="1"/>
  <c r="AA53" i="1"/>
  <c r="X53" i="1"/>
  <c r="W53" i="1"/>
  <c r="V53" i="1"/>
  <c r="U53" i="1"/>
  <c r="T53" i="1"/>
  <c r="S53" i="1"/>
  <c r="R53" i="1"/>
  <c r="J53" i="1"/>
  <c r="CF278" i="1"/>
  <c r="BV278" i="1"/>
  <c r="BT278" i="1"/>
  <c r="BS278" i="1"/>
  <c r="CK278" i="1" s="1"/>
  <c r="BQ278" i="1"/>
  <c r="BP278" i="1"/>
  <c r="BB278" i="1"/>
  <c r="BW278" i="1" s="1"/>
  <c r="CB278" i="1" s="1"/>
  <c r="AZ278" i="1"/>
  <c r="AP278" i="1"/>
  <c r="AJ278" i="1"/>
  <c r="AG278" i="1"/>
  <c r="AF278" i="1"/>
  <c r="AE278" i="1"/>
  <c r="AB278" i="1"/>
  <c r="CO278" i="1" s="1"/>
  <c r="AA278" i="1"/>
  <c r="X278" i="1"/>
  <c r="W278" i="1"/>
  <c r="V278" i="1"/>
  <c r="U278" i="1"/>
  <c r="T278" i="1"/>
  <c r="S278" i="1"/>
  <c r="R278" i="1"/>
  <c r="J278" i="1"/>
  <c r="CF378" i="1"/>
  <c r="CH378" i="1" s="1"/>
  <c r="BV378" i="1"/>
  <c r="BT378" i="1"/>
  <c r="BS378" i="1"/>
  <c r="CK378" i="1" s="1"/>
  <c r="BQ378" i="1"/>
  <c r="BP378" i="1"/>
  <c r="BB378" i="1"/>
  <c r="BW378" i="1" s="1"/>
  <c r="AZ378" i="1"/>
  <c r="AJ378" i="1"/>
  <c r="AG378" i="1"/>
  <c r="AF378" i="1"/>
  <c r="AE378" i="1"/>
  <c r="AB378" i="1"/>
  <c r="CO378" i="1" s="1"/>
  <c r="AA378" i="1"/>
  <c r="X378" i="1"/>
  <c r="W378" i="1"/>
  <c r="V378" i="1"/>
  <c r="U378" i="1"/>
  <c r="T378" i="1"/>
  <c r="S378" i="1"/>
  <c r="R378" i="1"/>
  <c r="J378" i="1"/>
  <c r="CF157" i="1"/>
  <c r="CH157" i="1" s="1"/>
  <c r="BV157" i="1"/>
  <c r="BT157" i="1"/>
  <c r="BS157" i="1"/>
  <c r="CK157" i="1" s="1"/>
  <c r="BQ157" i="1"/>
  <c r="BP157" i="1"/>
  <c r="BB157" i="1"/>
  <c r="BW157" i="1" s="1"/>
  <c r="CB157" i="1" s="1"/>
  <c r="AZ157" i="1"/>
  <c r="AJ157" i="1"/>
  <c r="AG157" i="1"/>
  <c r="AF157" i="1"/>
  <c r="AE157" i="1"/>
  <c r="AB157" i="1"/>
  <c r="CO157" i="1" s="1"/>
  <c r="AA157" i="1"/>
  <c r="X157" i="1"/>
  <c r="W157" i="1"/>
  <c r="V157" i="1"/>
  <c r="U157" i="1"/>
  <c r="T157" i="1"/>
  <c r="S157" i="1"/>
  <c r="R157" i="1"/>
  <c r="J157" i="1"/>
  <c r="AX157" i="1" s="1"/>
  <c r="CF346" i="1"/>
  <c r="CH346" i="1" s="1"/>
  <c r="BV346" i="1"/>
  <c r="BT346" i="1"/>
  <c r="BS346" i="1"/>
  <c r="BQ346" i="1"/>
  <c r="BP346" i="1"/>
  <c r="BB346" i="1"/>
  <c r="BW346" i="1" s="1"/>
  <c r="AZ346" i="1"/>
  <c r="AP346" i="1"/>
  <c r="AJ346" i="1"/>
  <c r="AG346" i="1"/>
  <c r="AF346" i="1"/>
  <c r="AE346" i="1"/>
  <c r="AB346" i="1"/>
  <c r="AA346" i="1"/>
  <c r="X346" i="1"/>
  <c r="W346" i="1"/>
  <c r="V346" i="1"/>
  <c r="U346" i="1"/>
  <c r="T346" i="1"/>
  <c r="S346" i="1"/>
  <c r="R346" i="1"/>
  <c r="J346" i="1"/>
  <c r="CF241" i="1"/>
  <c r="CH241" i="1" s="1"/>
  <c r="BV241" i="1"/>
  <c r="BT241" i="1"/>
  <c r="BS241" i="1"/>
  <c r="CK241" i="1" s="1"/>
  <c r="BQ241" i="1"/>
  <c r="BP241" i="1"/>
  <c r="BB241" i="1"/>
  <c r="BW241" i="1" s="1"/>
  <c r="CB241" i="1" s="1"/>
  <c r="AZ241" i="1"/>
  <c r="AP241" i="1"/>
  <c r="AJ241" i="1"/>
  <c r="AG241" i="1"/>
  <c r="AF241" i="1"/>
  <c r="AE241" i="1"/>
  <c r="AB241" i="1"/>
  <c r="CO241" i="1" s="1"/>
  <c r="AA241" i="1"/>
  <c r="X241" i="1"/>
  <c r="W241" i="1"/>
  <c r="V241" i="1"/>
  <c r="U241" i="1"/>
  <c r="T241" i="1"/>
  <c r="S241" i="1"/>
  <c r="R241" i="1"/>
  <c r="J241" i="1"/>
  <c r="CF8" i="1"/>
  <c r="BV8" i="1"/>
  <c r="BT8" i="1"/>
  <c r="BS8" i="1"/>
  <c r="CN8" i="1" s="1"/>
  <c r="BQ8" i="1"/>
  <c r="BP8" i="1"/>
  <c r="BB8" i="1"/>
  <c r="BW8" i="1" s="1"/>
  <c r="AY8" i="1"/>
  <c r="AZ8" i="1" s="1"/>
  <c r="AP8" i="1"/>
  <c r="AJ8" i="1"/>
  <c r="AG8" i="1"/>
  <c r="AF8" i="1"/>
  <c r="AE8" i="1"/>
  <c r="AB8" i="1"/>
  <c r="CO8" i="1" s="1"/>
  <c r="X8" i="1"/>
  <c r="W8" i="1"/>
  <c r="V8" i="1"/>
  <c r="U8" i="1"/>
  <c r="T8" i="1"/>
  <c r="S8" i="1"/>
  <c r="R8" i="1"/>
  <c r="J8" i="1"/>
  <c r="BO8" i="1" s="1"/>
  <c r="CF9" i="1"/>
  <c r="BV9" i="1"/>
  <c r="BT9" i="1"/>
  <c r="BS9" i="1"/>
  <c r="CN9" i="1" s="1"/>
  <c r="BQ9" i="1"/>
  <c r="BP9" i="1"/>
  <c r="BB9" i="1"/>
  <c r="BW9" i="1" s="1"/>
  <c r="CB9" i="1" s="1"/>
  <c r="AZ9" i="1"/>
  <c r="AP9" i="1"/>
  <c r="AJ9" i="1"/>
  <c r="AG9" i="1"/>
  <c r="AF9" i="1"/>
  <c r="AE9" i="1"/>
  <c r="AB9" i="1"/>
  <c r="X9" i="1"/>
  <c r="W9" i="1"/>
  <c r="V9" i="1"/>
  <c r="U9" i="1"/>
  <c r="T9" i="1"/>
  <c r="S9" i="1"/>
  <c r="R9" i="1"/>
  <c r="J9" i="1"/>
  <c r="BG9" i="1" s="1"/>
  <c r="CF277" i="1"/>
  <c r="CG277" i="1" s="1"/>
  <c r="BV277" i="1"/>
  <c r="BT277" i="1"/>
  <c r="BS277" i="1"/>
  <c r="BQ277" i="1"/>
  <c r="BP277" i="1"/>
  <c r="BB277" i="1"/>
  <c r="BW277" i="1" s="1"/>
  <c r="CB277" i="1" s="1"/>
  <c r="AZ277" i="1"/>
  <c r="AJ277" i="1"/>
  <c r="AG277" i="1"/>
  <c r="AF277" i="1"/>
  <c r="AE277" i="1"/>
  <c r="AB277" i="1"/>
  <c r="CO277" i="1" s="1"/>
  <c r="AA277" i="1"/>
  <c r="X277" i="1"/>
  <c r="W277" i="1"/>
  <c r="V277" i="1"/>
  <c r="U277" i="1"/>
  <c r="T277" i="1"/>
  <c r="S277" i="1"/>
  <c r="R277" i="1"/>
  <c r="J277" i="1"/>
  <c r="BN277" i="1" s="1"/>
  <c r="CF480" i="1"/>
  <c r="CG480" i="1" s="1"/>
  <c r="BV480" i="1"/>
  <c r="BT480" i="1"/>
  <c r="BS480" i="1"/>
  <c r="CK480" i="1" s="1"/>
  <c r="BQ480" i="1"/>
  <c r="BP480" i="1"/>
  <c r="BB480" i="1"/>
  <c r="BW480" i="1" s="1"/>
  <c r="AZ480" i="1"/>
  <c r="AJ480" i="1"/>
  <c r="AG480" i="1"/>
  <c r="AF480" i="1"/>
  <c r="AE480" i="1"/>
  <c r="AB480" i="1"/>
  <c r="AA480" i="1"/>
  <c r="X480" i="1"/>
  <c r="W480" i="1"/>
  <c r="V480" i="1"/>
  <c r="U480" i="1"/>
  <c r="T480" i="1"/>
  <c r="S480" i="1"/>
  <c r="R480" i="1"/>
  <c r="J480" i="1"/>
  <c r="AN480" i="1" s="1"/>
  <c r="BV509" i="1"/>
  <c r="BT509" i="1"/>
  <c r="BS509" i="1"/>
  <c r="CL509" i="1" s="1"/>
  <c r="CM509" i="1" s="1"/>
  <c r="BQ509" i="1"/>
  <c r="BP509" i="1"/>
  <c r="BB509" i="1"/>
  <c r="BW509" i="1" s="1"/>
  <c r="CB509" i="1" s="1"/>
  <c r="AY509" i="1"/>
  <c r="AW509" i="1"/>
  <c r="CF509" i="1" s="1"/>
  <c r="AJ509" i="1"/>
  <c r="AE509" i="1"/>
  <c r="AB509" i="1"/>
  <c r="CO509" i="1" s="1"/>
  <c r="AA509" i="1"/>
  <c r="X509" i="1"/>
  <c r="W509" i="1"/>
  <c r="V509" i="1"/>
  <c r="U509" i="1"/>
  <c r="T509" i="1"/>
  <c r="S509" i="1"/>
  <c r="R509" i="1"/>
  <c r="J509" i="1"/>
  <c r="K509" i="1" s="1"/>
  <c r="CF508" i="1"/>
  <c r="CH508" i="1" s="1"/>
  <c r="BV508" i="1"/>
  <c r="BT508" i="1"/>
  <c r="BS508" i="1"/>
  <c r="CK508" i="1" s="1"/>
  <c r="BQ508" i="1"/>
  <c r="BP508" i="1"/>
  <c r="BB508" i="1"/>
  <c r="BW508" i="1" s="1"/>
  <c r="AZ508" i="1"/>
  <c r="AJ508" i="1"/>
  <c r="AE508" i="1"/>
  <c r="AB508" i="1"/>
  <c r="CO508" i="1" s="1"/>
  <c r="AA508" i="1"/>
  <c r="X508" i="1"/>
  <c r="W508" i="1"/>
  <c r="V508" i="1"/>
  <c r="U508" i="1"/>
  <c r="T508" i="1"/>
  <c r="S508" i="1"/>
  <c r="R508" i="1"/>
  <c r="J508" i="1"/>
  <c r="BG508" i="1" s="1"/>
  <c r="BV52" i="1"/>
  <c r="BT52" i="1"/>
  <c r="BS52" i="1"/>
  <c r="BQ52" i="1"/>
  <c r="BP52" i="1"/>
  <c r="BB52" i="1"/>
  <c r="BW52" i="1" s="1"/>
  <c r="CB52" i="1" s="1"/>
  <c r="AY52" i="1"/>
  <c r="AW52" i="1"/>
  <c r="CF52" i="1" s="1"/>
  <c r="CG52" i="1" s="1"/>
  <c r="AJ52" i="1"/>
  <c r="AG52" i="1"/>
  <c r="AF52" i="1"/>
  <c r="AE52" i="1"/>
  <c r="AB52" i="1"/>
  <c r="CO52" i="1" s="1"/>
  <c r="AA52" i="1"/>
  <c r="X52" i="1"/>
  <c r="W52" i="1"/>
  <c r="V52" i="1"/>
  <c r="U52" i="1"/>
  <c r="T52" i="1"/>
  <c r="S52" i="1"/>
  <c r="R52" i="1"/>
  <c r="J52" i="1"/>
  <c r="BH52" i="1" s="1"/>
  <c r="CF276" i="1"/>
  <c r="BV276" i="1"/>
  <c r="BT276" i="1"/>
  <c r="BS276" i="1"/>
  <c r="CN276" i="1" s="1"/>
  <c r="BQ276" i="1"/>
  <c r="BP276" i="1"/>
  <c r="BB276" i="1"/>
  <c r="BW276" i="1" s="1"/>
  <c r="AZ276" i="1"/>
  <c r="AP276" i="1"/>
  <c r="AJ276" i="1"/>
  <c r="AG276" i="1"/>
  <c r="AF276" i="1"/>
  <c r="AE276" i="1"/>
  <c r="AB276" i="1"/>
  <c r="CO276" i="1" s="1"/>
  <c r="AA276" i="1"/>
  <c r="X276" i="1"/>
  <c r="W276" i="1"/>
  <c r="V276" i="1"/>
  <c r="U276" i="1"/>
  <c r="T276" i="1"/>
  <c r="S276" i="1"/>
  <c r="R276" i="1"/>
  <c r="J276" i="1"/>
  <c r="CF377" i="1"/>
  <c r="BV377" i="1"/>
  <c r="BT377" i="1"/>
  <c r="BS377" i="1"/>
  <c r="BQ377" i="1"/>
  <c r="BP377" i="1"/>
  <c r="BB377" i="1"/>
  <c r="BW377" i="1" s="1"/>
  <c r="CB377" i="1" s="1"/>
  <c r="AZ377" i="1"/>
  <c r="AP377" i="1"/>
  <c r="AJ377" i="1"/>
  <c r="AG377" i="1"/>
  <c r="AE377" i="1"/>
  <c r="AB377" i="1"/>
  <c r="CO377" i="1" s="1"/>
  <c r="AA377" i="1"/>
  <c r="X377" i="1"/>
  <c r="W377" i="1"/>
  <c r="V377" i="1"/>
  <c r="U377" i="1"/>
  <c r="T377" i="1"/>
  <c r="S377" i="1"/>
  <c r="R377" i="1"/>
  <c r="J377" i="1"/>
  <c r="BN377" i="1" s="1"/>
  <c r="CF479" i="1"/>
  <c r="CH479" i="1" s="1"/>
  <c r="BV479" i="1"/>
  <c r="BT479" i="1"/>
  <c r="BS479" i="1"/>
  <c r="CK479" i="1" s="1"/>
  <c r="BQ479" i="1"/>
  <c r="BP479" i="1"/>
  <c r="BB479" i="1"/>
  <c r="BW479" i="1" s="1"/>
  <c r="AZ479" i="1"/>
  <c r="AP479" i="1"/>
  <c r="AJ479" i="1"/>
  <c r="AG479" i="1"/>
  <c r="AE479" i="1"/>
  <c r="AB479" i="1"/>
  <c r="CO479" i="1" s="1"/>
  <c r="AA479" i="1"/>
  <c r="X479" i="1"/>
  <c r="W479" i="1"/>
  <c r="V479" i="1"/>
  <c r="U479" i="1"/>
  <c r="T479" i="1"/>
  <c r="S479" i="1"/>
  <c r="R479" i="1"/>
  <c r="J479" i="1"/>
  <c r="BG479" i="1" s="1"/>
  <c r="CF107" i="1"/>
  <c r="CH107" i="1" s="1"/>
  <c r="BV107" i="1"/>
  <c r="BT107" i="1"/>
  <c r="BS107" i="1"/>
  <c r="CK107" i="1" s="1"/>
  <c r="BQ107" i="1"/>
  <c r="BP107" i="1"/>
  <c r="BB107" i="1"/>
  <c r="BW107" i="1" s="1"/>
  <c r="AZ107" i="1"/>
  <c r="AJ107" i="1"/>
  <c r="AG107" i="1"/>
  <c r="AF107" i="1"/>
  <c r="AE107" i="1"/>
  <c r="AB107" i="1"/>
  <c r="CO107" i="1" s="1"/>
  <c r="AA107" i="1"/>
  <c r="X107" i="1"/>
  <c r="W107" i="1"/>
  <c r="V107" i="1"/>
  <c r="U107" i="1"/>
  <c r="T107" i="1"/>
  <c r="S107" i="1"/>
  <c r="R107" i="1"/>
  <c r="J107" i="1"/>
  <c r="BO107" i="1" s="1"/>
  <c r="CF376" i="1"/>
  <c r="BV376" i="1"/>
  <c r="BT376" i="1"/>
  <c r="BS376" i="1"/>
  <c r="CN376" i="1" s="1"/>
  <c r="BQ376" i="1"/>
  <c r="BP376" i="1"/>
  <c r="BB376" i="1"/>
  <c r="BW376" i="1" s="1"/>
  <c r="AZ376" i="1"/>
  <c r="AJ376" i="1"/>
  <c r="AG376" i="1"/>
  <c r="AF376" i="1"/>
  <c r="AE376" i="1"/>
  <c r="AB376" i="1"/>
  <c r="CO376" i="1" s="1"/>
  <c r="AA376" i="1"/>
  <c r="X376" i="1"/>
  <c r="W376" i="1"/>
  <c r="V376" i="1"/>
  <c r="U376" i="1"/>
  <c r="T376" i="1"/>
  <c r="S376" i="1"/>
  <c r="R376" i="1"/>
  <c r="J376" i="1"/>
  <c r="AN376" i="1" s="1"/>
  <c r="BV106" i="1"/>
  <c r="BT106" i="1"/>
  <c r="BS106" i="1"/>
  <c r="CK106" i="1" s="1"/>
  <c r="BQ106" i="1"/>
  <c r="BP106" i="1"/>
  <c r="BB106" i="1"/>
  <c r="BW106" i="1" s="1"/>
  <c r="CB106" i="1" s="1"/>
  <c r="AY106" i="1"/>
  <c r="AW106" i="1"/>
  <c r="AP106" i="1" s="1"/>
  <c r="AJ106" i="1"/>
  <c r="AG106" i="1"/>
  <c r="AF106" i="1"/>
  <c r="AE106" i="1"/>
  <c r="AB106" i="1"/>
  <c r="AA106" i="1"/>
  <c r="X106" i="1"/>
  <c r="W106" i="1"/>
  <c r="V106" i="1"/>
  <c r="U106" i="1"/>
  <c r="T106" i="1"/>
  <c r="S106" i="1"/>
  <c r="R106" i="1"/>
  <c r="J106" i="1"/>
  <c r="CF375" i="1"/>
  <c r="BV375" i="1"/>
  <c r="BT375" i="1"/>
  <c r="BS375" i="1"/>
  <c r="BQ375" i="1"/>
  <c r="BP375" i="1"/>
  <c r="BB375" i="1"/>
  <c r="BW375" i="1" s="1"/>
  <c r="AZ375" i="1"/>
  <c r="AP375" i="1"/>
  <c r="AJ375" i="1"/>
  <c r="AG375" i="1"/>
  <c r="AF375" i="1"/>
  <c r="AE375" i="1"/>
  <c r="AB375" i="1"/>
  <c r="CO375" i="1" s="1"/>
  <c r="AA375" i="1"/>
  <c r="X375" i="1"/>
  <c r="W375" i="1"/>
  <c r="V375" i="1"/>
  <c r="U375" i="1"/>
  <c r="T375" i="1"/>
  <c r="S375" i="1"/>
  <c r="R375" i="1"/>
  <c r="J375" i="1"/>
  <c r="AX375" i="1" s="1"/>
  <c r="CF374" i="1"/>
  <c r="BV374" i="1"/>
  <c r="BT374" i="1"/>
  <c r="BS374" i="1"/>
  <c r="CN374" i="1" s="1"/>
  <c r="BQ374" i="1"/>
  <c r="BP374" i="1"/>
  <c r="BB374" i="1"/>
  <c r="BW374" i="1" s="1"/>
  <c r="CB374" i="1" s="1"/>
  <c r="AY374" i="1"/>
  <c r="AZ374" i="1" s="1"/>
  <c r="AP374" i="1"/>
  <c r="AJ374" i="1"/>
  <c r="AG374" i="1"/>
  <c r="AF374" i="1"/>
  <c r="AE374" i="1"/>
  <c r="AB374" i="1"/>
  <c r="CO374" i="1" s="1"/>
  <c r="AA374" i="1"/>
  <c r="X374" i="1"/>
  <c r="W374" i="1"/>
  <c r="V374" i="1"/>
  <c r="U374" i="1"/>
  <c r="T374" i="1"/>
  <c r="S374" i="1"/>
  <c r="R374" i="1"/>
  <c r="J374" i="1"/>
  <c r="BN374" i="1" s="1"/>
  <c r="CF373" i="1"/>
  <c r="CG373" i="1" s="1"/>
  <c r="BV373" i="1"/>
  <c r="BT373" i="1"/>
  <c r="BS373" i="1"/>
  <c r="CN373" i="1" s="1"/>
  <c r="BQ373" i="1"/>
  <c r="BP373" i="1"/>
  <c r="BB373" i="1"/>
  <c r="BW373" i="1" s="1"/>
  <c r="AZ373" i="1"/>
  <c r="AP373" i="1"/>
  <c r="AJ373" i="1"/>
  <c r="AG373" i="1"/>
  <c r="AF373" i="1"/>
  <c r="AE373" i="1"/>
  <c r="AB373" i="1"/>
  <c r="CO373" i="1" s="1"/>
  <c r="AA373" i="1"/>
  <c r="X373" i="1"/>
  <c r="W373" i="1"/>
  <c r="V373" i="1"/>
  <c r="U373" i="1"/>
  <c r="T373" i="1"/>
  <c r="S373" i="1"/>
  <c r="R373" i="1"/>
  <c r="J373" i="1"/>
  <c r="AX373" i="1" s="1"/>
  <c r="CF240" i="1"/>
  <c r="CH240" i="1" s="1"/>
  <c r="BV240" i="1"/>
  <c r="BT240" i="1"/>
  <c r="BS240" i="1"/>
  <c r="BQ240" i="1"/>
  <c r="BP240" i="1"/>
  <c r="BB240" i="1"/>
  <c r="BW240" i="1" s="1"/>
  <c r="CB240" i="1" s="1"/>
  <c r="AY240" i="1"/>
  <c r="AZ240" i="1" s="1"/>
  <c r="AJ240" i="1"/>
  <c r="AG240" i="1"/>
  <c r="AF240" i="1"/>
  <c r="AE240" i="1"/>
  <c r="AB240" i="1"/>
  <c r="AA240" i="1"/>
  <c r="X240" i="1"/>
  <c r="W240" i="1"/>
  <c r="V240" i="1"/>
  <c r="U240" i="1"/>
  <c r="T240" i="1"/>
  <c r="S240" i="1"/>
  <c r="R240" i="1"/>
  <c r="J240" i="1"/>
  <c r="CF173" i="1"/>
  <c r="CH173" i="1" s="1"/>
  <c r="BV173" i="1"/>
  <c r="BT173" i="1"/>
  <c r="BS173" i="1"/>
  <c r="BQ173" i="1"/>
  <c r="BP173" i="1"/>
  <c r="BB173" i="1"/>
  <c r="BW173" i="1" s="1"/>
  <c r="AZ173" i="1"/>
  <c r="AJ173" i="1"/>
  <c r="AG173" i="1"/>
  <c r="AF173" i="1"/>
  <c r="AE173" i="1"/>
  <c r="AB173" i="1"/>
  <c r="AA173" i="1"/>
  <c r="X173" i="1"/>
  <c r="W173" i="1"/>
  <c r="V173" i="1"/>
  <c r="U173" i="1"/>
  <c r="T173" i="1"/>
  <c r="S173" i="1"/>
  <c r="R173" i="1"/>
  <c r="J173" i="1"/>
  <c r="BO173" i="1" s="1"/>
  <c r="CF372" i="1"/>
  <c r="BV372" i="1"/>
  <c r="BT372" i="1"/>
  <c r="BS372" i="1"/>
  <c r="CK372" i="1" s="1"/>
  <c r="BQ372" i="1"/>
  <c r="BP372" i="1"/>
  <c r="BB372" i="1"/>
  <c r="BW372" i="1" s="1"/>
  <c r="AY372" i="1"/>
  <c r="AZ372" i="1" s="1"/>
  <c r="AP372" i="1"/>
  <c r="AJ372" i="1"/>
  <c r="AG372" i="1"/>
  <c r="AF372" i="1"/>
  <c r="AE372" i="1"/>
  <c r="AB372" i="1"/>
  <c r="CO372" i="1" s="1"/>
  <c r="AA372" i="1"/>
  <c r="X372" i="1"/>
  <c r="W372" i="1"/>
  <c r="V372" i="1"/>
  <c r="U372" i="1"/>
  <c r="T372" i="1"/>
  <c r="S372" i="1"/>
  <c r="R372" i="1"/>
  <c r="J372" i="1"/>
  <c r="BH372" i="1" s="1"/>
  <c r="CF105" i="1"/>
  <c r="CG105" i="1" s="1"/>
  <c r="BV105" i="1"/>
  <c r="BT105" i="1"/>
  <c r="BS105" i="1"/>
  <c r="CL105" i="1" s="1"/>
  <c r="CM105" i="1" s="1"/>
  <c r="BQ105" i="1"/>
  <c r="BP105" i="1"/>
  <c r="BB105" i="1"/>
  <c r="BW105" i="1" s="1"/>
  <c r="CB105" i="1" s="1"/>
  <c r="AZ105" i="1"/>
  <c r="AP105" i="1"/>
  <c r="AJ105" i="1"/>
  <c r="AG105" i="1"/>
  <c r="AF105" i="1"/>
  <c r="AE105" i="1"/>
  <c r="AB105" i="1"/>
  <c r="AA105" i="1"/>
  <c r="X105" i="1"/>
  <c r="W105" i="1"/>
  <c r="V105" i="1"/>
  <c r="U105" i="1"/>
  <c r="T105" i="1"/>
  <c r="S105" i="1"/>
  <c r="R105" i="1"/>
  <c r="J105" i="1"/>
  <c r="BO105" i="1" s="1"/>
  <c r="CF90" i="1"/>
  <c r="CG90" i="1" s="1"/>
  <c r="BV90" i="1"/>
  <c r="BT90" i="1"/>
  <c r="BS90" i="1"/>
  <c r="BQ90" i="1"/>
  <c r="BP90" i="1"/>
  <c r="BB90" i="1"/>
  <c r="BW90" i="1" s="1"/>
  <c r="CB90" i="1" s="1"/>
  <c r="AJ90" i="1"/>
  <c r="AE90" i="1"/>
  <c r="AB90" i="1"/>
  <c r="AA90" i="1"/>
  <c r="X90" i="1"/>
  <c r="W90" i="1"/>
  <c r="V90" i="1"/>
  <c r="U90" i="1"/>
  <c r="T90" i="1"/>
  <c r="S90" i="1"/>
  <c r="R90" i="1"/>
  <c r="J90" i="1"/>
  <c r="BO90" i="1" s="1"/>
  <c r="CF275" i="1"/>
  <c r="BV275" i="1"/>
  <c r="BT275" i="1"/>
  <c r="BS275" i="1"/>
  <c r="CL275" i="1" s="1"/>
  <c r="CM275" i="1" s="1"/>
  <c r="BQ275" i="1"/>
  <c r="BP275" i="1"/>
  <c r="BB275" i="1"/>
  <c r="BW275" i="1" s="1"/>
  <c r="AZ275" i="1"/>
  <c r="AJ275" i="1"/>
  <c r="AG275" i="1"/>
  <c r="AF275" i="1"/>
  <c r="AE275" i="1"/>
  <c r="AB275" i="1"/>
  <c r="CO275" i="1" s="1"/>
  <c r="AA275" i="1"/>
  <c r="X275" i="1"/>
  <c r="W275" i="1"/>
  <c r="V275" i="1"/>
  <c r="U275" i="1"/>
  <c r="T275" i="1"/>
  <c r="S275" i="1"/>
  <c r="R275" i="1"/>
  <c r="J275" i="1"/>
  <c r="BN275" i="1" s="1"/>
  <c r="CF345" i="1"/>
  <c r="CG345" i="1" s="1"/>
  <c r="BV345" i="1"/>
  <c r="BT345" i="1"/>
  <c r="BS345" i="1"/>
  <c r="CL345" i="1" s="1"/>
  <c r="CM345" i="1" s="1"/>
  <c r="BQ345" i="1"/>
  <c r="BP345" i="1"/>
  <c r="BB345" i="1"/>
  <c r="BW345" i="1" s="1"/>
  <c r="AZ345" i="1"/>
  <c r="AP345" i="1"/>
  <c r="AJ345" i="1"/>
  <c r="AG345" i="1"/>
  <c r="AF345" i="1"/>
  <c r="AE345" i="1"/>
  <c r="AB345" i="1"/>
  <c r="X345" i="1"/>
  <c r="W345" i="1"/>
  <c r="V345" i="1"/>
  <c r="U345" i="1"/>
  <c r="T345" i="1"/>
  <c r="S345" i="1"/>
  <c r="R345" i="1"/>
  <c r="J345" i="1"/>
  <c r="CF172" i="1"/>
  <c r="CG172" i="1" s="1"/>
  <c r="BV172" i="1"/>
  <c r="BT172" i="1"/>
  <c r="BS172" i="1"/>
  <c r="BQ172" i="1"/>
  <c r="BP172" i="1"/>
  <c r="BB172" i="1"/>
  <c r="BW172" i="1" s="1"/>
  <c r="AZ172" i="1"/>
  <c r="AP172" i="1"/>
  <c r="AJ172" i="1"/>
  <c r="AG172" i="1"/>
  <c r="AF172" i="1"/>
  <c r="AE172" i="1"/>
  <c r="AB172" i="1"/>
  <c r="CO172" i="1" s="1"/>
  <c r="X172" i="1"/>
  <c r="W172" i="1"/>
  <c r="V172" i="1"/>
  <c r="U172" i="1"/>
  <c r="T172" i="1"/>
  <c r="S172" i="1"/>
  <c r="R172" i="1"/>
  <c r="J172" i="1"/>
  <c r="AX172" i="1" s="1"/>
  <c r="CF274" i="1"/>
  <c r="CG274" i="1" s="1"/>
  <c r="BV274" i="1"/>
  <c r="BT274" i="1"/>
  <c r="BS274" i="1"/>
  <c r="BQ274" i="1"/>
  <c r="BP274" i="1"/>
  <c r="BB274" i="1"/>
  <c r="BW274" i="1" s="1"/>
  <c r="CB274" i="1" s="1"/>
  <c r="AZ274" i="1"/>
  <c r="AP274" i="1"/>
  <c r="AJ274" i="1"/>
  <c r="AG274" i="1"/>
  <c r="AE274" i="1"/>
  <c r="AB274" i="1"/>
  <c r="AA274" i="1"/>
  <c r="X274" i="1"/>
  <c r="W274" i="1"/>
  <c r="V274" i="1"/>
  <c r="U274" i="1"/>
  <c r="T274" i="1"/>
  <c r="S274" i="1"/>
  <c r="R274" i="1"/>
  <c r="J274" i="1"/>
  <c r="CF478" i="1"/>
  <c r="BV478" i="1"/>
  <c r="BT478" i="1"/>
  <c r="BS478" i="1"/>
  <c r="BQ478" i="1"/>
  <c r="BP478" i="1"/>
  <c r="BB478" i="1"/>
  <c r="BW478" i="1" s="1"/>
  <c r="AZ478" i="1"/>
  <c r="AP478" i="1"/>
  <c r="AJ478" i="1"/>
  <c r="AG478" i="1"/>
  <c r="AE478" i="1"/>
  <c r="AB478" i="1"/>
  <c r="AA478" i="1"/>
  <c r="X478" i="1"/>
  <c r="W478" i="1"/>
  <c r="V478" i="1"/>
  <c r="U478" i="1"/>
  <c r="T478" i="1"/>
  <c r="S478" i="1"/>
  <c r="R478" i="1"/>
  <c r="J478" i="1"/>
  <c r="BN478" i="1" s="1"/>
  <c r="CF371" i="1"/>
  <c r="BV371" i="1"/>
  <c r="BT371" i="1"/>
  <c r="BS371" i="1"/>
  <c r="CN371" i="1" s="1"/>
  <c r="BQ371" i="1"/>
  <c r="BP371" i="1"/>
  <c r="BB371" i="1"/>
  <c r="BW371" i="1" s="1"/>
  <c r="AZ371" i="1"/>
  <c r="AJ371" i="1"/>
  <c r="AG371" i="1"/>
  <c r="AF371" i="1"/>
  <c r="AE371" i="1"/>
  <c r="AB371" i="1"/>
  <c r="CO371" i="1" s="1"/>
  <c r="AA371" i="1"/>
  <c r="X371" i="1"/>
  <c r="W371" i="1"/>
  <c r="V371" i="1"/>
  <c r="U371" i="1"/>
  <c r="T371" i="1"/>
  <c r="S371" i="1"/>
  <c r="R371" i="1"/>
  <c r="J371" i="1"/>
  <c r="BH371" i="1" s="1"/>
  <c r="CF532" i="1"/>
  <c r="CG532" i="1" s="1"/>
  <c r="BV532" i="1"/>
  <c r="BT532" i="1"/>
  <c r="BS532" i="1"/>
  <c r="CL532" i="1" s="1"/>
  <c r="CM532" i="1" s="1"/>
  <c r="BQ532" i="1"/>
  <c r="BP532" i="1"/>
  <c r="BB532" i="1"/>
  <c r="BW532" i="1" s="1"/>
  <c r="AZ532" i="1"/>
  <c r="AJ532" i="1"/>
  <c r="AG532" i="1"/>
  <c r="AF532" i="1"/>
  <c r="AE532" i="1"/>
  <c r="AB532" i="1"/>
  <c r="CO532" i="1" s="1"/>
  <c r="AA532" i="1"/>
  <c r="X532" i="1"/>
  <c r="W532" i="1"/>
  <c r="V532" i="1"/>
  <c r="U532" i="1"/>
  <c r="T532" i="1"/>
  <c r="S532" i="1"/>
  <c r="R532" i="1"/>
  <c r="J532" i="1"/>
  <c r="K532" i="1" s="1"/>
  <c r="AP532" i="1" s="1"/>
  <c r="CF104" i="1"/>
  <c r="CG104" i="1" s="1"/>
  <c r="BV104" i="1"/>
  <c r="BT104" i="1"/>
  <c r="BS104" i="1"/>
  <c r="CK104" i="1" s="1"/>
  <c r="BQ104" i="1"/>
  <c r="BP104" i="1"/>
  <c r="BB104" i="1"/>
  <c r="BW104" i="1" s="1"/>
  <c r="CB104" i="1" s="1"/>
  <c r="AZ104" i="1"/>
  <c r="AJ104" i="1"/>
  <c r="AG104" i="1"/>
  <c r="AE104" i="1"/>
  <c r="AB104" i="1"/>
  <c r="CO104" i="1" s="1"/>
  <c r="AA104" i="1"/>
  <c r="X104" i="1"/>
  <c r="W104" i="1"/>
  <c r="V104" i="1"/>
  <c r="U104" i="1"/>
  <c r="T104" i="1"/>
  <c r="S104" i="1"/>
  <c r="R104" i="1"/>
  <c r="J104" i="1"/>
  <c r="CF273" i="1"/>
  <c r="CG273" i="1" s="1"/>
  <c r="BV273" i="1"/>
  <c r="BT273" i="1"/>
  <c r="BS273" i="1"/>
  <c r="CK273" i="1" s="1"/>
  <c r="BQ273" i="1"/>
  <c r="BP273" i="1"/>
  <c r="BB273" i="1"/>
  <c r="BW273" i="1" s="1"/>
  <c r="AZ273" i="1"/>
  <c r="AJ273" i="1"/>
  <c r="AG273" i="1"/>
  <c r="AE273" i="1"/>
  <c r="AB273" i="1"/>
  <c r="CO273" i="1" s="1"/>
  <c r="AA273" i="1"/>
  <c r="X273" i="1"/>
  <c r="W273" i="1"/>
  <c r="V273" i="1"/>
  <c r="U273" i="1"/>
  <c r="T273" i="1"/>
  <c r="S273" i="1"/>
  <c r="R273" i="1"/>
  <c r="J273" i="1"/>
  <c r="BH273" i="1" s="1"/>
  <c r="CF344" i="1"/>
  <c r="CG344" i="1" s="1"/>
  <c r="BV344" i="1"/>
  <c r="BT344" i="1"/>
  <c r="BS344" i="1"/>
  <c r="BQ344" i="1"/>
  <c r="BP344" i="1"/>
  <c r="BB344" i="1"/>
  <c r="BW344" i="1" s="1"/>
  <c r="CB344" i="1" s="1"/>
  <c r="AZ344" i="1"/>
  <c r="AJ344" i="1"/>
  <c r="AG344" i="1"/>
  <c r="AE344" i="1"/>
  <c r="AB344" i="1"/>
  <c r="CO344" i="1" s="1"/>
  <c r="AA344" i="1"/>
  <c r="X344" i="1"/>
  <c r="W344" i="1"/>
  <c r="V344" i="1"/>
  <c r="U344" i="1"/>
  <c r="T344" i="1"/>
  <c r="S344" i="1"/>
  <c r="R344" i="1"/>
  <c r="J344" i="1"/>
  <c r="BG344" i="1" s="1"/>
  <c r="CF156" i="1"/>
  <c r="BV156" i="1"/>
  <c r="BT156" i="1"/>
  <c r="BS156" i="1"/>
  <c r="CK156" i="1" s="1"/>
  <c r="BQ156" i="1"/>
  <c r="BP156" i="1"/>
  <c r="BB156" i="1"/>
  <c r="BW156" i="1" s="1"/>
  <c r="AZ156" i="1"/>
  <c r="AJ156" i="1"/>
  <c r="AG156" i="1"/>
  <c r="AE156" i="1"/>
  <c r="AB156" i="1"/>
  <c r="AA156" i="1"/>
  <c r="X156" i="1"/>
  <c r="W156" i="1"/>
  <c r="V156" i="1"/>
  <c r="U156" i="1"/>
  <c r="T156" i="1"/>
  <c r="S156" i="1"/>
  <c r="R156" i="1"/>
  <c r="J156" i="1"/>
  <c r="AX156" i="1" s="1"/>
  <c r="BV370" i="1"/>
  <c r="BT370" i="1"/>
  <c r="BS370" i="1"/>
  <c r="BQ370" i="1"/>
  <c r="BP370" i="1"/>
  <c r="BB370" i="1"/>
  <c r="BW370" i="1" s="1"/>
  <c r="CB370" i="1" s="1"/>
  <c r="AY370" i="1"/>
  <c r="AW370" i="1"/>
  <c r="CF370" i="1" s="1"/>
  <c r="AJ370" i="1"/>
  <c r="AG370" i="1"/>
  <c r="AE370" i="1"/>
  <c r="AB370" i="1"/>
  <c r="CO370" i="1" s="1"/>
  <c r="AA370" i="1"/>
  <c r="X370" i="1"/>
  <c r="W370" i="1"/>
  <c r="V370" i="1"/>
  <c r="U370" i="1"/>
  <c r="T370" i="1"/>
  <c r="S370" i="1"/>
  <c r="R370" i="1"/>
  <c r="J370" i="1"/>
  <c r="AN370" i="1" s="1"/>
  <c r="CF507" i="1"/>
  <c r="CG507" i="1" s="1"/>
  <c r="BV507" i="1"/>
  <c r="BT507" i="1"/>
  <c r="BS507" i="1"/>
  <c r="CN507" i="1" s="1"/>
  <c r="BQ507" i="1"/>
  <c r="BP507" i="1"/>
  <c r="BB507" i="1"/>
  <c r="BW507" i="1" s="1"/>
  <c r="AZ507" i="1"/>
  <c r="AJ507" i="1"/>
  <c r="AG507" i="1"/>
  <c r="AE507" i="1"/>
  <c r="AB507" i="1"/>
  <c r="AA507" i="1"/>
  <c r="X507" i="1"/>
  <c r="W507" i="1"/>
  <c r="V507" i="1"/>
  <c r="U507" i="1"/>
  <c r="T507" i="1"/>
  <c r="S507" i="1"/>
  <c r="R507" i="1"/>
  <c r="J507" i="1"/>
  <c r="AX507" i="1" s="1"/>
  <c r="CF45" i="1"/>
  <c r="CH45" i="1" s="1"/>
  <c r="BV45" i="1"/>
  <c r="BT45" i="1"/>
  <c r="BS45" i="1"/>
  <c r="CN45" i="1" s="1"/>
  <c r="BQ45" i="1"/>
  <c r="BP45" i="1"/>
  <c r="BB45" i="1"/>
  <c r="BW45" i="1" s="1"/>
  <c r="CB45" i="1" s="1"/>
  <c r="AZ45" i="1"/>
  <c r="AJ45" i="1"/>
  <c r="AG45" i="1"/>
  <c r="AF45" i="1"/>
  <c r="AE45" i="1"/>
  <c r="AB45" i="1"/>
  <c r="AA45" i="1"/>
  <c r="X45" i="1"/>
  <c r="W45" i="1"/>
  <c r="V45" i="1"/>
  <c r="U45" i="1"/>
  <c r="T45" i="1"/>
  <c r="S45" i="1"/>
  <c r="R45" i="1"/>
  <c r="J45" i="1"/>
  <c r="K45" i="1" s="1"/>
  <c r="AP45" i="1" s="1"/>
  <c r="CF369" i="1"/>
  <c r="BV369" i="1"/>
  <c r="BT369" i="1"/>
  <c r="BS369" i="1"/>
  <c r="BQ369" i="1"/>
  <c r="BP369" i="1"/>
  <c r="BB369" i="1"/>
  <c r="BW369" i="1" s="1"/>
  <c r="AZ369" i="1"/>
  <c r="AJ369" i="1"/>
  <c r="AG369" i="1"/>
  <c r="AF369" i="1"/>
  <c r="AE369" i="1"/>
  <c r="AB369" i="1"/>
  <c r="CO369" i="1" s="1"/>
  <c r="AA369" i="1"/>
  <c r="X369" i="1"/>
  <c r="W369" i="1"/>
  <c r="V369" i="1"/>
  <c r="U369" i="1"/>
  <c r="T369" i="1"/>
  <c r="S369" i="1"/>
  <c r="R369" i="1"/>
  <c r="J369" i="1"/>
  <c r="AX369" i="1" s="1"/>
  <c r="BV89" i="1"/>
  <c r="BT89" i="1"/>
  <c r="BS89" i="1"/>
  <c r="CN89" i="1" s="1"/>
  <c r="BQ89" i="1"/>
  <c r="BP89" i="1"/>
  <c r="BB89" i="1"/>
  <c r="BW89" i="1" s="1"/>
  <c r="AY89" i="1"/>
  <c r="AY90" i="1" s="1"/>
  <c r="AZ90" i="1" s="1"/>
  <c r="AW89" i="1"/>
  <c r="AJ89" i="1"/>
  <c r="AG89" i="1"/>
  <c r="AF89" i="1"/>
  <c r="AE89" i="1"/>
  <c r="AB89" i="1"/>
  <c r="CO89" i="1" s="1"/>
  <c r="AA89" i="1"/>
  <c r="X89" i="1"/>
  <c r="W89" i="1"/>
  <c r="V89" i="1"/>
  <c r="U89" i="1"/>
  <c r="T89" i="1"/>
  <c r="S89" i="1"/>
  <c r="R89" i="1"/>
  <c r="J89" i="1"/>
  <c r="CF88" i="1"/>
  <c r="CG88" i="1" s="1"/>
  <c r="BV88" i="1"/>
  <c r="BT88" i="1"/>
  <c r="BS88" i="1"/>
  <c r="CL88" i="1" s="1"/>
  <c r="CM88" i="1" s="1"/>
  <c r="BQ88" i="1"/>
  <c r="BP88" i="1"/>
  <c r="BB88" i="1"/>
  <c r="BW88" i="1" s="1"/>
  <c r="CB88" i="1" s="1"/>
  <c r="AZ88" i="1"/>
  <c r="AP88" i="1"/>
  <c r="AJ88" i="1"/>
  <c r="AG88" i="1"/>
  <c r="AF88" i="1"/>
  <c r="AE88" i="1"/>
  <c r="AB88" i="1"/>
  <c r="AA88" i="1"/>
  <c r="X88" i="1"/>
  <c r="W88" i="1"/>
  <c r="V88" i="1"/>
  <c r="U88" i="1"/>
  <c r="T88" i="1"/>
  <c r="S88" i="1"/>
  <c r="R88" i="1"/>
  <c r="J88" i="1"/>
  <c r="BV477" i="1"/>
  <c r="BT477" i="1"/>
  <c r="BS477" i="1"/>
  <c r="BQ477" i="1"/>
  <c r="BP477" i="1"/>
  <c r="BB477" i="1"/>
  <c r="BW477" i="1" s="1"/>
  <c r="AY477" i="1"/>
  <c r="AW477" i="1"/>
  <c r="AJ477" i="1"/>
  <c r="AG477" i="1"/>
  <c r="AB477" i="1"/>
  <c r="CO477" i="1" s="1"/>
  <c r="AA477" i="1"/>
  <c r="X477" i="1"/>
  <c r="W477" i="1"/>
  <c r="V477" i="1"/>
  <c r="U477" i="1"/>
  <c r="T477" i="1"/>
  <c r="S477" i="1"/>
  <c r="R477" i="1"/>
  <c r="J477" i="1"/>
  <c r="BN477" i="1" s="1"/>
  <c r="CF476" i="1"/>
  <c r="BV476" i="1"/>
  <c r="BT476" i="1"/>
  <c r="BS476" i="1"/>
  <c r="CL476" i="1" s="1"/>
  <c r="CM476" i="1" s="1"/>
  <c r="BQ476" i="1"/>
  <c r="BP476" i="1"/>
  <c r="BB476" i="1"/>
  <c r="BW476" i="1" s="1"/>
  <c r="CB476" i="1" s="1"/>
  <c r="AZ476" i="1"/>
  <c r="AP476" i="1"/>
  <c r="AJ476" i="1"/>
  <c r="AG476" i="1"/>
  <c r="AB476" i="1"/>
  <c r="CO476" i="1" s="1"/>
  <c r="AA476" i="1"/>
  <c r="X476" i="1"/>
  <c r="W476" i="1"/>
  <c r="V476" i="1"/>
  <c r="U476" i="1"/>
  <c r="T476" i="1"/>
  <c r="S476" i="1"/>
  <c r="R476" i="1"/>
  <c r="J476" i="1"/>
  <c r="BG476" i="1" s="1"/>
  <c r="CF272" i="1"/>
  <c r="BV272" i="1"/>
  <c r="BT272" i="1"/>
  <c r="BS272" i="1"/>
  <c r="CL272" i="1" s="1"/>
  <c r="CM272" i="1" s="1"/>
  <c r="BQ272" i="1"/>
  <c r="BP272" i="1"/>
  <c r="BB272" i="1"/>
  <c r="BW272" i="1" s="1"/>
  <c r="CB272" i="1" s="1"/>
  <c r="AZ272" i="1"/>
  <c r="AJ272" i="1"/>
  <c r="AG272" i="1"/>
  <c r="AF272" i="1"/>
  <c r="AE272" i="1"/>
  <c r="AB272" i="1"/>
  <c r="CO272" i="1" s="1"/>
  <c r="AA272" i="1"/>
  <c r="X272" i="1"/>
  <c r="W272" i="1"/>
  <c r="V272" i="1"/>
  <c r="U272" i="1"/>
  <c r="T272" i="1"/>
  <c r="S272" i="1"/>
  <c r="R272" i="1"/>
  <c r="J272" i="1"/>
  <c r="BG272" i="1" s="1"/>
  <c r="CF271" i="1"/>
  <c r="BV271" i="1"/>
  <c r="BT271" i="1"/>
  <c r="BS271" i="1"/>
  <c r="BQ271" i="1"/>
  <c r="BP271" i="1"/>
  <c r="BB271" i="1"/>
  <c r="BW271" i="1" s="1"/>
  <c r="AZ271" i="1"/>
  <c r="AJ271" i="1"/>
  <c r="AG271" i="1"/>
  <c r="AF271" i="1"/>
  <c r="AE271" i="1"/>
  <c r="AB271" i="1"/>
  <c r="CO271" i="1" s="1"/>
  <c r="AA271" i="1"/>
  <c r="X271" i="1"/>
  <c r="W271" i="1"/>
  <c r="V271" i="1"/>
  <c r="U271" i="1"/>
  <c r="T271" i="1"/>
  <c r="S271" i="1"/>
  <c r="R271" i="1"/>
  <c r="J271" i="1"/>
  <c r="BO271" i="1" s="1"/>
  <c r="BV270" i="1"/>
  <c r="BT270" i="1"/>
  <c r="BS270" i="1"/>
  <c r="CN270" i="1" s="1"/>
  <c r="BQ270" i="1"/>
  <c r="BP270" i="1"/>
  <c r="BB270" i="1"/>
  <c r="BW270" i="1" s="1"/>
  <c r="CB270" i="1" s="1"/>
  <c r="AY270" i="1"/>
  <c r="AW270" i="1"/>
  <c r="CF270" i="1" s="1"/>
  <c r="CG270" i="1" s="1"/>
  <c r="AJ270" i="1"/>
  <c r="AG270" i="1"/>
  <c r="AF270" i="1"/>
  <c r="AE270" i="1"/>
  <c r="AB270" i="1"/>
  <c r="CO270" i="1" s="1"/>
  <c r="AA270" i="1"/>
  <c r="X270" i="1"/>
  <c r="W270" i="1"/>
  <c r="V270" i="1"/>
  <c r="U270" i="1"/>
  <c r="T270" i="1"/>
  <c r="S270" i="1"/>
  <c r="R270" i="1"/>
  <c r="J270" i="1"/>
  <c r="CF171" i="1"/>
  <c r="CH171" i="1" s="1"/>
  <c r="BV171" i="1"/>
  <c r="BT171" i="1"/>
  <c r="BS171" i="1"/>
  <c r="CK171" i="1" s="1"/>
  <c r="BQ171" i="1"/>
  <c r="BP171" i="1"/>
  <c r="BB171" i="1"/>
  <c r="BW171" i="1" s="1"/>
  <c r="AZ171" i="1"/>
  <c r="AJ171" i="1"/>
  <c r="AG171" i="1"/>
  <c r="AF171" i="1"/>
  <c r="AE171" i="1"/>
  <c r="AB171" i="1"/>
  <c r="CO171" i="1" s="1"/>
  <c r="AA171" i="1"/>
  <c r="X171" i="1"/>
  <c r="W171" i="1"/>
  <c r="V171" i="1"/>
  <c r="U171" i="1"/>
  <c r="T171" i="1"/>
  <c r="S171" i="1"/>
  <c r="R171" i="1"/>
  <c r="J171" i="1"/>
  <c r="BG171" i="1" s="1"/>
  <c r="CF368" i="1"/>
  <c r="CH368" i="1" s="1"/>
  <c r="BV368" i="1"/>
  <c r="BT368" i="1"/>
  <c r="BS368" i="1"/>
  <c r="CL368" i="1" s="1"/>
  <c r="CM368" i="1" s="1"/>
  <c r="BQ368" i="1"/>
  <c r="BP368" i="1"/>
  <c r="BB368" i="1"/>
  <c r="BW368" i="1" s="1"/>
  <c r="AY368" i="1"/>
  <c r="AZ368" i="1" s="1"/>
  <c r="AJ368" i="1"/>
  <c r="AG368" i="1"/>
  <c r="AF368" i="1"/>
  <c r="AE368" i="1"/>
  <c r="AB368" i="1"/>
  <c r="CO368" i="1" s="1"/>
  <c r="AA368" i="1"/>
  <c r="X368" i="1"/>
  <c r="W368" i="1"/>
  <c r="V368" i="1"/>
  <c r="U368" i="1"/>
  <c r="T368" i="1"/>
  <c r="S368" i="1"/>
  <c r="R368" i="1"/>
  <c r="J368" i="1"/>
  <c r="AX368" i="1" s="1"/>
  <c r="CF170" i="1"/>
  <c r="BV170" i="1"/>
  <c r="BT170" i="1"/>
  <c r="BS170" i="1"/>
  <c r="BQ170" i="1"/>
  <c r="BP170" i="1"/>
  <c r="BB170" i="1"/>
  <c r="BW170" i="1" s="1"/>
  <c r="CB170" i="1" s="1"/>
  <c r="AZ170" i="1"/>
  <c r="AJ170" i="1"/>
  <c r="AG170" i="1"/>
  <c r="AF170" i="1"/>
  <c r="AE170" i="1"/>
  <c r="AB170" i="1"/>
  <c r="AA170" i="1"/>
  <c r="X170" i="1"/>
  <c r="W170" i="1"/>
  <c r="V170" i="1"/>
  <c r="U170" i="1"/>
  <c r="T170" i="1"/>
  <c r="S170" i="1"/>
  <c r="R170" i="1"/>
  <c r="J170" i="1"/>
  <c r="CF269" i="1"/>
  <c r="CH269" i="1" s="1"/>
  <c r="BV269" i="1"/>
  <c r="BT269" i="1"/>
  <c r="BS269" i="1"/>
  <c r="BQ269" i="1"/>
  <c r="BP269" i="1"/>
  <c r="BB269" i="1"/>
  <c r="BW269" i="1" s="1"/>
  <c r="AZ269" i="1"/>
  <c r="AP269" i="1"/>
  <c r="AJ269" i="1"/>
  <c r="AG269" i="1"/>
  <c r="AF269" i="1"/>
  <c r="AE269" i="1"/>
  <c r="AB269" i="1"/>
  <c r="CO269" i="1" s="1"/>
  <c r="AA269" i="1"/>
  <c r="X269" i="1"/>
  <c r="W269" i="1"/>
  <c r="V269" i="1"/>
  <c r="U269" i="1"/>
  <c r="T269" i="1"/>
  <c r="S269" i="1"/>
  <c r="R269" i="1"/>
  <c r="J269" i="1"/>
  <c r="BH269" i="1" s="1"/>
  <c r="CF103" i="1"/>
  <c r="BV103" i="1"/>
  <c r="BT103" i="1"/>
  <c r="BS103" i="1"/>
  <c r="BQ103" i="1"/>
  <c r="BP103" i="1"/>
  <c r="BB103" i="1"/>
  <c r="BW103" i="1" s="1"/>
  <c r="CB103" i="1" s="1"/>
  <c r="AZ103" i="1"/>
  <c r="AP103" i="1"/>
  <c r="AJ103" i="1"/>
  <c r="AG103" i="1"/>
  <c r="AF103" i="1"/>
  <c r="AE103" i="1"/>
  <c r="AB103" i="1"/>
  <c r="CO103" i="1" s="1"/>
  <c r="AA103" i="1"/>
  <c r="X103" i="1"/>
  <c r="W103" i="1"/>
  <c r="V103" i="1"/>
  <c r="U103" i="1"/>
  <c r="T103" i="1"/>
  <c r="S103" i="1"/>
  <c r="R103" i="1"/>
  <c r="J103" i="1"/>
  <c r="AN103" i="1" s="1"/>
  <c r="CF367" i="1"/>
  <c r="CG367" i="1" s="1"/>
  <c r="BV367" i="1"/>
  <c r="BT367" i="1"/>
  <c r="BS367" i="1"/>
  <c r="CK367" i="1" s="1"/>
  <c r="BQ367" i="1"/>
  <c r="BP367" i="1"/>
  <c r="BB367" i="1"/>
  <c r="BW367" i="1" s="1"/>
  <c r="AZ367" i="1"/>
  <c r="AJ367" i="1"/>
  <c r="AG367" i="1"/>
  <c r="AF367" i="1"/>
  <c r="AE367" i="1"/>
  <c r="AB367" i="1"/>
  <c r="AA367" i="1"/>
  <c r="X367" i="1"/>
  <c r="W367" i="1"/>
  <c r="V367" i="1"/>
  <c r="U367" i="1"/>
  <c r="T367" i="1"/>
  <c r="S367" i="1"/>
  <c r="R367" i="1"/>
  <c r="J367" i="1"/>
  <c r="CF51" i="1"/>
  <c r="CH51" i="1" s="1"/>
  <c r="BV51" i="1"/>
  <c r="BT51" i="1"/>
  <c r="BS51" i="1"/>
  <c r="CL51" i="1" s="1"/>
  <c r="CM51" i="1" s="1"/>
  <c r="BQ51" i="1"/>
  <c r="BP51" i="1"/>
  <c r="BB51" i="1"/>
  <c r="BW51" i="1" s="1"/>
  <c r="CB51" i="1" s="1"/>
  <c r="AZ51" i="1"/>
  <c r="AJ51" i="1"/>
  <c r="AG51" i="1"/>
  <c r="AF51" i="1"/>
  <c r="AE51" i="1"/>
  <c r="AB51" i="1"/>
  <c r="CO51" i="1" s="1"/>
  <c r="AA51" i="1"/>
  <c r="X51" i="1"/>
  <c r="W51" i="1"/>
  <c r="V51" i="1"/>
  <c r="U51" i="1"/>
  <c r="T51" i="1"/>
  <c r="S51" i="1"/>
  <c r="R51" i="1"/>
  <c r="J51" i="1"/>
  <c r="AX51" i="1" s="1"/>
  <c r="CF169" i="1"/>
  <c r="BV169" i="1"/>
  <c r="BT169" i="1"/>
  <c r="BS169" i="1"/>
  <c r="CK169" i="1" s="1"/>
  <c r="BQ169" i="1"/>
  <c r="BP169" i="1"/>
  <c r="BB169" i="1"/>
  <c r="BW169" i="1" s="1"/>
  <c r="AZ169" i="1"/>
  <c r="AP169" i="1"/>
  <c r="AJ169" i="1"/>
  <c r="AG169" i="1"/>
  <c r="AF169" i="1"/>
  <c r="AE169" i="1"/>
  <c r="AB169" i="1"/>
  <c r="CO169" i="1" s="1"/>
  <c r="AA169" i="1"/>
  <c r="X169" i="1"/>
  <c r="W169" i="1"/>
  <c r="V169" i="1"/>
  <c r="U169" i="1"/>
  <c r="T169" i="1"/>
  <c r="S169" i="1"/>
  <c r="R169" i="1"/>
  <c r="J169" i="1"/>
  <c r="BO169" i="1" s="1"/>
  <c r="CF475" i="1"/>
  <c r="BV475" i="1"/>
  <c r="BT475" i="1"/>
  <c r="BS475" i="1"/>
  <c r="CN475" i="1" s="1"/>
  <c r="BQ475" i="1"/>
  <c r="BP475" i="1"/>
  <c r="BB475" i="1"/>
  <c r="BW475" i="1" s="1"/>
  <c r="AZ475" i="1"/>
  <c r="AJ475" i="1"/>
  <c r="AG475" i="1"/>
  <c r="AF475" i="1"/>
  <c r="AE475" i="1"/>
  <c r="AB475" i="1"/>
  <c r="CO475" i="1" s="1"/>
  <c r="AA475" i="1"/>
  <c r="X475" i="1"/>
  <c r="W475" i="1"/>
  <c r="V475" i="1"/>
  <c r="U475" i="1"/>
  <c r="T475" i="1"/>
  <c r="S475" i="1"/>
  <c r="R475" i="1"/>
  <c r="J475" i="1"/>
  <c r="AN475" i="1" s="1"/>
  <c r="CF366" i="1"/>
  <c r="CH366" i="1" s="1"/>
  <c r="BV366" i="1"/>
  <c r="BT366" i="1"/>
  <c r="BS366" i="1"/>
  <c r="CL366" i="1" s="1"/>
  <c r="CM366" i="1" s="1"/>
  <c r="BQ366" i="1"/>
  <c r="BP366" i="1"/>
  <c r="BB366" i="1"/>
  <c r="BW366" i="1" s="1"/>
  <c r="CB366" i="1" s="1"/>
  <c r="AZ366" i="1"/>
  <c r="AJ366" i="1"/>
  <c r="AG366" i="1"/>
  <c r="AF366" i="1"/>
  <c r="AE366" i="1"/>
  <c r="AB366" i="1"/>
  <c r="CO366" i="1" s="1"/>
  <c r="AA366" i="1"/>
  <c r="X366" i="1"/>
  <c r="W366" i="1"/>
  <c r="V366" i="1"/>
  <c r="U366" i="1"/>
  <c r="T366" i="1"/>
  <c r="S366" i="1"/>
  <c r="R366" i="1"/>
  <c r="J366" i="1"/>
  <c r="BH366" i="1" s="1"/>
  <c r="BV365" i="1"/>
  <c r="BT365" i="1"/>
  <c r="BS365" i="1"/>
  <c r="CK365" i="1" s="1"/>
  <c r="BQ365" i="1"/>
  <c r="BP365" i="1"/>
  <c r="BB365" i="1"/>
  <c r="BW365" i="1" s="1"/>
  <c r="CB365" i="1" s="1"/>
  <c r="AY365" i="1"/>
  <c r="AW365" i="1"/>
  <c r="AJ365" i="1"/>
  <c r="AG365" i="1"/>
  <c r="AF365" i="1"/>
  <c r="AE365" i="1"/>
  <c r="AB365" i="1"/>
  <c r="AA365" i="1"/>
  <c r="X365" i="1"/>
  <c r="W365" i="1"/>
  <c r="V365" i="1"/>
  <c r="U365" i="1"/>
  <c r="T365" i="1"/>
  <c r="S365" i="1"/>
  <c r="R365" i="1"/>
  <c r="J365" i="1"/>
  <c r="AX365" i="1" s="1"/>
  <c r="CF364" i="1"/>
  <c r="CG364" i="1" s="1"/>
  <c r="BV364" i="1"/>
  <c r="BT364" i="1"/>
  <c r="BS364" i="1"/>
  <c r="CK364" i="1" s="1"/>
  <c r="BQ364" i="1"/>
  <c r="BP364" i="1"/>
  <c r="BB364" i="1"/>
  <c r="BW364" i="1" s="1"/>
  <c r="AZ364" i="1"/>
  <c r="AP364" i="1"/>
  <c r="AJ364" i="1"/>
  <c r="AG364" i="1"/>
  <c r="AF364" i="1"/>
  <c r="AE364" i="1"/>
  <c r="AB364" i="1"/>
  <c r="AA364" i="1"/>
  <c r="X364" i="1"/>
  <c r="W364" i="1"/>
  <c r="V364" i="1"/>
  <c r="U364" i="1"/>
  <c r="T364" i="1"/>
  <c r="S364" i="1"/>
  <c r="R364" i="1"/>
  <c r="J364" i="1"/>
  <c r="CF363" i="1"/>
  <c r="CH363" i="1" s="1"/>
  <c r="BV363" i="1"/>
  <c r="BT363" i="1"/>
  <c r="BS363" i="1"/>
  <c r="BQ363" i="1"/>
  <c r="BP363" i="1"/>
  <c r="BB363" i="1"/>
  <c r="BW363" i="1" s="1"/>
  <c r="AZ363" i="1"/>
  <c r="AJ363" i="1"/>
  <c r="AG363" i="1"/>
  <c r="AF363" i="1"/>
  <c r="AE363" i="1"/>
  <c r="AB363" i="1"/>
  <c r="CO363" i="1" s="1"/>
  <c r="AA363" i="1"/>
  <c r="X363" i="1"/>
  <c r="W363" i="1"/>
  <c r="V363" i="1"/>
  <c r="U363" i="1"/>
  <c r="T363" i="1"/>
  <c r="S363" i="1"/>
  <c r="R363" i="1"/>
  <c r="J363" i="1"/>
  <c r="BG363" i="1" s="1"/>
  <c r="CF102" i="1"/>
  <c r="CH102" i="1" s="1"/>
  <c r="BV102" i="1"/>
  <c r="BT102" i="1"/>
  <c r="BS102" i="1"/>
  <c r="CK102" i="1" s="1"/>
  <c r="BQ102" i="1"/>
  <c r="BP102" i="1"/>
  <c r="BB102" i="1"/>
  <c r="BW102" i="1" s="1"/>
  <c r="CB102" i="1" s="1"/>
  <c r="AZ102" i="1"/>
  <c r="AJ102" i="1"/>
  <c r="AG102" i="1"/>
  <c r="AF102" i="1"/>
  <c r="AE102" i="1"/>
  <c r="AB102" i="1"/>
  <c r="CO102" i="1" s="1"/>
  <c r="AA102" i="1"/>
  <c r="X102" i="1"/>
  <c r="W102" i="1"/>
  <c r="V102" i="1"/>
  <c r="U102" i="1"/>
  <c r="T102" i="1"/>
  <c r="S102" i="1"/>
  <c r="R102" i="1"/>
  <c r="J102" i="1"/>
  <c r="AN102" i="1" s="1"/>
  <c r="BV18" i="1"/>
  <c r="BT18" i="1"/>
  <c r="BS18" i="1"/>
  <c r="CN18" i="1" s="1"/>
  <c r="BQ18" i="1"/>
  <c r="BP18" i="1"/>
  <c r="BB18" i="1"/>
  <c r="BW18" i="1" s="1"/>
  <c r="CB18" i="1" s="1"/>
  <c r="AW18" i="1"/>
  <c r="CF18" i="1" s="1"/>
  <c r="AJ18" i="1"/>
  <c r="AG18" i="1"/>
  <c r="AF18" i="1"/>
  <c r="AE18" i="1"/>
  <c r="AB18" i="1"/>
  <c r="AA18" i="1"/>
  <c r="X18" i="1"/>
  <c r="W18" i="1"/>
  <c r="V18" i="1"/>
  <c r="U18" i="1"/>
  <c r="T18" i="1"/>
  <c r="S18" i="1"/>
  <c r="R18" i="1"/>
  <c r="J18" i="1"/>
  <c r="BO18" i="1" s="1"/>
  <c r="CF17" i="1"/>
  <c r="CH17" i="1" s="1"/>
  <c r="BV17" i="1"/>
  <c r="BT17" i="1"/>
  <c r="BS17" i="1"/>
  <c r="CN17" i="1" s="1"/>
  <c r="BQ17" i="1"/>
  <c r="BP17" i="1"/>
  <c r="BB17" i="1"/>
  <c r="BW17" i="1" s="1"/>
  <c r="AZ17" i="1"/>
  <c r="AJ17" i="1"/>
  <c r="AG17" i="1"/>
  <c r="AF17" i="1"/>
  <c r="AE17" i="1"/>
  <c r="AB17" i="1"/>
  <c r="CO17" i="1" s="1"/>
  <c r="AA17" i="1"/>
  <c r="X17" i="1"/>
  <c r="W17" i="1"/>
  <c r="V17" i="1"/>
  <c r="U17" i="1"/>
  <c r="T17" i="1"/>
  <c r="S17" i="1"/>
  <c r="R17" i="1"/>
  <c r="J17" i="1"/>
  <c r="AN17" i="1" s="1"/>
  <c r="CF101" i="1"/>
  <c r="CG101" i="1" s="1"/>
  <c r="BV101" i="1"/>
  <c r="BT101" i="1"/>
  <c r="BS101" i="1"/>
  <c r="CK101" i="1" s="1"/>
  <c r="BQ101" i="1"/>
  <c r="BP101" i="1"/>
  <c r="BB101" i="1"/>
  <c r="BW101" i="1" s="1"/>
  <c r="AZ101" i="1"/>
  <c r="AJ101" i="1"/>
  <c r="AG101" i="1"/>
  <c r="AE101" i="1"/>
  <c r="AB101" i="1"/>
  <c r="CO101" i="1" s="1"/>
  <c r="AA101" i="1"/>
  <c r="X101" i="1"/>
  <c r="W101" i="1"/>
  <c r="V101" i="1"/>
  <c r="U101" i="1"/>
  <c r="T101" i="1"/>
  <c r="S101" i="1"/>
  <c r="R101" i="1"/>
  <c r="J101" i="1"/>
  <c r="AX101" i="1" s="1"/>
  <c r="CF362" i="1"/>
  <c r="CH362" i="1" s="1"/>
  <c r="BV362" i="1"/>
  <c r="BT362" i="1"/>
  <c r="BS362" i="1"/>
  <c r="CN362" i="1" s="1"/>
  <c r="BQ362" i="1"/>
  <c r="BP362" i="1"/>
  <c r="BB362" i="1"/>
  <c r="BW362" i="1" s="1"/>
  <c r="CB362" i="1" s="1"/>
  <c r="AZ362" i="1"/>
  <c r="AJ362" i="1"/>
  <c r="AG362" i="1"/>
  <c r="AE362" i="1"/>
  <c r="AB362" i="1"/>
  <c r="CO362" i="1" s="1"/>
  <c r="AA362" i="1"/>
  <c r="X362" i="1"/>
  <c r="W362" i="1"/>
  <c r="V362" i="1"/>
  <c r="U362" i="1"/>
  <c r="T362" i="1"/>
  <c r="S362" i="1"/>
  <c r="R362" i="1"/>
  <c r="J362" i="1"/>
  <c r="BH362" i="1" s="1"/>
  <c r="CF40" i="1"/>
  <c r="BZ40" i="1"/>
  <c r="CE40" i="1" s="1"/>
  <c r="BY40" i="1"/>
  <c r="CA40" i="1" s="1"/>
  <c r="BX40" i="1"/>
  <c r="BV40" i="1"/>
  <c r="BT40" i="1"/>
  <c r="BS40" i="1"/>
  <c r="CK40" i="1" s="1"/>
  <c r="BQ40" i="1"/>
  <c r="BP40" i="1"/>
  <c r="BB40" i="1"/>
  <c r="BW40" i="1" s="1"/>
  <c r="AZ40" i="1"/>
  <c r="AP40" i="1"/>
  <c r="AJ40" i="1"/>
  <c r="AG40" i="1"/>
  <c r="AF40" i="1"/>
  <c r="AE40" i="1"/>
  <c r="AB40" i="1"/>
  <c r="AA40" i="1"/>
  <c r="X40" i="1"/>
  <c r="W40" i="1"/>
  <c r="V40" i="1"/>
  <c r="U40" i="1"/>
  <c r="T40" i="1"/>
  <c r="S40" i="1"/>
  <c r="R40" i="1"/>
  <c r="J40" i="1"/>
  <c r="AX40" i="1" s="1"/>
  <c r="CF100" i="1"/>
  <c r="BZ100" i="1"/>
  <c r="CE100" i="1" s="1"/>
  <c r="BY100" i="1"/>
  <c r="CA100" i="1" s="1"/>
  <c r="BX100" i="1"/>
  <c r="BV100" i="1"/>
  <c r="BT100" i="1"/>
  <c r="BS100" i="1"/>
  <c r="CK100" i="1" s="1"/>
  <c r="BQ100" i="1"/>
  <c r="BP100" i="1"/>
  <c r="BB100" i="1"/>
  <c r="BW100" i="1" s="1"/>
  <c r="CB100" i="1" s="1"/>
  <c r="AZ100" i="1"/>
  <c r="AP100" i="1"/>
  <c r="AJ100" i="1"/>
  <c r="AG100" i="1"/>
  <c r="AF100" i="1"/>
  <c r="AE100" i="1"/>
  <c r="AB100" i="1"/>
  <c r="AA100" i="1"/>
  <c r="X100" i="1"/>
  <c r="W100" i="1"/>
  <c r="V100" i="1"/>
  <c r="U100" i="1"/>
  <c r="T100" i="1"/>
  <c r="S100" i="1"/>
  <c r="R100" i="1"/>
  <c r="J100" i="1"/>
  <c r="AX100" i="1" s="1"/>
  <c r="BV41" i="1"/>
  <c r="BT41" i="1"/>
  <c r="BS41" i="1"/>
  <c r="CK41" i="1" s="1"/>
  <c r="BQ41" i="1"/>
  <c r="BP41" i="1"/>
  <c r="BB41" i="1"/>
  <c r="BW41" i="1" s="1"/>
  <c r="CB41" i="1" s="1"/>
  <c r="AY41" i="1"/>
  <c r="AW41" i="1"/>
  <c r="AJ41" i="1"/>
  <c r="AG41" i="1"/>
  <c r="AE41" i="1"/>
  <c r="AB41" i="1"/>
  <c r="CO41" i="1" s="1"/>
  <c r="AA41" i="1"/>
  <c r="X41" i="1"/>
  <c r="W41" i="1"/>
  <c r="V41" i="1"/>
  <c r="U41" i="1"/>
  <c r="T41" i="1"/>
  <c r="S41" i="1"/>
  <c r="R41" i="1"/>
  <c r="J41" i="1"/>
  <c r="BG41" i="1" s="1"/>
  <c r="CF16" i="1"/>
  <c r="CH16" i="1" s="1"/>
  <c r="BV16" i="1"/>
  <c r="BT16" i="1"/>
  <c r="BS16" i="1"/>
  <c r="BQ16" i="1"/>
  <c r="BP16" i="1"/>
  <c r="BB16" i="1"/>
  <c r="BW16" i="1" s="1"/>
  <c r="AZ16" i="1"/>
  <c r="AJ16" i="1"/>
  <c r="AG16" i="1"/>
  <c r="AE16" i="1"/>
  <c r="AB16" i="1"/>
  <c r="AA16" i="1"/>
  <c r="X16" i="1"/>
  <c r="W16" i="1"/>
  <c r="V16" i="1"/>
  <c r="U16" i="1"/>
  <c r="T16" i="1"/>
  <c r="S16" i="1"/>
  <c r="R16" i="1"/>
  <c r="J16" i="1"/>
  <c r="CF50" i="1"/>
  <c r="BV50" i="1"/>
  <c r="BT50" i="1"/>
  <c r="BS50" i="1"/>
  <c r="CN50" i="1" s="1"/>
  <c r="BQ50" i="1"/>
  <c r="BP50" i="1"/>
  <c r="BB50" i="1"/>
  <c r="BW50" i="1" s="1"/>
  <c r="CB50" i="1" s="1"/>
  <c r="AZ50" i="1"/>
  <c r="AJ50" i="1"/>
  <c r="AG50" i="1"/>
  <c r="AF50" i="1"/>
  <c r="AE50" i="1"/>
  <c r="AB50" i="1"/>
  <c r="AA50" i="1"/>
  <c r="X50" i="1"/>
  <c r="W50" i="1"/>
  <c r="V50" i="1"/>
  <c r="U50" i="1"/>
  <c r="T50" i="1"/>
  <c r="S50" i="1"/>
  <c r="R50" i="1"/>
  <c r="J50" i="1"/>
  <c r="AN50" i="1" s="1"/>
  <c r="CF361" i="1"/>
  <c r="CH361" i="1" s="1"/>
  <c r="BV361" i="1"/>
  <c r="BT361" i="1"/>
  <c r="BS361" i="1"/>
  <c r="CL361" i="1" s="1"/>
  <c r="CM361" i="1" s="1"/>
  <c r="BQ361" i="1"/>
  <c r="BP361" i="1"/>
  <c r="BB361" i="1"/>
  <c r="BW361" i="1" s="1"/>
  <c r="AZ361" i="1"/>
  <c r="AJ361" i="1"/>
  <c r="AG361" i="1"/>
  <c r="AF361" i="1"/>
  <c r="AE361" i="1"/>
  <c r="AB361" i="1"/>
  <c r="AA361" i="1"/>
  <c r="X361" i="1"/>
  <c r="W361" i="1"/>
  <c r="V361" i="1"/>
  <c r="U361" i="1"/>
  <c r="T361" i="1"/>
  <c r="S361" i="1"/>
  <c r="R361" i="1"/>
  <c r="J361" i="1"/>
  <c r="CF360" i="1"/>
  <c r="CG360" i="1" s="1"/>
  <c r="BZ360" i="1"/>
  <c r="CE360" i="1" s="1"/>
  <c r="BY360" i="1"/>
  <c r="CA360" i="1" s="1"/>
  <c r="BX360" i="1"/>
  <c r="BV360" i="1"/>
  <c r="BT360" i="1"/>
  <c r="BS360" i="1"/>
  <c r="CK360" i="1" s="1"/>
  <c r="BQ360" i="1"/>
  <c r="BP360" i="1"/>
  <c r="BB360" i="1"/>
  <c r="BW360" i="1" s="1"/>
  <c r="AZ360" i="1"/>
  <c r="AP360" i="1"/>
  <c r="AJ360" i="1"/>
  <c r="AG360" i="1"/>
  <c r="AE360" i="1"/>
  <c r="AB360" i="1"/>
  <c r="AA360" i="1"/>
  <c r="X360" i="1"/>
  <c r="W360" i="1"/>
  <c r="V360" i="1"/>
  <c r="U360" i="1"/>
  <c r="T360" i="1"/>
  <c r="S360" i="1"/>
  <c r="R360" i="1"/>
  <c r="J360" i="1"/>
  <c r="CF359" i="1"/>
  <c r="CH359" i="1" s="1"/>
  <c r="BZ359" i="1"/>
  <c r="CE359" i="1" s="1"/>
  <c r="BY359" i="1"/>
  <c r="CA359" i="1" s="1"/>
  <c r="BX359" i="1"/>
  <c r="BV359" i="1"/>
  <c r="BT359" i="1"/>
  <c r="BS359" i="1"/>
  <c r="CN359" i="1" s="1"/>
  <c r="BQ359" i="1"/>
  <c r="BP359" i="1"/>
  <c r="BB359" i="1"/>
  <c r="BW359" i="1" s="1"/>
  <c r="CB359" i="1" s="1"/>
  <c r="AZ359" i="1"/>
  <c r="AP359" i="1"/>
  <c r="AJ359" i="1"/>
  <c r="AG359" i="1"/>
  <c r="AE359" i="1"/>
  <c r="AB359" i="1"/>
  <c r="CO359" i="1" s="1"/>
  <c r="AA359" i="1"/>
  <c r="X359" i="1"/>
  <c r="W359" i="1"/>
  <c r="V359" i="1"/>
  <c r="U359" i="1"/>
  <c r="T359" i="1"/>
  <c r="S359" i="1"/>
  <c r="R359" i="1"/>
  <c r="J359" i="1"/>
  <c r="AX359" i="1" s="1"/>
  <c r="CF239" i="1"/>
  <c r="CH239" i="1" s="1"/>
  <c r="BV239" i="1"/>
  <c r="BT239" i="1"/>
  <c r="BS239" i="1"/>
  <c r="CN239" i="1" s="1"/>
  <c r="BQ239" i="1"/>
  <c r="BP239" i="1"/>
  <c r="BB239" i="1"/>
  <c r="BW239" i="1" s="1"/>
  <c r="CB239" i="1" s="1"/>
  <c r="AZ239" i="1"/>
  <c r="AJ239" i="1"/>
  <c r="AG239" i="1"/>
  <c r="AF239" i="1"/>
  <c r="AE239" i="1"/>
  <c r="AB239" i="1"/>
  <c r="CO239" i="1" s="1"/>
  <c r="AA239" i="1"/>
  <c r="X239" i="1"/>
  <c r="W239" i="1"/>
  <c r="V239" i="1"/>
  <c r="U239" i="1"/>
  <c r="T239" i="1"/>
  <c r="S239" i="1"/>
  <c r="R239" i="1"/>
  <c r="J239" i="1"/>
  <c r="CF358" i="1"/>
  <c r="CG358" i="1" s="1"/>
  <c r="BV358" i="1"/>
  <c r="BT358" i="1"/>
  <c r="BS358" i="1"/>
  <c r="CK358" i="1" s="1"/>
  <c r="BQ358" i="1"/>
  <c r="BP358" i="1"/>
  <c r="BB358" i="1"/>
  <c r="BW358" i="1" s="1"/>
  <c r="AZ358" i="1"/>
  <c r="AJ358" i="1"/>
  <c r="AG358" i="1"/>
  <c r="AF358" i="1"/>
  <c r="AE358" i="1"/>
  <c r="AB358" i="1"/>
  <c r="AA358" i="1"/>
  <c r="X358" i="1"/>
  <c r="W358" i="1"/>
  <c r="V358" i="1"/>
  <c r="U358" i="1"/>
  <c r="T358" i="1"/>
  <c r="S358" i="1"/>
  <c r="R358" i="1"/>
  <c r="J358" i="1"/>
  <c r="AN358" i="1" s="1"/>
  <c r="CF357" i="1"/>
  <c r="BV357" i="1"/>
  <c r="BT357" i="1"/>
  <c r="BS357" i="1"/>
  <c r="CK357" i="1" s="1"/>
  <c r="BQ357" i="1"/>
  <c r="BP357" i="1"/>
  <c r="BB357" i="1"/>
  <c r="BW357" i="1" s="1"/>
  <c r="AZ357" i="1"/>
  <c r="AJ357" i="1"/>
  <c r="AG357" i="1"/>
  <c r="AF357" i="1"/>
  <c r="AE357" i="1"/>
  <c r="AB357" i="1"/>
  <c r="CO357" i="1" s="1"/>
  <c r="AA357" i="1"/>
  <c r="X357" i="1"/>
  <c r="W357" i="1"/>
  <c r="V357" i="1"/>
  <c r="U357" i="1"/>
  <c r="T357" i="1"/>
  <c r="S357" i="1"/>
  <c r="R357" i="1"/>
  <c r="J357" i="1"/>
  <c r="BN357" i="1" s="1"/>
  <c r="CF268" i="1"/>
  <c r="CG268" i="1" s="1"/>
  <c r="BV268" i="1"/>
  <c r="BT268" i="1"/>
  <c r="BS268" i="1"/>
  <c r="CK268" i="1" s="1"/>
  <c r="BQ268" i="1"/>
  <c r="BP268" i="1"/>
  <c r="BB268" i="1"/>
  <c r="BW268" i="1" s="1"/>
  <c r="CB268" i="1" s="1"/>
  <c r="AZ268" i="1"/>
  <c r="AJ268" i="1"/>
  <c r="AG268" i="1"/>
  <c r="AF268" i="1"/>
  <c r="AE268" i="1"/>
  <c r="AB268" i="1"/>
  <c r="AA268" i="1"/>
  <c r="X268" i="1"/>
  <c r="W268" i="1"/>
  <c r="V268" i="1"/>
  <c r="U268" i="1"/>
  <c r="T268" i="1"/>
  <c r="S268" i="1"/>
  <c r="R268" i="1"/>
  <c r="J268" i="1"/>
  <c r="BG268" i="1" s="1"/>
  <c r="CF155" i="1"/>
  <c r="CG155" i="1" s="1"/>
  <c r="BV155" i="1"/>
  <c r="BT155" i="1"/>
  <c r="BS155" i="1"/>
  <c r="CN155" i="1" s="1"/>
  <c r="BQ155" i="1"/>
  <c r="BP155" i="1"/>
  <c r="BB155" i="1"/>
  <c r="BW155" i="1" s="1"/>
  <c r="CB155" i="1" s="1"/>
  <c r="AZ155" i="1"/>
  <c r="AJ155" i="1"/>
  <c r="AG155" i="1"/>
  <c r="AF155" i="1"/>
  <c r="AE155" i="1"/>
  <c r="AB155" i="1"/>
  <c r="CO155" i="1" s="1"/>
  <c r="AA155" i="1"/>
  <c r="X155" i="1"/>
  <c r="W155" i="1"/>
  <c r="V155" i="1"/>
  <c r="U155" i="1"/>
  <c r="T155" i="1"/>
  <c r="S155" i="1"/>
  <c r="R155" i="1"/>
  <c r="J155" i="1"/>
  <c r="CF343" i="1"/>
  <c r="CG343" i="1" s="1"/>
  <c r="BV343" i="1"/>
  <c r="BT343" i="1"/>
  <c r="BS343" i="1"/>
  <c r="CK343" i="1" s="1"/>
  <c r="BQ343" i="1"/>
  <c r="BP343" i="1"/>
  <c r="BB343" i="1"/>
  <c r="BW343" i="1" s="1"/>
  <c r="AZ343" i="1"/>
  <c r="AJ343" i="1"/>
  <c r="AG343" i="1"/>
  <c r="AF343" i="1"/>
  <c r="AE343" i="1"/>
  <c r="AB343" i="1"/>
  <c r="AA343" i="1"/>
  <c r="X343" i="1"/>
  <c r="W343" i="1"/>
  <c r="V343" i="1"/>
  <c r="U343" i="1"/>
  <c r="T343" i="1"/>
  <c r="S343" i="1"/>
  <c r="R343" i="1"/>
  <c r="J343" i="1"/>
  <c r="BV506" i="1"/>
  <c r="BT506" i="1"/>
  <c r="BS506" i="1"/>
  <c r="CL506" i="1" s="1"/>
  <c r="CM506" i="1" s="1"/>
  <c r="BQ506" i="1"/>
  <c r="BP506" i="1"/>
  <c r="BB506" i="1"/>
  <c r="BW506" i="1" s="1"/>
  <c r="CB506" i="1" s="1"/>
  <c r="AY506" i="1"/>
  <c r="AW506" i="1"/>
  <c r="CF506" i="1" s="1"/>
  <c r="AJ506" i="1"/>
  <c r="AG506" i="1"/>
  <c r="AF506" i="1"/>
  <c r="AE506" i="1"/>
  <c r="AB506" i="1"/>
  <c r="X506" i="1"/>
  <c r="W506" i="1"/>
  <c r="V506" i="1"/>
  <c r="U506" i="1"/>
  <c r="T506" i="1"/>
  <c r="S506" i="1"/>
  <c r="R506" i="1"/>
  <c r="J506" i="1"/>
  <c r="BO506" i="1" s="1"/>
  <c r="CF505" i="1"/>
  <c r="CG505" i="1" s="1"/>
  <c r="BV505" i="1"/>
  <c r="BT505" i="1"/>
  <c r="BS505" i="1"/>
  <c r="CL505" i="1" s="1"/>
  <c r="CM505" i="1" s="1"/>
  <c r="BQ505" i="1"/>
  <c r="BP505" i="1"/>
  <c r="BB505" i="1"/>
  <c r="BW505" i="1" s="1"/>
  <c r="AZ505" i="1"/>
  <c r="AJ505" i="1"/>
  <c r="AG505" i="1"/>
  <c r="AF505" i="1"/>
  <c r="AE505" i="1"/>
  <c r="AB505" i="1"/>
  <c r="CO505" i="1" s="1"/>
  <c r="X505" i="1"/>
  <c r="W505" i="1"/>
  <c r="V505" i="1"/>
  <c r="U505" i="1"/>
  <c r="T505" i="1"/>
  <c r="S505" i="1"/>
  <c r="R505" i="1"/>
  <c r="J505" i="1"/>
  <c r="CF342" i="1"/>
  <c r="BV342" i="1"/>
  <c r="BT342" i="1"/>
  <c r="BS342" i="1"/>
  <c r="CL342" i="1" s="1"/>
  <c r="CM342" i="1" s="1"/>
  <c r="BQ342" i="1"/>
  <c r="BP342" i="1"/>
  <c r="BB342" i="1"/>
  <c r="BW342" i="1" s="1"/>
  <c r="CB342" i="1" s="1"/>
  <c r="AZ342" i="1"/>
  <c r="AJ342" i="1"/>
  <c r="AG342" i="1"/>
  <c r="AF342" i="1"/>
  <c r="AE342" i="1"/>
  <c r="AB342" i="1"/>
  <c r="CO342" i="1" s="1"/>
  <c r="AA342" i="1"/>
  <c r="X342" i="1"/>
  <c r="W342" i="1"/>
  <c r="V342" i="1"/>
  <c r="U342" i="1"/>
  <c r="T342" i="1"/>
  <c r="S342" i="1"/>
  <c r="R342" i="1"/>
  <c r="J342" i="1"/>
  <c r="CF15" i="1"/>
  <c r="CG15" i="1" s="1"/>
  <c r="BV15" i="1"/>
  <c r="BT15" i="1"/>
  <c r="BS15" i="1"/>
  <c r="CK15" i="1" s="1"/>
  <c r="BQ15" i="1"/>
  <c r="BP15" i="1"/>
  <c r="BB15" i="1"/>
  <c r="BW15" i="1" s="1"/>
  <c r="AZ15" i="1"/>
  <c r="AJ15" i="1"/>
  <c r="AG15" i="1"/>
  <c r="AF15" i="1"/>
  <c r="AE15" i="1"/>
  <c r="AB15" i="1"/>
  <c r="AA15" i="1"/>
  <c r="X15" i="1"/>
  <c r="W15" i="1"/>
  <c r="V15" i="1"/>
  <c r="U15" i="1"/>
  <c r="T15" i="1"/>
  <c r="S15" i="1"/>
  <c r="R15" i="1"/>
  <c r="J15" i="1"/>
  <c r="AN15" i="1" s="1"/>
  <c r="AW380" i="1" l="1"/>
  <c r="CF380" i="1" s="1"/>
  <c r="CH380" i="1" s="1"/>
  <c r="AY484" i="1"/>
  <c r="AY334" i="1"/>
  <c r="AZ334" i="1" s="1"/>
  <c r="AY464" i="1"/>
  <c r="AY219" i="1"/>
  <c r="AY331" i="1"/>
  <c r="AZ331" i="1" s="1"/>
  <c r="AX679" i="1"/>
  <c r="BR184" i="1"/>
  <c r="CL99" i="1"/>
  <c r="CM99" i="1" s="1"/>
  <c r="CL153" i="1"/>
  <c r="CM153" i="1" s="1"/>
  <c r="CB5" i="1"/>
  <c r="CL84" i="1"/>
  <c r="CM84" i="1" s="1"/>
  <c r="CL151" i="1"/>
  <c r="CM151" i="1" s="1"/>
  <c r="CB496" i="1"/>
  <c r="CL469" i="1"/>
  <c r="CM469" i="1" s="1"/>
  <c r="CJ5" i="1"/>
  <c r="CL167" i="1"/>
  <c r="CM167" i="1" s="1"/>
  <c r="CL473" i="1"/>
  <c r="CM473" i="1" s="1"/>
  <c r="CJ4" i="1"/>
  <c r="CL238" i="1"/>
  <c r="CM238" i="1" s="1"/>
  <c r="CB383" i="1"/>
  <c r="CB203" i="1"/>
  <c r="BR257" i="1"/>
  <c r="CL233" i="1"/>
  <c r="CM233" i="1" s="1"/>
  <c r="CL150" i="1"/>
  <c r="CM150" i="1" s="1"/>
  <c r="CL235" i="1"/>
  <c r="CM235" i="1" s="1"/>
  <c r="CL85" i="1"/>
  <c r="CM85" i="1" s="1"/>
  <c r="CL341" i="1"/>
  <c r="CM341" i="1" s="1"/>
  <c r="CL149" i="1"/>
  <c r="CM149" i="1" s="1"/>
  <c r="CL152" i="1"/>
  <c r="CM152" i="1" s="1"/>
  <c r="CL237" i="1"/>
  <c r="CM237" i="1" s="1"/>
  <c r="CL87" i="1"/>
  <c r="CM87" i="1" s="1"/>
  <c r="CL166" i="1"/>
  <c r="CM166" i="1" s="1"/>
  <c r="CB15" i="1"/>
  <c r="BR88" i="1"/>
  <c r="BR31" i="1"/>
  <c r="BR605" i="1"/>
  <c r="CB493" i="1"/>
  <c r="BN403" i="1"/>
  <c r="AN403" i="1"/>
  <c r="CN598" i="1"/>
  <c r="CK598" i="1"/>
  <c r="AX501" i="1"/>
  <c r="AX313" i="1"/>
  <c r="CB261" i="1"/>
  <c r="CB116" i="1"/>
  <c r="BN500" i="1"/>
  <c r="BX342" i="1"/>
  <c r="CI342" i="1" s="1"/>
  <c r="BN362" i="1"/>
  <c r="CB367" i="1"/>
  <c r="CK373" i="1"/>
  <c r="CB388" i="1"/>
  <c r="BR488" i="1"/>
  <c r="CL373" i="1"/>
  <c r="CM373" i="1" s="1"/>
  <c r="BR373" i="1"/>
  <c r="BR263" i="1"/>
  <c r="CB316" i="1"/>
  <c r="CB4" i="1"/>
  <c r="BR644" i="1"/>
  <c r="BU597" i="1"/>
  <c r="CH339" i="1"/>
  <c r="BR130" i="1"/>
  <c r="BU320" i="1"/>
  <c r="CB327" i="1"/>
  <c r="CK668" i="1"/>
  <c r="CN597" i="1"/>
  <c r="BR282" i="1"/>
  <c r="CB263" i="1"/>
  <c r="CC333" i="1"/>
  <c r="CN83" i="1"/>
  <c r="CL64" i="1"/>
  <c r="CM64" i="1" s="1"/>
  <c r="BU424" i="1"/>
  <c r="CL6" i="1"/>
  <c r="CM6" i="1" s="1"/>
  <c r="CN64" i="1"/>
  <c r="CB522" i="1"/>
  <c r="AX262" i="1"/>
  <c r="AX85" i="1"/>
  <c r="AX680" i="1"/>
  <c r="CL107" i="1"/>
  <c r="CM107" i="1" s="1"/>
  <c r="AN273" i="1"/>
  <c r="CL241" i="1"/>
  <c r="CM241" i="1" s="1"/>
  <c r="AN171" i="1"/>
  <c r="BU552" i="1"/>
  <c r="CB306" i="1"/>
  <c r="AX37" i="1"/>
  <c r="AX330" i="1"/>
  <c r="CL49" i="1"/>
  <c r="CM49" i="1" s="1"/>
  <c r="CN528" i="1"/>
  <c r="BR152" i="1"/>
  <c r="AX269" i="1"/>
  <c r="CB172" i="1"/>
  <c r="BR395" i="1"/>
  <c r="CB410" i="1"/>
  <c r="AX33" i="1"/>
  <c r="CB205" i="1"/>
  <c r="BO436" i="1"/>
  <c r="BR79" i="1"/>
  <c r="AX217" i="1"/>
  <c r="BU679" i="1"/>
  <c r="BR374" i="1"/>
  <c r="BR14" i="1"/>
  <c r="CG534" i="1"/>
  <c r="CB351" i="1"/>
  <c r="CL200" i="1"/>
  <c r="CM200" i="1" s="1"/>
  <c r="BR570" i="1"/>
  <c r="BU204" i="1"/>
  <c r="CK216" i="1"/>
  <c r="BU341" i="1"/>
  <c r="CL534" i="1"/>
  <c r="CM534" i="1" s="1"/>
  <c r="CK501" i="1"/>
  <c r="BR366" i="1"/>
  <c r="CG239" i="1"/>
  <c r="BR16" i="1"/>
  <c r="AN344" i="1"/>
  <c r="BR480" i="1"/>
  <c r="CK249" i="1"/>
  <c r="AX190" i="1"/>
  <c r="BR418" i="1"/>
  <c r="BR310" i="1"/>
  <c r="BR208" i="1"/>
  <c r="BN334" i="1"/>
  <c r="BH230" i="1"/>
  <c r="BU167" i="1"/>
  <c r="CH616" i="1"/>
  <c r="BR620" i="1"/>
  <c r="BG681" i="1"/>
  <c r="BH681" i="1"/>
  <c r="CG51" i="1"/>
  <c r="CN249" i="1"/>
  <c r="BR324" i="1"/>
  <c r="BR144" i="1"/>
  <c r="AX84" i="1"/>
  <c r="CB617" i="1"/>
  <c r="BR618" i="1"/>
  <c r="CK665" i="1"/>
  <c r="AZ365" i="1"/>
  <c r="CK239" i="1"/>
  <c r="BR50" i="1"/>
  <c r="BU18" i="1"/>
  <c r="BU269" i="1"/>
  <c r="CB368" i="1"/>
  <c r="CB89" i="1"/>
  <c r="BR509" i="1"/>
  <c r="CH181" i="1"/>
  <c r="CB510" i="1"/>
  <c r="BR284" i="1"/>
  <c r="CB130" i="1"/>
  <c r="BU132" i="1"/>
  <c r="BG255" i="1"/>
  <c r="AN259" i="1"/>
  <c r="CB311" i="1"/>
  <c r="CK444" i="1"/>
  <c r="BR503" i="1"/>
  <c r="CK453" i="1"/>
  <c r="BR228" i="1"/>
  <c r="CK167" i="1"/>
  <c r="CK238" i="1"/>
  <c r="CN660" i="1"/>
  <c r="CB126" i="1"/>
  <c r="CB197" i="1"/>
  <c r="AX132" i="1"/>
  <c r="BR526" i="1"/>
  <c r="CN163" i="1"/>
  <c r="AX462" i="1"/>
  <c r="BR226" i="1"/>
  <c r="CB230" i="1"/>
  <c r="BU102" i="1"/>
  <c r="BR565" i="1"/>
  <c r="BU190" i="1"/>
  <c r="BN132" i="1"/>
  <c r="CG524" i="1"/>
  <c r="BH552" i="1"/>
  <c r="BU163" i="1"/>
  <c r="BR336" i="1"/>
  <c r="BR165" i="1"/>
  <c r="BR617" i="1"/>
  <c r="BR662" i="1"/>
  <c r="CD675" i="1"/>
  <c r="BU374" i="1"/>
  <c r="BR512" i="1"/>
  <c r="BU119" i="1"/>
  <c r="CG541" i="1"/>
  <c r="BR343" i="1"/>
  <c r="CB358" i="1"/>
  <c r="CB361" i="1"/>
  <c r="CL89" i="1"/>
  <c r="CM89" i="1" s="1"/>
  <c r="BR182" i="1"/>
  <c r="BU396" i="1"/>
  <c r="CG496" i="1"/>
  <c r="BR551" i="1"/>
  <c r="BN552" i="1"/>
  <c r="CH575" i="1"/>
  <c r="BG501" i="1"/>
  <c r="CB6" i="1"/>
  <c r="CB139" i="1"/>
  <c r="BU217" i="1"/>
  <c r="CH221" i="1"/>
  <c r="CH164" i="1"/>
  <c r="CK84" i="1"/>
  <c r="BO85" i="1"/>
  <c r="CK88" i="1"/>
  <c r="CK374" i="1"/>
  <c r="BU409" i="1"/>
  <c r="BR421" i="1"/>
  <c r="BO552" i="1"/>
  <c r="BU564" i="1"/>
  <c r="BU567" i="1"/>
  <c r="CN567" i="1"/>
  <c r="BU662" i="1"/>
  <c r="BU672" i="1"/>
  <c r="BN681" i="1"/>
  <c r="BR156" i="1"/>
  <c r="BR517" i="1"/>
  <c r="CH418" i="1"/>
  <c r="BN273" i="1"/>
  <c r="CL374" i="1"/>
  <c r="CM374" i="1" s="1"/>
  <c r="BR346" i="1"/>
  <c r="BR384" i="1"/>
  <c r="CK60" i="1"/>
  <c r="CB244" i="1"/>
  <c r="BR122" i="1"/>
  <c r="CG129" i="1"/>
  <c r="BU548" i="1"/>
  <c r="CL309" i="1"/>
  <c r="CM309" i="1" s="1"/>
  <c r="CG315" i="1"/>
  <c r="BO81" i="1"/>
  <c r="CG232" i="1"/>
  <c r="BR415" i="1"/>
  <c r="BH419" i="1"/>
  <c r="BN40" i="1"/>
  <c r="CK129" i="1"/>
  <c r="CB547" i="1"/>
  <c r="AX94" i="1"/>
  <c r="BR312" i="1"/>
  <c r="BG213" i="1"/>
  <c r="BU78" i="1"/>
  <c r="BN217" i="1"/>
  <c r="BG80" i="1"/>
  <c r="AN82" i="1"/>
  <c r="BG330" i="1"/>
  <c r="BR634" i="1"/>
  <c r="AN667" i="1"/>
  <c r="CN505" i="1"/>
  <c r="CG362" i="1"/>
  <c r="BR368" i="1"/>
  <c r="CN342" i="1"/>
  <c r="AX372" i="1"/>
  <c r="CB173" i="1"/>
  <c r="CL479" i="1"/>
  <c r="CM479" i="1" s="1"/>
  <c r="BR60" i="1"/>
  <c r="CC289" i="1"/>
  <c r="CB290" i="1"/>
  <c r="BR121" i="1"/>
  <c r="BR410" i="1"/>
  <c r="AX498" i="1"/>
  <c r="BR521" i="1"/>
  <c r="CH425" i="1"/>
  <c r="CD570" i="1"/>
  <c r="CG261" i="1"/>
  <c r="CB141" i="1"/>
  <c r="CH263" i="1"/>
  <c r="BU95" i="1"/>
  <c r="CH264" i="1"/>
  <c r="CB315" i="1"/>
  <c r="BR316" i="1"/>
  <c r="BR320" i="1"/>
  <c r="BR594" i="1"/>
  <c r="CK594" i="1"/>
  <c r="BO217" i="1"/>
  <c r="BU49" i="1"/>
  <c r="BG334" i="1"/>
  <c r="CB335" i="1"/>
  <c r="AX230" i="1"/>
  <c r="BU85" i="1"/>
  <c r="CH167" i="1"/>
  <c r="CH237" i="1"/>
  <c r="BR628" i="1"/>
  <c r="BR633" i="1"/>
  <c r="AN192" i="1"/>
  <c r="CH280" i="1"/>
  <c r="K244" i="1"/>
  <c r="AP244" i="1" s="1"/>
  <c r="BN186" i="1"/>
  <c r="BO295" i="1"/>
  <c r="BH120" i="1"/>
  <c r="CB404" i="1"/>
  <c r="AX64" i="1"/>
  <c r="CG298" i="1"/>
  <c r="BR66" i="1"/>
  <c r="CH127" i="1"/>
  <c r="BG419" i="1"/>
  <c r="CB420" i="1"/>
  <c r="CB129" i="1"/>
  <c r="BU197" i="1"/>
  <c r="CH198" i="1"/>
  <c r="BG552" i="1"/>
  <c r="BR586" i="1"/>
  <c r="BR35" i="1"/>
  <c r="CB429" i="1"/>
  <c r="CB589" i="1"/>
  <c r="BR308" i="1"/>
  <c r="CH455" i="1"/>
  <c r="CB597" i="1"/>
  <c r="BR162" i="1"/>
  <c r="BR329" i="1"/>
  <c r="BN147" i="1"/>
  <c r="BU149" i="1"/>
  <c r="BR151" i="1"/>
  <c r="BR340" i="1"/>
  <c r="BR341" i="1"/>
  <c r="AX86" i="1"/>
  <c r="BR473" i="1"/>
  <c r="BU604" i="1"/>
  <c r="BR659" i="1"/>
  <c r="BR672" i="1"/>
  <c r="BH25" i="1"/>
  <c r="BO451" i="1"/>
  <c r="BO622" i="1"/>
  <c r="BU639" i="1"/>
  <c r="CG240" i="1"/>
  <c r="BR362" i="1"/>
  <c r="BR510" i="1"/>
  <c r="BR110" i="1"/>
  <c r="BR114" i="1"/>
  <c r="BR288" i="1"/>
  <c r="BR402" i="1"/>
  <c r="BO25" i="1"/>
  <c r="BH64" i="1"/>
  <c r="BH192" i="1"/>
  <c r="BU66" i="1"/>
  <c r="BR68" i="1"/>
  <c r="CK197" i="1"/>
  <c r="BU559" i="1"/>
  <c r="BU134" i="1"/>
  <c r="CL203" i="1"/>
  <c r="CM203" i="1" s="1"/>
  <c r="BR42" i="1"/>
  <c r="BG37" i="1"/>
  <c r="BU328" i="1"/>
  <c r="CG460" i="1"/>
  <c r="BN602" i="1"/>
  <c r="CJ339" i="1"/>
  <c r="CK604" i="1"/>
  <c r="BR621" i="1"/>
  <c r="CK640" i="1"/>
  <c r="AX652" i="1"/>
  <c r="BR655" i="1"/>
  <c r="AX664" i="1"/>
  <c r="BR476" i="1"/>
  <c r="BU511" i="1"/>
  <c r="CC476" i="1"/>
  <c r="BR89" i="1"/>
  <c r="BR240" i="1"/>
  <c r="BU241" i="1"/>
  <c r="BR280" i="1"/>
  <c r="CG178" i="1"/>
  <c r="CH179" i="1"/>
  <c r="CB531" i="1"/>
  <c r="CH58" i="1"/>
  <c r="BR391" i="1"/>
  <c r="BR392" i="1"/>
  <c r="CL533" i="1"/>
  <c r="CM533" i="1" s="1"/>
  <c r="CL511" i="1"/>
  <c r="CM511" i="1" s="1"/>
  <c r="BR116" i="1"/>
  <c r="BR495" i="1"/>
  <c r="BR247" i="1"/>
  <c r="BR541" i="1"/>
  <c r="CL409" i="1"/>
  <c r="CM409" i="1" s="1"/>
  <c r="CK410" i="1"/>
  <c r="BG498" i="1"/>
  <c r="BG190" i="1"/>
  <c r="CC192" i="1"/>
  <c r="BN192" i="1"/>
  <c r="CH415" i="1"/>
  <c r="BU301" i="1"/>
  <c r="CL197" i="1"/>
  <c r="CM197" i="1" s="1"/>
  <c r="CB549" i="1"/>
  <c r="CH553" i="1"/>
  <c r="BR569" i="1"/>
  <c r="CJ570" i="1"/>
  <c r="CH574" i="1"/>
  <c r="BU252" i="1"/>
  <c r="BR141" i="1"/>
  <c r="BR209" i="1"/>
  <c r="CC37" i="1"/>
  <c r="BH37" i="1"/>
  <c r="BR214" i="1"/>
  <c r="BR452" i="1"/>
  <c r="BU162" i="1"/>
  <c r="BU457" i="1"/>
  <c r="CC163" i="1"/>
  <c r="CB83" i="1"/>
  <c r="BR643" i="1"/>
  <c r="BR651" i="1"/>
  <c r="BR670" i="1"/>
  <c r="CB678" i="1"/>
  <c r="BU158" i="1"/>
  <c r="CH391" i="1"/>
  <c r="K506" i="1"/>
  <c r="AP506" i="1" s="1"/>
  <c r="BR239" i="1"/>
  <c r="BR367" i="1"/>
  <c r="BR245" i="1"/>
  <c r="K357" i="1"/>
  <c r="AP357" i="1" s="1"/>
  <c r="K363" i="1"/>
  <c r="AP363" i="1" s="1"/>
  <c r="BU476" i="1"/>
  <c r="BU273" i="1"/>
  <c r="BH373" i="1"/>
  <c r="CK368" i="1"/>
  <c r="AZ106" i="1"/>
  <c r="CH101" i="1"/>
  <c r="CG171" i="1"/>
  <c r="CL156" i="1"/>
  <c r="CM156" i="1" s="1"/>
  <c r="CH274" i="1"/>
  <c r="BU275" i="1"/>
  <c r="BU479" i="1"/>
  <c r="AN52" i="1"/>
  <c r="BU55" i="1"/>
  <c r="CG386" i="1"/>
  <c r="CK178" i="1"/>
  <c r="BR59" i="1"/>
  <c r="CK394" i="1"/>
  <c r="BR396" i="1"/>
  <c r="BR243" i="1"/>
  <c r="CL61" i="1"/>
  <c r="CM61" i="1" s="1"/>
  <c r="BR12" i="1"/>
  <c r="AZ62" i="1"/>
  <c r="BU402" i="1"/>
  <c r="BU404" i="1"/>
  <c r="BU14" i="1"/>
  <c r="BH248" i="1"/>
  <c r="CN409" i="1"/>
  <c r="BO498" i="1"/>
  <c r="CK415" i="1"/>
  <c r="CG542" i="1"/>
  <c r="BR70" i="1"/>
  <c r="BU420" i="1"/>
  <c r="BU129" i="1"/>
  <c r="CK426" i="1"/>
  <c r="CG548" i="1"/>
  <c r="BU255" i="1"/>
  <c r="BO313" i="1"/>
  <c r="CH265" i="1"/>
  <c r="CN168" i="1"/>
  <c r="CI672" i="1"/>
  <c r="BH506" i="1"/>
  <c r="CC282" i="1"/>
  <c r="CG282" i="1"/>
  <c r="BU394" i="1"/>
  <c r="BG357" i="1"/>
  <c r="BN363" i="1"/>
  <c r="CG16" i="1"/>
  <c r="CB101" i="1"/>
  <c r="CL101" i="1"/>
  <c r="CM101" i="1" s="1"/>
  <c r="K171" i="1"/>
  <c r="AP171" i="1" s="1"/>
  <c r="CN171" i="1"/>
  <c r="K273" i="1"/>
  <c r="AP273" i="1" s="1"/>
  <c r="BG273" i="1"/>
  <c r="BG90" i="1"/>
  <c r="BR105" i="1"/>
  <c r="BU376" i="1"/>
  <c r="AN157" i="1"/>
  <c r="BR176" i="1"/>
  <c r="CH388" i="1"/>
  <c r="BU391" i="1"/>
  <c r="CB394" i="1"/>
  <c r="CL394" i="1"/>
  <c r="CM394" i="1" s="1"/>
  <c r="BR533" i="1"/>
  <c r="BU291" i="1"/>
  <c r="AN292" i="1"/>
  <c r="CK26" i="1"/>
  <c r="BR187" i="1"/>
  <c r="BO248" i="1"/>
  <c r="BO33" i="1"/>
  <c r="CB302" i="1"/>
  <c r="BR422" i="1"/>
  <c r="CI524" i="1"/>
  <c r="CN544" i="1"/>
  <c r="CN546" i="1"/>
  <c r="BU576" i="1"/>
  <c r="AX35" i="1"/>
  <c r="CB202" i="1"/>
  <c r="BU6" i="1"/>
  <c r="BU256" i="1"/>
  <c r="CB262" i="1"/>
  <c r="CL316" i="1"/>
  <c r="CM316" i="1" s="1"/>
  <c r="BR37" i="1"/>
  <c r="CI265" i="1"/>
  <c r="CI446" i="1"/>
  <c r="CG96" i="1"/>
  <c r="CC217" i="1"/>
  <c r="BG217" i="1"/>
  <c r="BR218" i="1"/>
  <c r="BH330" i="1"/>
  <c r="BR225" i="1"/>
  <c r="CI466" i="1"/>
  <c r="CG150" i="1"/>
  <c r="AN237" i="1"/>
  <c r="CK237" i="1"/>
  <c r="BR649" i="1"/>
  <c r="BU651" i="1"/>
  <c r="BU654" i="1"/>
  <c r="CB479" i="1"/>
  <c r="BR358" i="1"/>
  <c r="BU239" i="1"/>
  <c r="BR171" i="1"/>
  <c r="AX479" i="1"/>
  <c r="CL8" i="1"/>
  <c r="CM8" i="1" s="1"/>
  <c r="BR279" i="1"/>
  <c r="BR387" i="1"/>
  <c r="AN114" i="1"/>
  <c r="AX244" i="1"/>
  <c r="CK399" i="1"/>
  <c r="CN26" i="1"/>
  <c r="AX407" i="1"/>
  <c r="CB519" i="1"/>
  <c r="BG349" i="1"/>
  <c r="BR248" i="1"/>
  <c r="CK414" i="1"/>
  <c r="BR33" i="1"/>
  <c r="BR69" i="1"/>
  <c r="CB500" i="1"/>
  <c r="CB92" i="1"/>
  <c r="BR587" i="1"/>
  <c r="CC588" i="1"/>
  <c r="CB254" i="1"/>
  <c r="CK255" i="1"/>
  <c r="CB308" i="1"/>
  <c r="CC204" i="1"/>
  <c r="CN316" i="1"/>
  <c r="CK593" i="1"/>
  <c r="AX446" i="1"/>
  <c r="BU449" i="1"/>
  <c r="CB450" i="1"/>
  <c r="AX451" i="1"/>
  <c r="BR456" i="1"/>
  <c r="CK49" i="1"/>
  <c r="BR223" i="1"/>
  <c r="CN228" i="1"/>
  <c r="BR631" i="1"/>
  <c r="AX659" i="1"/>
  <c r="AX660" i="1"/>
  <c r="CK192" i="1"/>
  <c r="CN192" i="1"/>
  <c r="CN587" i="1"/>
  <c r="CK587" i="1"/>
  <c r="BX15" i="1"/>
  <c r="CI15" i="1" s="1"/>
  <c r="CJ15" i="1" s="1"/>
  <c r="BU155" i="1"/>
  <c r="CB16" i="1"/>
  <c r="CB40" i="1"/>
  <c r="BU169" i="1"/>
  <c r="AZ89" i="1"/>
  <c r="BN45" i="1"/>
  <c r="BR507" i="1"/>
  <c r="BU377" i="1"/>
  <c r="BR53" i="1"/>
  <c r="CC54" i="1"/>
  <c r="CG533" i="1"/>
  <c r="CC243" i="1"/>
  <c r="BO12" i="1"/>
  <c r="AN12" i="1"/>
  <c r="CN245" i="1"/>
  <c r="CL245" i="1"/>
  <c r="CM245" i="1" s="1"/>
  <c r="CK245" i="1"/>
  <c r="BR348" i="1"/>
  <c r="BU513" i="1"/>
  <c r="CB516" i="1"/>
  <c r="BR249" i="1"/>
  <c r="BR413" i="1"/>
  <c r="BU46" i="1"/>
  <c r="CB415" i="1"/>
  <c r="BU299" i="1"/>
  <c r="BR127" i="1"/>
  <c r="BG305" i="1"/>
  <c r="AX305" i="1"/>
  <c r="BH305" i="1"/>
  <c r="BU558" i="1"/>
  <c r="CG594" i="1"/>
  <c r="CH594" i="1"/>
  <c r="CN299" i="1"/>
  <c r="CL299" i="1"/>
  <c r="CM299" i="1" s="1"/>
  <c r="CC506" i="1"/>
  <c r="CB364" i="1"/>
  <c r="AZ477" i="1"/>
  <c r="K157" i="1"/>
  <c r="AP157" i="1" s="1"/>
  <c r="BR108" i="1"/>
  <c r="CB381" i="1"/>
  <c r="BR487" i="1"/>
  <c r="BU488" i="1"/>
  <c r="BR291" i="1"/>
  <c r="BU245" i="1"/>
  <c r="CK402" i="1"/>
  <c r="CL402" i="1"/>
  <c r="CM402" i="1" s="1"/>
  <c r="CL408" i="1"/>
  <c r="CM408" i="1" s="1"/>
  <c r="CN408" i="1"/>
  <c r="CK408" i="1"/>
  <c r="CB534" i="1"/>
  <c r="CC29" i="1"/>
  <c r="CG68" i="1"/>
  <c r="CH68" i="1"/>
  <c r="CN524" i="1"/>
  <c r="CK524" i="1"/>
  <c r="CH423" i="1"/>
  <c r="CG423" i="1"/>
  <c r="CL502" i="1"/>
  <c r="CM502" i="1" s="1"/>
  <c r="CK502" i="1"/>
  <c r="BO272" i="1"/>
  <c r="BN516" i="1"/>
  <c r="AN516" i="1"/>
  <c r="CK299" i="1"/>
  <c r="CK572" i="1"/>
  <c r="CN572" i="1"/>
  <c r="BR359" i="1"/>
  <c r="CN361" i="1"/>
  <c r="BG169" i="1"/>
  <c r="CL169" i="1"/>
  <c r="CM169" i="1" s="1"/>
  <c r="BR103" i="1"/>
  <c r="BR170" i="1"/>
  <c r="BU368" i="1"/>
  <c r="AZ370" i="1"/>
  <c r="BO344" i="1"/>
  <c r="K371" i="1"/>
  <c r="AP371" i="1" s="1"/>
  <c r="BO371" i="1"/>
  <c r="BH374" i="1"/>
  <c r="BR107" i="1"/>
  <c r="CC9" i="1"/>
  <c r="BR157" i="1"/>
  <c r="BU278" i="1"/>
  <c r="CG175" i="1"/>
  <c r="AX280" i="1"/>
  <c r="CG111" i="1"/>
  <c r="CK176" i="1"/>
  <c r="CG57" i="1"/>
  <c r="CB386" i="1"/>
  <c r="BN179" i="1"/>
  <c r="BR531" i="1"/>
  <c r="CL389" i="1"/>
  <c r="CM389" i="1" s="1"/>
  <c r="CK391" i="1"/>
  <c r="CL391" i="1"/>
  <c r="CM391" i="1" s="1"/>
  <c r="BR511" i="1"/>
  <c r="AX61" i="1"/>
  <c r="BU512" i="1"/>
  <c r="CB401" i="1"/>
  <c r="BR185" i="1"/>
  <c r="BH62" i="1"/>
  <c r="AN62" i="1"/>
  <c r="BR414" i="1"/>
  <c r="CL66" i="1"/>
  <c r="CM66" i="1" s="1"/>
  <c r="CN66" i="1"/>
  <c r="CK66" i="1"/>
  <c r="BN419" i="1"/>
  <c r="BO419" i="1"/>
  <c r="CB34" i="1"/>
  <c r="AX143" i="1"/>
  <c r="BH143" i="1"/>
  <c r="CH495" i="1"/>
  <c r="CG495" i="1"/>
  <c r="BH532" i="1"/>
  <c r="BH377" i="1"/>
  <c r="CL175" i="1"/>
  <c r="CM175" i="1" s="1"/>
  <c r="CL176" i="1"/>
  <c r="CM176" i="1" s="1"/>
  <c r="AN56" i="1"/>
  <c r="BN114" i="1"/>
  <c r="CC488" i="1"/>
  <c r="CO289" i="1"/>
  <c r="CC117" i="1"/>
  <c r="BN397" i="1"/>
  <c r="AN397" i="1"/>
  <c r="BG397" i="1"/>
  <c r="CL411" i="1"/>
  <c r="CM411" i="1" s="1"/>
  <c r="CK411" i="1"/>
  <c r="BO250" i="1"/>
  <c r="BO72" i="1"/>
  <c r="CK565" i="1"/>
  <c r="CN565" i="1"/>
  <c r="CK566" i="1"/>
  <c r="CN566" i="1"/>
  <c r="CG589" i="1"/>
  <c r="CH589" i="1"/>
  <c r="CN75" i="1"/>
  <c r="CL75" i="1"/>
  <c r="CM75" i="1" s="1"/>
  <c r="CN443" i="1"/>
  <c r="CL443" i="1"/>
  <c r="CM443" i="1" s="1"/>
  <c r="BO56" i="1"/>
  <c r="BH512" i="1"/>
  <c r="BO512" i="1"/>
  <c r="BG512" i="1"/>
  <c r="BO15" i="1"/>
  <c r="BN342" i="1"/>
  <c r="BO58" i="1"/>
  <c r="BH181" i="1"/>
  <c r="CN512" i="1"/>
  <c r="CL512" i="1"/>
  <c r="CM512" i="1" s="1"/>
  <c r="BO497" i="1"/>
  <c r="BG193" i="1"/>
  <c r="AN193" i="1"/>
  <c r="CG556" i="1"/>
  <c r="CH556" i="1"/>
  <c r="CI100" i="1"/>
  <c r="BR51" i="1"/>
  <c r="CB507" i="1"/>
  <c r="CH345" i="1"/>
  <c r="CB275" i="1"/>
  <c r="BU373" i="1"/>
  <c r="CN280" i="1"/>
  <c r="CN484" i="1"/>
  <c r="CL484" i="1"/>
  <c r="CM484" i="1" s="1"/>
  <c r="BR386" i="1"/>
  <c r="BR179" i="1"/>
  <c r="BN242" i="1"/>
  <c r="BO114" i="1"/>
  <c r="BR158" i="1"/>
  <c r="CG485" i="1"/>
  <c r="CG490" i="1"/>
  <c r="BU292" i="1"/>
  <c r="CH492" i="1"/>
  <c r="BH397" i="1"/>
  <c r="CH397" i="1"/>
  <c r="CK512" i="1"/>
  <c r="BR62" i="1"/>
  <c r="CF348" i="1"/>
  <c r="AP348" i="1"/>
  <c r="BR28" i="1"/>
  <c r="BR34" i="1"/>
  <c r="BR543" i="1"/>
  <c r="BO545" i="1"/>
  <c r="AX545" i="1"/>
  <c r="BU566" i="1"/>
  <c r="CL295" i="1"/>
  <c r="CM295" i="1" s="1"/>
  <c r="CN295" i="1"/>
  <c r="CK295" i="1"/>
  <c r="CC342" i="1"/>
  <c r="BR270" i="1"/>
  <c r="CC344" i="1"/>
  <c r="BR376" i="1"/>
  <c r="BU342" i="1"/>
  <c r="CC361" i="1"/>
  <c r="BR361" i="1"/>
  <c r="BU101" i="1"/>
  <c r="BR169" i="1"/>
  <c r="BU171" i="1"/>
  <c r="BU477" i="1"/>
  <c r="BU89" i="1"/>
  <c r="BG507" i="1"/>
  <c r="BR370" i="1"/>
  <c r="BO273" i="1"/>
  <c r="CH172" i="1"/>
  <c r="BH275" i="1"/>
  <c r="K90" i="1"/>
  <c r="AP90" i="1" s="1"/>
  <c r="BU173" i="1"/>
  <c r="BN375" i="1"/>
  <c r="CC107" i="1"/>
  <c r="BR377" i="1"/>
  <c r="CN508" i="1"/>
  <c r="BR277" i="1"/>
  <c r="BR281" i="1"/>
  <c r="CL483" i="1"/>
  <c r="CM483" i="1" s="1"/>
  <c r="CK483" i="1"/>
  <c r="BU484" i="1"/>
  <c r="AN385" i="1"/>
  <c r="BR388" i="1"/>
  <c r="K113" i="1"/>
  <c r="AP113" i="1" s="1"/>
  <c r="BU510" i="1"/>
  <c r="AX285" i="1"/>
  <c r="K285" i="1"/>
  <c r="AP285" i="1" s="1"/>
  <c r="CH60" i="1"/>
  <c r="BG347" i="1"/>
  <c r="AN347" i="1"/>
  <c r="BN347" i="1"/>
  <c r="CB183" i="1"/>
  <c r="BG490" i="1"/>
  <c r="AX491" i="1"/>
  <c r="CC397" i="1"/>
  <c r="BO397" i="1"/>
  <c r="BU349" i="1"/>
  <c r="BG413" i="1"/>
  <c r="AX413" i="1"/>
  <c r="BN413" i="1"/>
  <c r="CC250" i="1"/>
  <c r="BU542" i="1"/>
  <c r="CH424" i="1"/>
  <c r="CG424" i="1"/>
  <c r="CC562" i="1"/>
  <c r="CG576" i="1"/>
  <c r="CH576" i="1"/>
  <c r="CN630" i="1"/>
  <c r="CK630" i="1"/>
  <c r="BR303" i="1"/>
  <c r="BR523" i="1"/>
  <c r="BU554" i="1"/>
  <c r="BG430" i="1"/>
  <c r="CL433" i="1"/>
  <c r="CM433" i="1" s="1"/>
  <c r="CK433" i="1"/>
  <c r="BU353" i="1"/>
  <c r="BU7" i="1"/>
  <c r="BR160" i="1"/>
  <c r="BU75" i="1"/>
  <c r="CL260" i="1"/>
  <c r="CM260" i="1" s="1"/>
  <c r="CK260" i="1"/>
  <c r="BR321" i="1"/>
  <c r="BR211" i="1"/>
  <c r="CL215" i="1"/>
  <c r="CM215" i="1" s="1"/>
  <c r="CK215" i="1"/>
  <c r="BR354" i="1"/>
  <c r="BU526" i="1"/>
  <c r="BR86" i="1"/>
  <c r="BH656" i="1"/>
  <c r="BG656" i="1"/>
  <c r="BR575" i="1"/>
  <c r="BR581" i="1"/>
  <c r="CB159" i="1"/>
  <c r="K430" i="1"/>
  <c r="AP430" i="1" s="1"/>
  <c r="BR94" i="1"/>
  <c r="CH353" i="1"/>
  <c r="CG353" i="1"/>
  <c r="BR261" i="1"/>
  <c r="BU141" i="1"/>
  <c r="CH442" i="1"/>
  <c r="CG216" i="1"/>
  <c r="AX328" i="1"/>
  <c r="BH328" i="1"/>
  <c r="BH224" i="1"/>
  <c r="BH628" i="1"/>
  <c r="BR44" i="1"/>
  <c r="BH651" i="1"/>
  <c r="AX673" i="1"/>
  <c r="BN673" i="1"/>
  <c r="BU434" i="1"/>
  <c r="BG256" i="1"/>
  <c r="AX256" i="1"/>
  <c r="CB256" i="1"/>
  <c r="BR313" i="1"/>
  <c r="BR327" i="1"/>
  <c r="BG328" i="1"/>
  <c r="CC224" i="1"/>
  <c r="CN634" i="1"/>
  <c r="CK634" i="1"/>
  <c r="BG673" i="1"/>
  <c r="BR398" i="1"/>
  <c r="BR401" i="1"/>
  <c r="BN21" i="1"/>
  <c r="BR22" i="1"/>
  <c r="CB25" i="1"/>
  <c r="CB297" i="1"/>
  <c r="BR409" i="1"/>
  <c r="BU411" i="1"/>
  <c r="BR65" i="1"/>
  <c r="BU250" i="1"/>
  <c r="BU195" i="1"/>
  <c r="BR196" i="1"/>
  <c r="CC421" i="1"/>
  <c r="BU71" i="1"/>
  <c r="AO552" i="1"/>
  <c r="BU565" i="1"/>
  <c r="BU583" i="1"/>
  <c r="BN134" i="1"/>
  <c r="BO134" i="1"/>
  <c r="BG134" i="1"/>
  <c r="CH204" i="1"/>
  <c r="CG204" i="1"/>
  <c r="CK74" i="1"/>
  <c r="CN74" i="1"/>
  <c r="CL74" i="1"/>
  <c r="CM74" i="1" s="1"/>
  <c r="CL48" i="1"/>
  <c r="CM48" i="1" s="1"/>
  <c r="CN48" i="1"/>
  <c r="CN313" i="1"/>
  <c r="CL313" i="1"/>
  <c r="CM313" i="1" s="1"/>
  <c r="CK313" i="1"/>
  <c r="BO161" i="1"/>
  <c r="BU538" i="1"/>
  <c r="BU539" i="1"/>
  <c r="CK503" i="1"/>
  <c r="CL503" i="1"/>
  <c r="CM503" i="1" s="1"/>
  <c r="CK323" i="1"/>
  <c r="CH224" i="1"/>
  <c r="CG224" i="1"/>
  <c r="BG229" i="1"/>
  <c r="AN229" i="1"/>
  <c r="AX167" i="1"/>
  <c r="AN167" i="1"/>
  <c r="CK611" i="1"/>
  <c r="CN611" i="1"/>
  <c r="CH613" i="1"/>
  <c r="CG613" i="1"/>
  <c r="CB110" i="1"/>
  <c r="BR56" i="1"/>
  <c r="BU389" i="1"/>
  <c r="BR286" i="1"/>
  <c r="CC244" i="1"/>
  <c r="BR244" i="1"/>
  <c r="CG513" i="1"/>
  <c r="CB403" i="1"/>
  <c r="BR404" i="1"/>
  <c r="BR21" i="1"/>
  <c r="BN405" i="1"/>
  <c r="BG25" i="1"/>
  <c r="BU122" i="1"/>
  <c r="AX349" i="1"/>
  <c r="BU249" i="1"/>
  <c r="AX188" i="1"/>
  <c r="BU193" i="1"/>
  <c r="BR350" i="1"/>
  <c r="BR302" i="1"/>
  <c r="BO417" i="1"/>
  <c r="CH267" i="1"/>
  <c r="BO199" i="1"/>
  <c r="CH352" i="1"/>
  <c r="BH132" i="1"/>
  <c r="CK423" i="1"/>
  <c r="BU544" i="1"/>
  <c r="BU546" i="1"/>
  <c r="CH557" i="1"/>
  <c r="CG562" i="1"/>
  <c r="BR574" i="1"/>
  <c r="CI575" i="1"/>
  <c r="CJ575" i="1" s="1"/>
  <c r="CH577" i="1"/>
  <c r="CH588" i="1"/>
  <c r="CK73" i="1"/>
  <c r="CB432" i="1"/>
  <c r="BR589" i="1"/>
  <c r="CL434" i="1"/>
  <c r="CM434" i="1" s="1"/>
  <c r="CN204" i="1"/>
  <c r="BU139" i="1"/>
  <c r="BU48" i="1"/>
  <c r="CG439" i="1"/>
  <c r="BU313" i="1"/>
  <c r="BR161" i="1"/>
  <c r="CN320" i="1"/>
  <c r="BR445" i="1"/>
  <c r="BU503" i="1"/>
  <c r="BH79" i="1"/>
  <c r="BO79" i="1"/>
  <c r="BN536" i="1"/>
  <c r="AX536" i="1"/>
  <c r="BO536" i="1"/>
  <c r="BH536" i="1"/>
  <c r="BG536" i="1"/>
  <c r="CH227" i="1"/>
  <c r="BU633" i="1"/>
  <c r="BO671" i="1"/>
  <c r="BH671" i="1"/>
  <c r="BG248" i="1"/>
  <c r="CB540" i="1"/>
  <c r="BR189" i="1"/>
  <c r="CB194" i="1"/>
  <c r="BR46" i="1"/>
  <c r="BR301" i="1"/>
  <c r="BR417" i="1"/>
  <c r="BU92" i="1"/>
  <c r="CB304" i="1"/>
  <c r="CK564" i="1"/>
  <c r="CK584" i="1"/>
  <c r="CN584" i="1"/>
  <c r="CL253" i="1"/>
  <c r="CM253" i="1" s="1"/>
  <c r="CK253" i="1"/>
  <c r="CB501" i="1"/>
  <c r="CL206" i="1"/>
  <c r="CM206" i="1" s="1"/>
  <c r="CN206" i="1"/>
  <c r="BU74" i="1"/>
  <c r="AZ210" i="1"/>
  <c r="BH441" i="1"/>
  <c r="BO441" i="1"/>
  <c r="BN441" i="1"/>
  <c r="BG441" i="1"/>
  <c r="BH595" i="1"/>
  <c r="AX234" i="1"/>
  <c r="BO234" i="1"/>
  <c r="BN234" i="1"/>
  <c r="CN626" i="1"/>
  <c r="CK626" i="1"/>
  <c r="BU670" i="1"/>
  <c r="CB195" i="1"/>
  <c r="BR557" i="1"/>
  <c r="CG581" i="1"/>
  <c r="CL134" i="1"/>
  <c r="CM134" i="1" s="1"/>
  <c r="CN134" i="1"/>
  <c r="BU253" i="1"/>
  <c r="CH139" i="1"/>
  <c r="BN353" i="1"/>
  <c r="AX353" i="1"/>
  <c r="BR75" i="1"/>
  <c r="CC208" i="1"/>
  <c r="CL312" i="1"/>
  <c r="CM312" i="1" s="1"/>
  <c r="BU592" i="1"/>
  <c r="CB441" i="1"/>
  <c r="CB321" i="1"/>
  <c r="BR81" i="1"/>
  <c r="BN598" i="1"/>
  <c r="AX598" i="1"/>
  <c r="BH598" i="1"/>
  <c r="CK472" i="1"/>
  <c r="CN472" i="1"/>
  <c r="CC680" i="1"/>
  <c r="CC87" i="1"/>
  <c r="BU87" i="1"/>
  <c r="BU609" i="1"/>
  <c r="BU624" i="1"/>
  <c r="BU626" i="1"/>
  <c r="BU630" i="1"/>
  <c r="BR648" i="1"/>
  <c r="BR663" i="1"/>
  <c r="BU664" i="1"/>
  <c r="CH678" i="1"/>
  <c r="CC595" i="1"/>
  <c r="BN455" i="1"/>
  <c r="BR535" i="1"/>
  <c r="AX81" i="1"/>
  <c r="BR330" i="1"/>
  <c r="BR83" i="1"/>
  <c r="AX339" i="1"/>
  <c r="BN84" i="1"/>
  <c r="BU610" i="1"/>
  <c r="BR615" i="1"/>
  <c r="BU619" i="1"/>
  <c r="CH632" i="1"/>
  <c r="BR645" i="1"/>
  <c r="CC656" i="1"/>
  <c r="BH660" i="1"/>
  <c r="BU680" i="1"/>
  <c r="BN682" i="1"/>
  <c r="BO682" i="1"/>
  <c r="CG609" i="1"/>
  <c r="BU618" i="1"/>
  <c r="BU629" i="1"/>
  <c r="CG635" i="1"/>
  <c r="BU646" i="1"/>
  <c r="BO660" i="1"/>
  <c r="BO668" i="1"/>
  <c r="BU669" i="1"/>
  <c r="BG670" i="1"/>
  <c r="BU436" i="1"/>
  <c r="BU437" i="1"/>
  <c r="BR140" i="1"/>
  <c r="BG310" i="1"/>
  <c r="BU209" i="1"/>
  <c r="BR593" i="1"/>
  <c r="CI502" i="1"/>
  <c r="BU214" i="1"/>
  <c r="BR217" i="1"/>
  <c r="BR454" i="1"/>
  <c r="CC527" i="1"/>
  <c r="BU83" i="1"/>
  <c r="CC528" i="1"/>
  <c r="BR335" i="1"/>
  <c r="BR467" i="1"/>
  <c r="BH337" i="1"/>
  <c r="BU228" i="1"/>
  <c r="BN230" i="1"/>
  <c r="BU471" i="1"/>
  <c r="CG98" i="1"/>
  <c r="CG608" i="1"/>
  <c r="BU616" i="1"/>
  <c r="CG620" i="1"/>
  <c r="BR652" i="1"/>
  <c r="BR656" i="1"/>
  <c r="BG664" i="1"/>
  <c r="BH667" i="1"/>
  <c r="BN670" i="1"/>
  <c r="CB680" i="1"/>
  <c r="CK680" i="1"/>
  <c r="CI574" i="1"/>
  <c r="CJ574" i="1" s="1"/>
  <c r="BU584" i="1"/>
  <c r="BR429" i="1"/>
  <c r="BU430" i="1"/>
  <c r="BR307" i="1"/>
  <c r="CB206" i="1"/>
  <c r="BR438" i="1"/>
  <c r="BO7" i="1"/>
  <c r="CC140" i="1"/>
  <c r="CG160" i="1"/>
  <c r="CB208" i="1"/>
  <c r="BG313" i="1"/>
  <c r="BU316" i="1"/>
  <c r="BR212" i="1"/>
  <c r="BR38" i="1"/>
  <c r="BU216" i="1"/>
  <c r="CH325" i="1"/>
  <c r="BR80" i="1"/>
  <c r="CC81" i="1"/>
  <c r="BG81" i="1"/>
  <c r="CO163" i="1"/>
  <c r="CH536" i="1"/>
  <c r="BU598" i="1"/>
  <c r="BR599" i="1"/>
  <c r="CB460" i="1"/>
  <c r="BU461" i="1"/>
  <c r="CI224" i="1"/>
  <c r="BH464" i="1"/>
  <c r="CB601" i="1"/>
  <c r="BR337" i="1"/>
  <c r="CB165" i="1"/>
  <c r="BR537" i="1"/>
  <c r="BO339" i="1"/>
  <c r="CD339" i="1"/>
  <c r="BR149" i="1"/>
  <c r="BR84" i="1"/>
  <c r="BH85" i="1"/>
  <c r="BR470" i="1"/>
  <c r="BR39" i="1"/>
  <c r="CG39" i="1"/>
  <c r="BO472" i="1"/>
  <c r="BU237" i="1"/>
  <c r="BG86" i="1"/>
  <c r="BO626" i="1"/>
  <c r="CK629" i="1"/>
  <c r="BU644" i="1"/>
  <c r="CG646" i="1"/>
  <c r="BR660" i="1"/>
  <c r="BN664" i="1"/>
  <c r="BN667" i="1"/>
  <c r="BG680" i="1"/>
  <c r="AN681" i="1"/>
  <c r="BR134" i="1"/>
  <c r="BO94" i="1"/>
  <c r="BH313" i="1"/>
  <c r="BU77" i="1"/>
  <c r="BU446" i="1"/>
  <c r="BR447" i="1"/>
  <c r="CI323" i="1"/>
  <c r="CC450" i="1"/>
  <c r="BH81" i="1"/>
  <c r="BR338" i="1"/>
  <c r="BU227" i="1"/>
  <c r="CK228" i="1"/>
  <c r="BN85" i="1"/>
  <c r="CH39" i="1"/>
  <c r="BH86" i="1"/>
  <c r="BN622" i="1"/>
  <c r="BR626" i="1"/>
  <c r="BR635" i="1"/>
  <c r="CK651" i="1"/>
  <c r="CH658" i="1"/>
  <c r="BU168" i="1"/>
  <c r="CN662" i="1"/>
  <c r="BO667" i="1"/>
  <c r="CN672" i="1"/>
  <c r="BR679" i="1"/>
  <c r="BO680" i="1"/>
  <c r="BR505" i="1"/>
  <c r="AX506" i="1"/>
  <c r="BR506" i="1"/>
  <c r="CL239" i="1"/>
  <c r="CM239" i="1" s="1"/>
  <c r="CO361" i="1"/>
  <c r="CC16" i="1"/>
  <c r="BR101" i="1"/>
  <c r="K366" i="1"/>
  <c r="AP366" i="1" s="1"/>
  <c r="BG366" i="1"/>
  <c r="BU475" i="1"/>
  <c r="CG269" i="1"/>
  <c r="BR104" i="1"/>
  <c r="CB478" i="1"/>
  <c r="BU90" i="1"/>
  <c r="BN107" i="1"/>
  <c r="BH107" i="1"/>
  <c r="BG107" i="1"/>
  <c r="CL377" i="1"/>
  <c r="CM377" i="1" s="1"/>
  <c r="CK377" i="1"/>
  <c r="K279" i="1"/>
  <c r="AP279" i="1" s="1"/>
  <c r="BN279" i="1"/>
  <c r="AP484" i="1"/>
  <c r="AZ484" i="1"/>
  <c r="BU386" i="1"/>
  <c r="CB390" i="1"/>
  <c r="BO158" i="1"/>
  <c r="BG158" i="1"/>
  <c r="K158" i="1"/>
  <c r="AP158" i="1" s="1"/>
  <c r="CH395" i="1"/>
  <c r="CG395" i="1"/>
  <c r="CB293" i="1"/>
  <c r="BU243" i="1"/>
  <c r="BU494" i="1"/>
  <c r="BH124" i="1"/>
  <c r="AX124" i="1"/>
  <c r="CN29" i="1"/>
  <c r="CL29" i="1"/>
  <c r="CM29" i="1" s="1"/>
  <c r="CK29" i="1"/>
  <c r="BR250" i="1"/>
  <c r="CB416" i="1"/>
  <c r="BO70" i="1"/>
  <c r="BU545" i="1"/>
  <c r="AX551" i="1"/>
  <c r="AO551" i="1"/>
  <c r="BO551" i="1"/>
  <c r="BN551" i="1"/>
  <c r="BH551" i="1"/>
  <c r="BG551" i="1"/>
  <c r="BG141" i="1"/>
  <c r="BN141" i="1"/>
  <c r="BH141" i="1"/>
  <c r="AX141" i="1"/>
  <c r="CN356" i="1"/>
  <c r="CK356" i="1"/>
  <c r="BN241" i="1"/>
  <c r="BG241" i="1"/>
  <c r="CL494" i="1"/>
  <c r="CM494" i="1" s="1"/>
  <c r="CN494" i="1"/>
  <c r="CK560" i="1"/>
  <c r="CN560" i="1"/>
  <c r="BG359" i="1"/>
  <c r="BO359" i="1"/>
  <c r="CD16" i="1"/>
  <c r="CL386" i="1"/>
  <c r="CM386" i="1" s="1"/>
  <c r="CK386" i="1"/>
  <c r="BN423" i="1"/>
  <c r="AX423" i="1"/>
  <c r="CH426" i="1"/>
  <c r="CG426" i="1"/>
  <c r="BN15" i="1"/>
  <c r="BZ15" i="1"/>
  <c r="CE15" i="1" s="1"/>
  <c r="BU505" i="1"/>
  <c r="AZ506" i="1"/>
  <c r="BU506" i="1"/>
  <c r="BH359" i="1"/>
  <c r="BG18" i="1"/>
  <c r="BR102" i="1"/>
  <c r="BN366" i="1"/>
  <c r="CG366" i="1"/>
  <c r="CG475" i="1"/>
  <c r="CH475" i="1"/>
  <c r="CN88" i="1"/>
  <c r="BG45" i="1"/>
  <c r="BO370" i="1"/>
  <c r="BH344" i="1"/>
  <c r="BR273" i="1"/>
  <c r="BR478" i="1"/>
  <c r="BU274" i="1"/>
  <c r="CH375" i="1"/>
  <c r="CG375" i="1"/>
  <c r="CN107" i="1"/>
  <c r="CG479" i="1"/>
  <c r="AZ509" i="1"/>
  <c r="BO241" i="1"/>
  <c r="BN55" i="1"/>
  <c r="AN55" i="1"/>
  <c r="BH55" i="1"/>
  <c r="CG55" i="1"/>
  <c r="CH55" i="1"/>
  <c r="CC114" i="1"/>
  <c r="BU290" i="1"/>
  <c r="BU398" i="1"/>
  <c r="CL294" i="1"/>
  <c r="CM294" i="1" s="1"/>
  <c r="CN294" i="1"/>
  <c r="CK294" i="1"/>
  <c r="CN186" i="1"/>
  <c r="CL186" i="1"/>
  <c r="CM186" i="1" s="1"/>
  <c r="BU403" i="1"/>
  <c r="CO515" i="1"/>
  <c r="CC515" i="1"/>
  <c r="CG20" i="1"/>
  <c r="CH27" i="1"/>
  <c r="CG27" i="1"/>
  <c r="CG540" i="1"/>
  <c r="CH188" i="1"/>
  <c r="CG188" i="1"/>
  <c r="CB427" i="1"/>
  <c r="BR427" i="1"/>
  <c r="CH312" i="1"/>
  <c r="CG312" i="1"/>
  <c r="CN344" i="1"/>
  <c r="CK344" i="1"/>
  <c r="BN8" i="1"/>
  <c r="BN66" i="1"/>
  <c r="AX66" i="1"/>
  <c r="BO66" i="1"/>
  <c r="BH66" i="1"/>
  <c r="CG579" i="1"/>
  <c r="CH579" i="1"/>
  <c r="CC269" i="1"/>
  <c r="CB156" i="1"/>
  <c r="BO53" i="1"/>
  <c r="AX53" i="1"/>
  <c r="AX110" i="1"/>
  <c r="BO110" i="1"/>
  <c r="BN110" i="1"/>
  <c r="CL290" i="1"/>
  <c r="CM290" i="1" s="1"/>
  <c r="CN290" i="1"/>
  <c r="CK290" i="1"/>
  <c r="CN428" i="1"/>
  <c r="CL428" i="1"/>
  <c r="CM428" i="1" s="1"/>
  <c r="AZ41" i="1"/>
  <c r="BR363" i="1"/>
  <c r="BR364" i="1"/>
  <c r="CK366" i="1"/>
  <c r="CN269" i="1"/>
  <c r="CL269" i="1"/>
  <c r="CM269" i="1" s="1"/>
  <c r="CL171" i="1"/>
  <c r="CM171" i="1" s="1"/>
  <c r="CK476" i="1"/>
  <c r="CB369" i="1"/>
  <c r="BH45" i="1"/>
  <c r="CC156" i="1"/>
  <c r="BN344" i="1"/>
  <c r="AX105" i="1"/>
  <c r="CC374" i="1"/>
  <c r="K378" i="1"/>
  <c r="AP378" i="1" s="1"/>
  <c r="AX378" i="1"/>
  <c r="BG55" i="1"/>
  <c r="CK111" i="1"/>
  <c r="CN111" i="1"/>
  <c r="CH387" i="1"/>
  <c r="CG387" i="1"/>
  <c r="CN59" i="1"/>
  <c r="CK59" i="1"/>
  <c r="CG347" i="1"/>
  <c r="BU244" i="1"/>
  <c r="BU294" i="1"/>
  <c r="CH185" i="1"/>
  <c r="CG185" i="1"/>
  <c r="BO366" i="1"/>
  <c r="AX366" i="1"/>
  <c r="CL173" i="1"/>
  <c r="CM173" i="1" s="1"/>
  <c r="CN173" i="1"/>
  <c r="BH241" i="1"/>
  <c r="BG379" i="1"/>
  <c r="BO379" i="1"/>
  <c r="CN118" i="1"/>
  <c r="CL118" i="1"/>
  <c r="CM118" i="1" s="1"/>
  <c r="CK118" i="1"/>
  <c r="CL403" i="1"/>
  <c r="CM403" i="1" s="1"/>
  <c r="CN403" i="1"/>
  <c r="CK403" i="1"/>
  <c r="BH342" i="1"/>
  <c r="CC505" i="1"/>
  <c r="BG506" i="1"/>
  <c r="CK506" i="1"/>
  <c r="CL155" i="1"/>
  <c r="CM155" i="1" s="1"/>
  <c r="BX268" i="1"/>
  <c r="CI268" i="1" s="1"/>
  <c r="CJ268" i="1" s="1"/>
  <c r="CB360" i="1"/>
  <c r="BR100" i="1"/>
  <c r="CL362" i="1"/>
  <c r="CM362" i="1" s="1"/>
  <c r="CL363" i="1"/>
  <c r="CM363" i="1" s="1"/>
  <c r="CK363" i="1"/>
  <c r="CN366" i="1"/>
  <c r="CB475" i="1"/>
  <c r="CL270" i="1"/>
  <c r="CM270" i="1" s="1"/>
  <c r="CB271" i="1"/>
  <c r="BN272" i="1"/>
  <c r="CK345" i="1"/>
  <c r="CN377" i="1"/>
  <c r="BO346" i="1"/>
  <c r="BN346" i="1"/>
  <c r="CB346" i="1"/>
  <c r="CN19" i="1"/>
  <c r="CL19" i="1"/>
  <c r="CM19" i="1" s="1"/>
  <c r="AX382" i="1"/>
  <c r="AN382" i="1"/>
  <c r="CH382" i="1"/>
  <c r="BU111" i="1"/>
  <c r="CL111" i="1"/>
  <c r="CM111" i="1" s="1"/>
  <c r="BU385" i="1"/>
  <c r="CK385" i="1"/>
  <c r="AX177" i="1"/>
  <c r="BH177" i="1"/>
  <c r="AP284" i="1"/>
  <c r="AZ284" i="1"/>
  <c r="CF284" i="1"/>
  <c r="CH284" i="1" s="1"/>
  <c r="CC393" i="1"/>
  <c r="CG246" i="1"/>
  <c r="CO298" i="1"/>
  <c r="CC298" i="1"/>
  <c r="BR298" i="1"/>
  <c r="CB300" i="1"/>
  <c r="CN575" i="1"/>
  <c r="CK575" i="1"/>
  <c r="BG101" i="1"/>
  <c r="AX381" i="1"/>
  <c r="BG381" i="1"/>
  <c r="BN381" i="1"/>
  <c r="CH401" i="1"/>
  <c r="CG401" i="1"/>
  <c r="BG245" i="1"/>
  <c r="AN404" i="1"/>
  <c r="BN404" i="1"/>
  <c r="BH404" i="1"/>
  <c r="BG404" i="1"/>
  <c r="CL519" i="1"/>
  <c r="CM519" i="1" s="1"/>
  <c r="CN519" i="1"/>
  <c r="CK519" i="1"/>
  <c r="CH128" i="1"/>
  <c r="CG128" i="1"/>
  <c r="CN303" i="1"/>
  <c r="CK303" i="1"/>
  <c r="CK307" i="1"/>
  <c r="BU307" i="1"/>
  <c r="CG205" i="1"/>
  <c r="CN123" i="1"/>
  <c r="CL123" i="1"/>
  <c r="CM123" i="1" s="1"/>
  <c r="CK123" i="1"/>
  <c r="CN506" i="1"/>
  <c r="BN268" i="1"/>
  <c r="AN276" i="1"/>
  <c r="BO276" i="1"/>
  <c r="CL480" i="1"/>
  <c r="CM480" i="1" s="1"/>
  <c r="CN480" i="1"/>
  <c r="AN241" i="1"/>
  <c r="CN378" i="1"/>
  <c r="CL378" i="1"/>
  <c r="CM378" i="1" s="1"/>
  <c r="BR342" i="1"/>
  <c r="CK342" i="1"/>
  <c r="CK505" i="1"/>
  <c r="AN506" i="1"/>
  <c r="BN506" i="1"/>
  <c r="CO506" i="1"/>
  <c r="CB343" i="1"/>
  <c r="BY155" i="1"/>
  <c r="CA155" i="1" s="1"/>
  <c r="BO268" i="1"/>
  <c r="CB357" i="1"/>
  <c r="CD357" i="1"/>
  <c r="BY239" i="1"/>
  <c r="CA239" i="1" s="1"/>
  <c r="CK361" i="1"/>
  <c r="BG40" i="1"/>
  <c r="CI40" i="1"/>
  <c r="K101" i="1"/>
  <c r="AP101" i="1" s="1"/>
  <c r="BH101" i="1"/>
  <c r="BU366" i="1"/>
  <c r="CK51" i="1"/>
  <c r="CH367" i="1"/>
  <c r="BR272" i="1"/>
  <c r="BG532" i="1"/>
  <c r="CH532" i="1"/>
  <c r="K275" i="1"/>
  <c r="AP275" i="1" s="1"/>
  <c r="BG275" i="1"/>
  <c r="BR90" i="1"/>
  <c r="BG105" i="1"/>
  <c r="BN173" i="1"/>
  <c r="BR375" i="1"/>
  <c r="AN107" i="1"/>
  <c r="BH276" i="1"/>
  <c r="BU480" i="1"/>
  <c r="CH279" i="1"/>
  <c r="CG279" i="1"/>
  <c r="CL282" i="1"/>
  <c r="CM282" i="1" s="1"/>
  <c r="BU282" i="1"/>
  <c r="CC531" i="1"/>
  <c r="BG294" i="1"/>
  <c r="BO294" i="1"/>
  <c r="BN294" i="1"/>
  <c r="BH294" i="1"/>
  <c r="CB399" i="1"/>
  <c r="BN245" i="1"/>
  <c r="CB497" i="1"/>
  <c r="BR406" i="1"/>
  <c r="BU519" i="1"/>
  <c r="BU30" i="1"/>
  <c r="BO299" i="1"/>
  <c r="BH299" i="1"/>
  <c r="AX299" i="1"/>
  <c r="CH569" i="1"/>
  <c r="CG569" i="1"/>
  <c r="CB19" i="1"/>
  <c r="CB54" i="1"/>
  <c r="CB176" i="1"/>
  <c r="CC56" i="1"/>
  <c r="CB485" i="1"/>
  <c r="BR181" i="1"/>
  <c r="BR115" i="1"/>
  <c r="CB511" i="1"/>
  <c r="CB395" i="1"/>
  <c r="BU116" i="1"/>
  <c r="CN347" i="1"/>
  <c r="CB289" i="1"/>
  <c r="AX183" i="1"/>
  <c r="BR293" i="1"/>
  <c r="BU118" i="1"/>
  <c r="AX513" i="1"/>
  <c r="BR405" i="1"/>
  <c r="AX516" i="1"/>
  <c r="BU516" i="1"/>
  <c r="BU123" i="1"/>
  <c r="BN408" i="1"/>
  <c r="AX28" i="1"/>
  <c r="BR534" i="1"/>
  <c r="CB31" i="1"/>
  <c r="BR192" i="1"/>
  <c r="CB32" i="1"/>
  <c r="BR299" i="1"/>
  <c r="CC92" i="1"/>
  <c r="BN201" i="1"/>
  <c r="BG201" i="1"/>
  <c r="BU428" i="1"/>
  <c r="CN559" i="1"/>
  <c r="CK559" i="1"/>
  <c r="BR567" i="1"/>
  <c r="BO206" i="1"/>
  <c r="BN206" i="1"/>
  <c r="BG206" i="1"/>
  <c r="BU356" i="1"/>
  <c r="BO510" i="1"/>
  <c r="CC295" i="1"/>
  <c r="CL70" i="1"/>
  <c r="CM70" i="1" s="1"/>
  <c r="CN70" i="1"/>
  <c r="BO420" i="1"/>
  <c r="BN420" i="1"/>
  <c r="AX197" i="1"/>
  <c r="BN197" i="1"/>
  <c r="BH554" i="1"/>
  <c r="AO554" i="1"/>
  <c r="BO554" i="1"/>
  <c r="BN554" i="1"/>
  <c r="BG554" i="1"/>
  <c r="CK579" i="1"/>
  <c r="CN579" i="1"/>
  <c r="BU579" i="1"/>
  <c r="BH206" i="1"/>
  <c r="BU107" i="1"/>
  <c r="CC346" i="1"/>
  <c r="BU482" i="1"/>
  <c r="BR54" i="1"/>
  <c r="CC55" i="1"/>
  <c r="CN175" i="1"/>
  <c r="BG283" i="1"/>
  <c r="BO113" i="1"/>
  <c r="CH389" i="1"/>
  <c r="BR485" i="1"/>
  <c r="BG285" i="1"/>
  <c r="AX116" i="1"/>
  <c r="BU293" i="1"/>
  <c r="BR397" i="1"/>
  <c r="BG244" i="1"/>
  <c r="CG244" i="1"/>
  <c r="BG119" i="1"/>
  <c r="BH403" i="1"/>
  <c r="CB14" i="1"/>
  <c r="BR20" i="1"/>
  <c r="AX495" i="1"/>
  <c r="BG516" i="1"/>
  <c r="AX497" i="1"/>
  <c r="BR23" i="1"/>
  <c r="BU24" i="1"/>
  <c r="BU124" i="1"/>
  <c r="CG187" i="1"/>
  <c r="CC540" i="1"/>
  <c r="BN28" i="1"/>
  <c r="BU534" i="1"/>
  <c r="CH412" i="1"/>
  <c r="AX29" i="1"/>
  <c r="BN64" i="1"/>
  <c r="CG413" i="1"/>
  <c r="BO193" i="1"/>
  <c r="CH125" i="1"/>
  <c r="BR67" i="1"/>
  <c r="BO127" i="1"/>
  <c r="AX127" i="1"/>
  <c r="BH127" i="1"/>
  <c r="BU418" i="1"/>
  <c r="BR305" i="1"/>
  <c r="CC427" i="1"/>
  <c r="CL427" i="1"/>
  <c r="CM427" i="1" s="1"/>
  <c r="CK427" i="1"/>
  <c r="AO544" i="1"/>
  <c r="BO544" i="1"/>
  <c r="BH544" i="1"/>
  <c r="CO556" i="1"/>
  <c r="CC556" i="1"/>
  <c r="CN574" i="1"/>
  <c r="CK574" i="1"/>
  <c r="CK438" i="1"/>
  <c r="CN438" i="1"/>
  <c r="CL438" i="1"/>
  <c r="CM438" i="1" s="1"/>
  <c r="CN591" i="1"/>
  <c r="CK591" i="1"/>
  <c r="BO283" i="1"/>
  <c r="BN385" i="1"/>
  <c r="CC242" i="1"/>
  <c r="CC390" i="1"/>
  <c r="BU181" i="1"/>
  <c r="BO285" i="1"/>
  <c r="BU347" i="1"/>
  <c r="BG183" i="1"/>
  <c r="BH244" i="1"/>
  <c r="CC294" i="1"/>
  <c r="BH119" i="1"/>
  <c r="BU399" i="1"/>
  <c r="CC401" i="1"/>
  <c r="BG62" i="1"/>
  <c r="BU295" i="1"/>
  <c r="BH516" i="1"/>
  <c r="CC24" i="1"/>
  <c r="CC407" i="1"/>
  <c r="BN123" i="1"/>
  <c r="BO28" i="1"/>
  <c r="CK190" i="1"/>
  <c r="CC31" i="1"/>
  <c r="CN250" i="1"/>
  <c r="BN499" i="1"/>
  <c r="BU416" i="1"/>
  <c r="CC300" i="1"/>
  <c r="BU70" i="1"/>
  <c r="BH522" i="1"/>
  <c r="AX522" i="1"/>
  <c r="K255" i="1"/>
  <c r="AP255" i="1" s="1"/>
  <c r="AN255" i="1"/>
  <c r="BN255" i="1"/>
  <c r="BU438" i="1"/>
  <c r="CG447" i="1"/>
  <c r="CH447" i="1"/>
  <c r="BU361" i="1"/>
  <c r="BO362" i="1"/>
  <c r="CN101" i="1"/>
  <c r="CB363" i="1"/>
  <c r="BU51" i="1"/>
  <c r="BU103" i="1"/>
  <c r="CC270" i="1"/>
  <c r="BU270" i="1"/>
  <c r="BU272" i="1"/>
  <c r="CC477" i="1"/>
  <c r="CC89" i="1"/>
  <c r="BR45" i="1"/>
  <c r="BU370" i="1"/>
  <c r="BU532" i="1"/>
  <c r="CC371" i="1"/>
  <c r="BR371" i="1"/>
  <c r="BR372" i="1"/>
  <c r="CB375" i="1"/>
  <c r="CB376" i="1"/>
  <c r="BG377" i="1"/>
  <c r="BG52" i="1"/>
  <c r="BR9" i="1"/>
  <c r="BO157" i="1"/>
  <c r="BU19" i="1"/>
  <c r="BR379" i="1"/>
  <c r="BR55" i="1"/>
  <c r="CN55" i="1"/>
  <c r="BU174" i="1"/>
  <c r="BU175" i="1"/>
  <c r="BN280" i="1"/>
  <c r="BR111" i="1"/>
  <c r="BU176" i="1"/>
  <c r="BR283" i="1"/>
  <c r="BR484" i="1"/>
  <c r="BU177" i="1"/>
  <c r="BH179" i="1"/>
  <c r="CK531" i="1"/>
  <c r="BR113" i="1"/>
  <c r="CN389" i="1"/>
  <c r="CC392" i="1"/>
  <c r="K286" i="1"/>
  <c r="AP286" i="1" s="1"/>
  <c r="BN286" i="1"/>
  <c r="CG288" i="1"/>
  <c r="BH183" i="1"/>
  <c r="CB117" i="1"/>
  <c r="CH291" i="1"/>
  <c r="BN292" i="1"/>
  <c r="BR61" i="1"/>
  <c r="CC118" i="1"/>
  <c r="BH118" i="1"/>
  <c r="BN119" i="1"/>
  <c r="BU91" i="1"/>
  <c r="CC62" i="1"/>
  <c r="BR513" i="1"/>
  <c r="BR494" i="1"/>
  <c r="CB22" i="1"/>
  <c r="BO516" i="1"/>
  <c r="CB517" i="1"/>
  <c r="BG497" i="1"/>
  <c r="CG24" i="1"/>
  <c r="AX25" i="1"/>
  <c r="BU25" i="1"/>
  <c r="CC26" i="1"/>
  <c r="BU26" i="1"/>
  <c r="BU407" i="1"/>
  <c r="CH297" i="1"/>
  <c r="BN349" i="1"/>
  <c r="AX248" i="1"/>
  <c r="BU408" i="1"/>
  <c r="BR188" i="1"/>
  <c r="BH498" i="1"/>
  <c r="CB29" i="1"/>
  <c r="BH190" i="1"/>
  <c r="CL190" i="1"/>
  <c r="CM190" i="1" s="1"/>
  <c r="BR64" i="1"/>
  <c r="CC413" i="1"/>
  <c r="BN250" i="1"/>
  <c r="CB192" i="1"/>
  <c r="CL192" i="1"/>
  <c r="CM192" i="1" s="1"/>
  <c r="CL414" i="1"/>
  <c r="CM414" i="1" s="1"/>
  <c r="BO499" i="1"/>
  <c r="CH126" i="1"/>
  <c r="CG126" i="1"/>
  <c r="CN419" i="1"/>
  <c r="CL419" i="1"/>
  <c r="CM419" i="1" s="1"/>
  <c r="BH195" i="1"/>
  <c r="AX195" i="1"/>
  <c r="BO195" i="1"/>
  <c r="BH524" i="1"/>
  <c r="BG524" i="1"/>
  <c r="CN72" i="1"/>
  <c r="CK72" i="1"/>
  <c r="CH552" i="1"/>
  <c r="CC564" i="1"/>
  <c r="CO564" i="1"/>
  <c r="CH573" i="1"/>
  <c r="CG573" i="1"/>
  <c r="CB137" i="1"/>
  <c r="CB373" i="1"/>
  <c r="BN56" i="1"/>
  <c r="BR57" i="1"/>
  <c r="BH114" i="1"/>
  <c r="BH58" i="1"/>
  <c r="BG181" i="1"/>
  <c r="CB393" i="1"/>
  <c r="CC287" i="1"/>
  <c r="BR117" i="1"/>
  <c r="BO292" i="1"/>
  <c r="CK119" i="1"/>
  <c r="CC400" i="1"/>
  <c r="CN13" i="1"/>
  <c r="BH21" i="1"/>
  <c r="BG405" i="1"/>
  <c r="BH497" i="1"/>
  <c r="CK497" i="1"/>
  <c r="BU23" i="1"/>
  <c r="CB122" i="1"/>
  <c r="BR123" i="1"/>
  <c r="BO349" i="1"/>
  <c r="BO190" i="1"/>
  <c r="CB414" i="1"/>
  <c r="CK416" i="1"/>
  <c r="BG68" i="1"/>
  <c r="AX68" i="1"/>
  <c r="BN68" i="1"/>
  <c r="BU417" i="1"/>
  <c r="BR542" i="1"/>
  <c r="CK70" i="1"/>
  <c r="CC522" i="1"/>
  <c r="CB352" i="1"/>
  <c r="CB11" i="1"/>
  <c r="CL353" i="1"/>
  <c r="CM353" i="1" s="1"/>
  <c r="CN353" i="1"/>
  <c r="AX457" i="1"/>
  <c r="BO457" i="1"/>
  <c r="BN457" i="1"/>
  <c r="BH457" i="1"/>
  <c r="BG457" i="1"/>
  <c r="CC302" i="1"/>
  <c r="BR128" i="1"/>
  <c r="BO129" i="1"/>
  <c r="BR522" i="1"/>
  <c r="BN199" i="1"/>
  <c r="CC133" i="1"/>
  <c r="BR133" i="1"/>
  <c r="BR426" i="1"/>
  <c r="AX72" i="1"/>
  <c r="BU72" i="1"/>
  <c r="BR547" i="1"/>
  <c r="CN547" i="1"/>
  <c r="CK552" i="1"/>
  <c r="BU574" i="1"/>
  <c r="CN203" i="1"/>
  <c r="AX36" i="1"/>
  <c r="BR73" i="1"/>
  <c r="BR432" i="1"/>
  <c r="CB252" i="1"/>
  <c r="CL255" i="1"/>
  <c r="CM255" i="1" s="1"/>
  <c r="BR436" i="1"/>
  <c r="CC206" i="1"/>
  <c r="CK48" i="1"/>
  <c r="BG259" i="1"/>
  <c r="BO259" i="1"/>
  <c r="BN259" i="1"/>
  <c r="CK312" i="1"/>
  <c r="BO314" i="1"/>
  <c r="CN209" i="1"/>
  <c r="CK209" i="1"/>
  <c r="AX316" i="1"/>
  <c r="BU590" i="1"/>
  <c r="BU591" i="1"/>
  <c r="BR502" i="1"/>
  <c r="BO324" i="1"/>
  <c r="CG595" i="1"/>
  <c r="CH595" i="1"/>
  <c r="BO456" i="1"/>
  <c r="AX456" i="1"/>
  <c r="CN219" i="1"/>
  <c r="CK219" i="1"/>
  <c r="BH599" i="1"/>
  <c r="BN599" i="1"/>
  <c r="BG599" i="1"/>
  <c r="AP164" i="1"/>
  <c r="AX164" i="1"/>
  <c r="BO164" i="1"/>
  <c r="BN164" i="1"/>
  <c r="CN602" i="1"/>
  <c r="CK602" i="1"/>
  <c r="BH335" i="1"/>
  <c r="AX335" i="1"/>
  <c r="BH233" i="1"/>
  <c r="BN425" i="1"/>
  <c r="AO546" i="1"/>
  <c r="BH138" i="1"/>
  <c r="BN258" i="1"/>
  <c r="BN264" i="1"/>
  <c r="CC441" i="1"/>
  <c r="BG321" i="1"/>
  <c r="BO321" i="1"/>
  <c r="BN321" i="1"/>
  <c r="K321" i="1"/>
  <c r="AP321" i="1" s="1"/>
  <c r="CK143" i="1"/>
  <c r="CN143" i="1"/>
  <c r="CL143" i="1"/>
  <c r="CM143" i="1" s="1"/>
  <c r="AX535" i="1"/>
  <c r="BG535" i="1"/>
  <c r="BO535" i="1"/>
  <c r="BH535" i="1"/>
  <c r="BR195" i="1"/>
  <c r="BR129" i="1"/>
  <c r="BR197" i="1"/>
  <c r="BR198" i="1"/>
  <c r="BR71" i="1"/>
  <c r="BR201" i="1"/>
  <c r="BR524" i="1"/>
  <c r="BR424" i="1"/>
  <c r="BG72" i="1"/>
  <c r="CG428" i="1"/>
  <c r="BR548" i="1"/>
  <c r="CG550" i="1"/>
  <c r="CH555" i="1"/>
  <c r="BU577" i="1"/>
  <c r="BR578" i="1"/>
  <c r="CN582" i="1"/>
  <c r="CI584" i="1"/>
  <c r="CJ584" i="1" s="1"/>
  <c r="BR588" i="1"/>
  <c r="CB93" i="1"/>
  <c r="BU11" i="1"/>
  <c r="CH429" i="1"/>
  <c r="AX430" i="1"/>
  <c r="AX134" i="1"/>
  <c r="BR306" i="1"/>
  <c r="BR252" i="1"/>
  <c r="BO308" i="1"/>
  <c r="BU137" i="1"/>
  <c r="BU309" i="1"/>
  <c r="CB435" i="1"/>
  <c r="BN138" i="1"/>
  <c r="CN436" i="1"/>
  <c r="CK436" i="1"/>
  <c r="BR206" i="1"/>
  <c r="BR207" i="1"/>
  <c r="BR74" i="1"/>
  <c r="CG94" i="1"/>
  <c r="CB353" i="1"/>
  <c r="BO258" i="1"/>
  <c r="BR259" i="1"/>
  <c r="BR262" i="1"/>
  <c r="BH316" i="1"/>
  <c r="CC593" i="1"/>
  <c r="BG161" i="1"/>
  <c r="BR319" i="1"/>
  <c r="BG320" i="1"/>
  <c r="AX320" i="1"/>
  <c r="BH320" i="1"/>
  <c r="BH443" i="1"/>
  <c r="CK454" i="1"/>
  <c r="BH529" i="1"/>
  <c r="AX529" i="1"/>
  <c r="BG529" i="1"/>
  <c r="CK468" i="1"/>
  <c r="CN468" i="1"/>
  <c r="CN266" i="1"/>
  <c r="CK266" i="1"/>
  <c r="BU415" i="1"/>
  <c r="BU33" i="1"/>
  <c r="CC126" i="1"/>
  <c r="CH420" i="1"/>
  <c r="BR500" i="1"/>
  <c r="CH92" i="1"/>
  <c r="CH131" i="1"/>
  <c r="CB305" i="1"/>
  <c r="BR425" i="1"/>
  <c r="BU426" i="1"/>
  <c r="BN72" i="1"/>
  <c r="BU547" i="1"/>
  <c r="CB551" i="1"/>
  <c r="CC561" i="1"/>
  <c r="BU561" i="1"/>
  <c r="CC566" i="1"/>
  <c r="BU572" i="1"/>
  <c r="BR583" i="1"/>
  <c r="BH93" i="1"/>
  <c r="BU202" i="1"/>
  <c r="CB134" i="1"/>
  <c r="CB135" i="1"/>
  <c r="BG435" i="1"/>
  <c r="BO138" i="1"/>
  <c r="CC6" i="1"/>
  <c r="BO353" i="1"/>
  <c r="CB439" i="1"/>
  <c r="BN7" i="1"/>
  <c r="BR258" i="1"/>
  <c r="BN310" i="1"/>
  <c r="BH310" i="1"/>
  <c r="CK141" i="1"/>
  <c r="CL141" i="1"/>
  <c r="CM141" i="1" s="1"/>
  <c r="CL314" i="1"/>
  <c r="CM314" i="1" s="1"/>
  <c r="CN314" i="1"/>
  <c r="BN316" i="1"/>
  <c r="BR142" i="1"/>
  <c r="CG142" i="1"/>
  <c r="CL450" i="1"/>
  <c r="CM450" i="1" s="1"/>
  <c r="CN450" i="1"/>
  <c r="CK457" i="1"/>
  <c r="CN457" i="1"/>
  <c r="CL457" i="1"/>
  <c r="CM457" i="1" s="1"/>
  <c r="CN460" i="1"/>
  <c r="BU460" i="1"/>
  <c r="BN546" i="1"/>
  <c r="CC559" i="1"/>
  <c r="CH311" i="1"/>
  <c r="CG311" i="1"/>
  <c r="BR95" i="1"/>
  <c r="BR315" i="1"/>
  <c r="BR210" i="1"/>
  <c r="CI161" i="1"/>
  <c r="CI317" i="1"/>
  <c r="CC96" i="1"/>
  <c r="CO144" i="1"/>
  <c r="CC144" i="1"/>
  <c r="CN535" i="1"/>
  <c r="CK535" i="1"/>
  <c r="BN83" i="1"/>
  <c r="BO83" i="1"/>
  <c r="BH83" i="1"/>
  <c r="BG83" i="1"/>
  <c r="AX83" i="1"/>
  <c r="BN350" i="1"/>
  <c r="CB301" i="1"/>
  <c r="CB33" i="1"/>
  <c r="CO302" i="1"/>
  <c r="BO542" i="1"/>
  <c r="CK542" i="1"/>
  <c r="CB520" i="1"/>
  <c r="CB521" i="1"/>
  <c r="BR92" i="1"/>
  <c r="BN305" i="1"/>
  <c r="BR72" i="1"/>
  <c r="BR545" i="1"/>
  <c r="CC546" i="1"/>
  <c r="BO546" i="1"/>
  <c r="BR559" i="1"/>
  <c r="CO559" i="1"/>
  <c r="BR560" i="1"/>
  <c r="BR563" i="1"/>
  <c r="BU570" i="1"/>
  <c r="BR580" i="1"/>
  <c r="BU582" i="1"/>
  <c r="BU585" i="1"/>
  <c r="CC586" i="1"/>
  <c r="CI588" i="1"/>
  <c r="CJ588" i="1" s="1"/>
  <c r="CL430" i="1"/>
  <c r="CM430" i="1" s="1"/>
  <c r="BR431" i="1"/>
  <c r="BH134" i="1"/>
  <c r="CG73" i="1"/>
  <c r="CH433" i="1"/>
  <c r="CK309" i="1"/>
  <c r="CK204" i="1"/>
  <c r="BR435" i="1"/>
  <c r="CL436" i="1"/>
  <c r="CM436" i="1" s="1"/>
  <c r="BR439" i="1"/>
  <c r="BR7" i="1"/>
  <c r="CC160" i="1"/>
  <c r="BO310" i="1"/>
  <c r="BU259" i="1"/>
  <c r="BU312" i="1"/>
  <c r="CL95" i="1"/>
  <c r="CM95" i="1" s="1"/>
  <c r="CN95" i="1"/>
  <c r="CK95" i="1"/>
  <c r="BR442" i="1"/>
  <c r="BN77" i="1"/>
  <c r="BO77" i="1"/>
  <c r="BH77" i="1"/>
  <c r="BU322" i="1"/>
  <c r="CB461" i="1"/>
  <c r="CN608" i="1"/>
  <c r="CK608" i="1"/>
  <c r="CH640" i="1"/>
  <c r="CG640" i="1"/>
  <c r="BR443" i="1"/>
  <c r="CK445" i="1"/>
  <c r="CN503" i="1"/>
  <c r="CC354" i="1"/>
  <c r="AX596" i="1"/>
  <c r="BR326" i="1"/>
  <c r="CC454" i="1"/>
  <c r="BU535" i="1"/>
  <c r="CI82" i="1"/>
  <c r="CL163" i="1"/>
  <c r="CM163" i="1" s="1"/>
  <c r="CI536" i="1"/>
  <c r="CJ536" i="1" s="1"/>
  <c r="BR221" i="1"/>
  <c r="CN330" i="1"/>
  <c r="BO461" i="1"/>
  <c r="CN462" i="1"/>
  <c r="CL462" i="1"/>
  <c r="CM462" i="1" s="1"/>
  <c r="CH228" i="1"/>
  <c r="CG228" i="1"/>
  <c r="CC230" i="1"/>
  <c r="BO149" i="1"/>
  <c r="AN149" i="1"/>
  <c r="BH149" i="1"/>
  <c r="BO97" i="1"/>
  <c r="AX97" i="1"/>
  <c r="BR469" i="1"/>
  <c r="CG469" i="1"/>
  <c r="BU608" i="1"/>
  <c r="BU319" i="1"/>
  <c r="CC320" i="1"/>
  <c r="CB211" i="1"/>
  <c r="BU143" i="1"/>
  <c r="CC38" i="1"/>
  <c r="BR216" i="1"/>
  <c r="BN597" i="1"/>
  <c r="BO597" i="1"/>
  <c r="BH597" i="1"/>
  <c r="CO527" i="1"/>
  <c r="CI148" i="1"/>
  <c r="CG148" i="1"/>
  <c r="BU332" i="1"/>
  <c r="BR164" i="1"/>
  <c r="BR465" i="1"/>
  <c r="CB529" i="1"/>
  <c r="CC601" i="1"/>
  <c r="CL338" i="1"/>
  <c r="CM338" i="1" s="1"/>
  <c r="CK338" i="1"/>
  <c r="CN97" i="1"/>
  <c r="CK97" i="1"/>
  <c r="BU266" i="1"/>
  <c r="CK235" i="1"/>
  <c r="CB95" i="1"/>
  <c r="BU594" i="1"/>
  <c r="BO214" i="1"/>
  <c r="BU443" i="1"/>
  <c r="BH539" i="1"/>
  <c r="BU96" i="1"/>
  <c r="CK96" i="1"/>
  <c r="CB451" i="1"/>
  <c r="BR595" i="1"/>
  <c r="CK595" i="1"/>
  <c r="CG596" i="1"/>
  <c r="CH220" i="1"/>
  <c r="CN599" i="1"/>
  <c r="BR527" i="1"/>
  <c r="CH148" i="1"/>
  <c r="BR601" i="1"/>
  <c r="BU165" i="1"/>
  <c r="CN230" i="1"/>
  <c r="CL230" i="1"/>
  <c r="CM230" i="1" s="1"/>
  <c r="BU97" i="1"/>
  <c r="BU150" i="1"/>
  <c r="CH470" i="1"/>
  <c r="CH629" i="1"/>
  <c r="CG629" i="1"/>
  <c r="BU314" i="1"/>
  <c r="CB264" i="1"/>
  <c r="CI142" i="1"/>
  <c r="CH592" i="1"/>
  <c r="BU593" i="1"/>
  <c r="AZ37" i="1"/>
  <c r="BR441" i="1"/>
  <c r="BH525" i="1"/>
  <c r="CI442" i="1"/>
  <c r="CJ442" i="1" s="1"/>
  <c r="BR317" i="1"/>
  <c r="CG214" i="1"/>
  <c r="CN444" i="1"/>
  <c r="CI445" i="1"/>
  <c r="BG446" i="1"/>
  <c r="BR538" i="1"/>
  <c r="BR448" i="1"/>
  <c r="BU324" i="1"/>
  <c r="CI455" i="1"/>
  <c r="CJ455" i="1" s="1"/>
  <c r="BR597" i="1"/>
  <c r="BU456" i="1"/>
  <c r="CK220" i="1"/>
  <c r="BU599" i="1"/>
  <c r="CJ148" i="1"/>
  <c r="BR331" i="1"/>
  <c r="CI333" i="1"/>
  <c r="BH462" i="1"/>
  <c r="BR334" i="1"/>
  <c r="BU230" i="1"/>
  <c r="AX611" i="1"/>
  <c r="AN611" i="1"/>
  <c r="BO611" i="1"/>
  <c r="BN611" i="1"/>
  <c r="CH617" i="1"/>
  <c r="CG617" i="1"/>
  <c r="BU206" i="1"/>
  <c r="BN94" i="1"/>
  <c r="CB438" i="1"/>
  <c r="BR256" i="1"/>
  <c r="BU257" i="1"/>
  <c r="BU258" i="1"/>
  <c r="CB313" i="1"/>
  <c r="CG209" i="1"/>
  <c r="BO590" i="1"/>
  <c r="BU161" i="1"/>
  <c r="CC525" i="1"/>
  <c r="BO525" i="1"/>
  <c r="BR318" i="1"/>
  <c r="CB265" i="1"/>
  <c r="CB319" i="1"/>
  <c r="CL320" i="1"/>
  <c r="CM320" i="1" s="1"/>
  <c r="CN78" i="1"/>
  <c r="AX445" i="1"/>
  <c r="BH446" i="1"/>
  <c r="CG323" i="1"/>
  <c r="CI216" i="1"/>
  <c r="CK449" i="1"/>
  <c r="CN526" i="1"/>
  <c r="BU595" i="1"/>
  <c r="CL217" i="1"/>
  <c r="CM217" i="1" s="1"/>
  <c r="CK217" i="1"/>
  <c r="BU453" i="1"/>
  <c r="BG454" i="1"/>
  <c r="BR82" i="1"/>
  <c r="BN328" i="1"/>
  <c r="BO328" i="1"/>
  <c r="CC219" i="1"/>
  <c r="BU220" i="1"/>
  <c r="BR458" i="1"/>
  <c r="CH331" i="1"/>
  <c r="BG222" i="1"/>
  <c r="BO222" i="1"/>
  <c r="CB222" i="1"/>
  <c r="BN462" i="1"/>
  <c r="CK463" i="1"/>
  <c r="CN463" i="1"/>
  <c r="BN224" i="1"/>
  <c r="AX224" i="1"/>
  <c r="BG224" i="1"/>
  <c r="BO464" i="1"/>
  <c r="CG466" i="1"/>
  <c r="CC600" i="1"/>
  <c r="BR600" i="1"/>
  <c r="CB336" i="1"/>
  <c r="CC336" i="1"/>
  <c r="CG226" i="1"/>
  <c r="CH226" i="1"/>
  <c r="CC229" i="1"/>
  <c r="CH153" i="1"/>
  <c r="CD153" i="1"/>
  <c r="CJ153" i="1"/>
  <c r="CI153" i="1"/>
  <c r="BR610" i="1"/>
  <c r="CK614" i="1"/>
  <c r="CN614" i="1"/>
  <c r="CK652" i="1"/>
  <c r="CN652" i="1"/>
  <c r="BR265" i="1"/>
  <c r="CB10" i="1"/>
  <c r="CB212" i="1"/>
  <c r="CL214" i="1"/>
  <c r="CM214" i="1" s="1"/>
  <c r="BU444" i="1"/>
  <c r="CI447" i="1"/>
  <c r="CL449" i="1"/>
  <c r="CM449" i="1" s="1"/>
  <c r="CB324" i="1"/>
  <c r="AX595" i="1"/>
  <c r="CI595" i="1"/>
  <c r="BU79" i="1"/>
  <c r="CB599" i="1"/>
  <c r="BN461" i="1"/>
  <c r="BG461" i="1"/>
  <c r="CI461" i="1"/>
  <c r="BN227" i="1"/>
  <c r="AX227" i="1"/>
  <c r="CK150" i="1"/>
  <c r="BH530" i="1"/>
  <c r="BO530" i="1"/>
  <c r="BN530" i="1"/>
  <c r="AN530" i="1"/>
  <c r="BG151" i="1"/>
  <c r="CH238" i="1"/>
  <c r="CG238" i="1"/>
  <c r="CN609" i="1"/>
  <c r="CK609" i="1"/>
  <c r="CC643" i="1"/>
  <c r="AX672" i="1"/>
  <c r="AX677" i="1"/>
  <c r="BH658" i="1"/>
  <c r="CN663" i="1"/>
  <c r="BR231" i="1"/>
  <c r="BR266" i="1"/>
  <c r="BU235" i="1"/>
  <c r="AN152" i="1"/>
  <c r="BU152" i="1"/>
  <c r="CK85" i="1"/>
  <c r="CD39" i="1"/>
  <c r="BR472" i="1"/>
  <c r="AX154" i="1"/>
  <c r="BU99" i="1"/>
  <c r="BN624" i="1"/>
  <c r="BU636" i="1"/>
  <c r="BU645" i="1"/>
  <c r="BR650" i="1"/>
  <c r="BR653" i="1"/>
  <c r="CN654" i="1"/>
  <c r="AX655" i="1"/>
  <c r="BR657" i="1"/>
  <c r="BN658" i="1"/>
  <c r="CB474" i="1"/>
  <c r="AN662" i="1"/>
  <c r="CN664" i="1"/>
  <c r="BR668" i="1"/>
  <c r="CI670" i="1"/>
  <c r="BG672" i="1"/>
  <c r="AX676" i="1"/>
  <c r="CB679" i="1"/>
  <c r="BR680" i="1"/>
  <c r="BU681" i="1"/>
  <c r="BR683" i="1"/>
  <c r="CB537" i="1"/>
  <c r="BG230" i="1"/>
  <c r="BR339" i="1"/>
  <c r="CG339" i="1"/>
  <c r="BR85" i="1"/>
  <c r="CC636" i="1"/>
  <c r="CK643" i="1"/>
  <c r="BO658" i="1"/>
  <c r="BH168" i="1"/>
  <c r="BH672" i="1"/>
  <c r="BG677" i="1"/>
  <c r="BR682" i="1"/>
  <c r="AX472" i="1"/>
  <c r="BU472" i="1"/>
  <c r="BG167" i="1"/>
  <c r="BG612" i="1"/>
  <c r="AX622" i="1"/>
  <c r="AX626" i="1"/>
  <c r="BN630" i="1"/>
  <c r="BG655" i="1"/>
  <c r="BN168" i="1"/>
  <c r="BR474" i="1"/>
  <c r="BU668" i="1"/>
  <c r="CG671" i="1"/>
  <c r="BN672" i="1"/>
  <c r="BG675" i="1"/>
  <c r="BN677" i="1"/>
  <c r="BU683" i="1"/>
  <c r="BG152" i="1"/>
  <c r="BU39" i="1"/>
  <c r="AN615" i="1"/>
  <c r="CC627" i="1"/>
  <c r="CC630" i="1"/>
  <c r="BO635" i="1"/>
  <c r="CK646" i="1"/>
  <c r="BH655" i="1"/>
  <c r="BU656" i="1"/>
  <c r="BU666" i="1"/>
  <c r="BR671" i="1"/>
  <c r="BH675" i="1"/>
  <c r="BO676" i="1"/>
  <c r="CC677" i="1"/>
  <c r="BO677" i="1"/>
  <c r="BU467" i="1"/>
  <c r="CC228" i="1"/>
  <c r="CK469" i="1"/>
  <c r="CJ39" i="1"/>
  <c r="BG472" i="1"/>
  <c r="BR238" i="1"/>
  <c r="CG605" i="1"/>
  <c r="BH614" i="1"/>
  <c r="AX615" i="1"/>
  <c r="CG615" i="1"/>
  <c r="BG622" i="1"/>
  <c r="BG626" i="1"/>
  <c r="BR629" i="1"/>
  <c r="BR639" i="1"/>
  <c r="BR640" i="1"/>
  <c r="CO643" i="1"/>
  <c r="CK647" i="1"/>
  <c r="BG652" i="1"/>
  <c r="CG653" i="1"/>
  <c r="CC659" i="1"/>
  <c r="BU660" i="1"/>
  <c r="BU474" i="1"/>
  <c r="CB668" i="1"/>
  <c r="CG669" i="1"/>
  <c r="CG670" i="1"/>
  <c r="CK671" i="1"/>
  <c r="BR673" i="1"/>
  <c r="BH680" i="1"/>
  <c r="CH683" i="1"/>
  <c r="BR163" i="1"/>
  <c r="BU458" i="1"/>
  <c r="CC459" i="1"/>
  <c r="CB329" i="1"/>
  <c r="BU330" i="1"/>
  <c r="CI331" i="1"/>
  <c r="CJ331" i="1" s="1"/>
  <c r="BU464" i="1"/>
  <c r="BN465" i="1"/>
  <c r="BU600" i="1"/>
  <c r="CB602" i="1"/>
  <c r="CB229" i="1"/>
  <c r="BR97" i="1"/>
  <c r="BR234" i="1"/>
  <c r="BH472" i="1"/>
  <c r="BH237" i="1"/>
  <c r="BR99" i="1"/>
  <c r="BR608" i="1"/>
  <c r="BR609" i="1"/>
  <c r="BU611" i="1"/>
  <c r="BR613" i="1"/>
  <c r="BU617" i="1"/>
  <c r="BN626" i="1"/>
  <c r="BU632" i="1"/>
  <c r="CC634" i="1"/>
  <c r="BU634" i="1"/>
  <c r="BR636" i="1"/>
  <c r="CK654" i="1"/>
  <c r="BG660" i="1"/>
  <c r="BU665" i="1"/>
  <c r="CI667" i="1"/>
  <c r="BG668" i="1"/>
  <c r="BR669" i="1"/>
  <c r="CK670" i="1"/>
  <c r="BU671" i="1"/>
  <c r="BR675" i="1"/>
  <c r="CG675" i="1"/>
  <c r="BR676" i="1"/>
  <c r="CH511" i="1"/>
  <c r="CG511" i="1"/>
  <c r="AX399" i="1"/>
  <c r="BO399" i="1"/>
  <c r="BN399" i="1"/>
  <c r="BH399" i="1"/>
  <c r="CN496" i="1"/>
  <c r="CL496" i="1"/>
  <c r="CM496" i="1" s="1"/>
  <c r="CN360" i="1"/>
  <c r="BG100" i="1"/>
  <c r="BR477" i="1"/>
  <c r="K508" i="1"/>
  <c r="AP508" i="1" s="1"/>
  <c r="BR381" i="1"/>
  <c r="BU387" i="1"/>
  <c r="BR389" i="1"/>
  <c r="BO115" i="1"/>
  <c r="BH115" i="1"/>
  <c r="BG115" i="1"/>
  <c r="BO249" i="1"/>
  <c r="BG249" i="1"/>
  <c r="BN249" i="1"/>
  <c r="BH249" i="1"/>
  <c r="AX249" i="1"/>
  <c r="BR15" i="1"/>
  <c r="CB505" i="1"/>
  <c r="BR155" i="1"/>
  <c r="CH155" i="1"/>
  <c r="BR268" i="1"/>
  <c r="CL268" i="1"/>
  <c r="CM268" i="1" s="1"/>
  <c r="CL357" i="1"/>
  <c r="CM357" i="1" s="1"/>
  <c r="CG359" i="1"/>
  <c r="BU360" i="1"/>
  <c r="CD361" i="1"/>
  <c r="CG361" i="1"/>
  <c r="BR41" i="1"/>
  <c r="BN100" i="1"/>
  <c r="BO40" i="1"/>
  <c r="CC362" i="1"/>
  <c r="BN101" i="1"/>
  <c r="BG17" i="1"/>
  <c r="BH18" i="1"/>
  <c r="CL102" i="1"/>
  <c r="CM102" i="1" s="1"/>
  <c r="AX363" i="1"/>
  <c r="CC366" i="1"/>
  <c r="BG475" i="1"/>
  <c r="BU367" i="1"/>
  <c r="BO103" i="1"/>
  <c r="CK269" i="1"/>
  <c r="CC368" i="1"/>
  <c r="BO368" i="1"/>
  <c r="BH171" i="1"/>
  <c r="CD270" i="1"/>
  <c r="CF89" i="1"/>
  <c r="CD89" i="1" s="1"/>
  <c r="BO45" i="1"/>
  <c r="CG45" i="1"/>
  <c r="BU156" i="1"/>
  <c r="CN156" i="1"/>
  <c r="AX344" i="1"/>
  <c r="BR344" i="1"/>
  <c r="CL273" i="1"/>
  <c r="CM273" i="1" s="1"/>
  <c r="CH104" i="1"/>
  <c r="BR532" i="1"/>
  <c r="CN532" i="1"/>
  <c r="CC478" i="1"/>
  <c r="CN274" i="1"/>
  <c r="CL274" i="1"/>
  <c r="CM274" i="1" s="1"/>
  <c r="CC172" i="1"/>
  <c r="BG172" i="1"/>
  <c r="CB345" i="1"/>
  <c r="CG173" i="1"/>
  <c r="CH373" i="1"/>
  <c r="BG376" i="1"/>
  <c r="CC479" i="1"/>
  <c r="BO377" i="1"/>
  <c r="AP52" i="1"/>
  <c r="AZ52" i="1"/>
  <c r="AP509" i="1"/>
  <c r="BN9" i="1"/>
  <c r="CG346" i="1"/>
  <c r="BU157" i="1"/>
  <c r="BR19" i="1"/>
  <c r="BU379" i="1"/>
  <c r="CK381" i="1"/>
  <c r="CN381" i="1"/>
  <c r="CO54" i="1"/>
  <c r="CH109" i="1"/>
  <c r="CG384" i="1"/>
  <c r="CC175" i="1"/>
  <c r="CG110" i="1"/>
  <c r="CN483" i="1"/>
  <c r="BG176" i="1"/>
  <c r="BH484" i="1"/>
  <c r="CL385" i="1"/>
  <c r="CM385" i="1" s="1"/>
  <c r="K386" i="1"/>
  <c r="AP386" i="1" s="1"/>
  <c r="BG386" i="1"/>
  <c r="BU178" i="1"/>
  <c r="CN178" i="1"/>
  <c r="BU179" i="1"/>
  <c r="BU531" i="1"/>
  <c r="AX180" i="1"/>
  <c r="BH180" i="1"/>
  <c r="BR242" i="1"/>
  <c r="BU114" i="1"/>
  <c r="BG390" i="1"/>
  <c r="AN390" i="1"/>
  <c r="BH392" i="1"/>
  <c r="CC485" i="1"/>
  <c r="CC59" i="1"/>
  <c r="CL59" i="1"/>
  <c r="CM59" i="1" s="1"/>
  <c r="CN284" i="1"/>
  <c r="CK284" i="1"/>
  <c r="CH285" i="1"/>
  <c r="CG285" i="1"/>
  <c r="K115" i="1"/>
  <c r="AP115" i="1" s="1"/>
  <c r="CH182" i="1"/>
  <c r="BU288" i="1"/>
  <c r="BG289" i="1"/>
  <c r="AX289" i="1"/>
  <c r="BN289" i="1"/>
  <c r="CH289" i="1"/>
  <c r="CG289" i="1"/>
  <c r="BN291" i="1"/>
  <c r="AN291" i="1"/>
  <c r="BO291" i="1"/>
  <c r="BH291" i="1"/>
  <c r="BG291" i="1"/>
  <c r="BO492" i="1"/>
  <c r="BU400" i="1"/>
  <c r="CL405" i="1"/>
  <c r="CM405" i="1" s="1"/>
  <c r="CK405" i="1"/>
  <c r="CN405" i="1"/>
  <c r="BU405" i="1"/>
  <c r="CH247" i="1"/>
  <c r="CG247" i="1"/>
  <c r="CH293" i="1"/>
  <c r="CG293" i="1"/>
  <c r="CL493" i="1"/>
  <c r="CM493" i="1" s="1"/>
  <c r="CK493" i="1"/>
  <c r="CD155" i="1"/>
  <c r="BN51" i="1"/>
  <c r="CC369" i="1"/>
  <c r="BU372" i="1"/>
  <c r="CC377" i="1"/>
  <c r="CN379" i="1"/>
  <c r="CL379" i="1"/>
  <c r="CM379" i="1" s="1"/>
  <c r="BU390" i="1"/>
  <c r="CL292" i="1"/>
  <c r="CM292" i="1" s="1"/>
  <c r="CK292" i="1"/>
  <c r="BG399" i="1"/>
  <c r="BU493" i="1"/>
  <c r="CN400" i="1"/>
  <c r="CK400" i="1"/>
  <c r="CL400" i="1"/>
  <c r="CM400" i="1" s="1"/>
  <c r="CK21" i="1"/>
  <c r="CL21" i="1"/>
  <c r="CM21" i="1" s="1"/>
  <c r="CL15" i="1"/>
  <c r="CM15" i="1" s="1"/>
  <c r="CK155" i="1"/>
  <c r="BY357" i="1"/>
  <c r="CA357" i="1" s="1"/>
  <c r="BU357" i="1"/>
  <c r="CN357" i="1"/>
  <c r="BU359" i="1"/>
  <c r="CC41" i="1"/>
  <c r="BO100" i="1"/>
  <c r="BR40" i="1"/>
  <c r="CC101" i="1"/>
  <c r="BO17" i="1"/>
  <c r="BN18" i="1"/>
  <c r="CK18" i="1"/>
  <c r="CC364" i="1"/>
  <c r="CO364" i="1"/>
  <c r="CL365" i="1"/>
  <c r="CM365" i="1" s="1"/>
  <c r="BN475" i="1"/>
  <c r="CL103" i="1"/>
  <c r="CM103" i="1" s="1"/>
  <c r="BN171" i="1"/>
  <c r="AN272" i="1"/>
  <c r="AX477" i="1"/>
  <c r="AN45" i="1"/>
  <c r="CO156" i="1"/>
  <c r="CN273" i="1"/>
  <c r="AN532" i="1"/>
  <c r="BH172" i="1"/>
  <c r="CN275" i="1"/>
  <c r="CH90" i="1"/>
  <c r="BG372" i="1"/>
  <c r="BR173" i="1"/>
  <c r="BU240" i="1"/>
  <c r="BR106" i="1"/>
  <c r="BH376" i="1"/>
  <c r="CK376" i="1"/>
  <c r="BO52" i="1"/>
  <c r="BN52" i="1"/>
  <c r="AX52" i="1"/>
  <c r="CB480" i="1"/>
  <c r="BO9" i="1"/>
  <c r="CK9" i="1"/>
  <c r="CG482" i="1"/>
  <c r="AX383" i="1"/>
  <c r="BO383" i="1"/>
  <c r="CK384" i="1"/>
  <c r="CK282" i="1"/>
  <c r="CC176" i="1"/>
  <c r="BR112" i="1"/>
  <c r="CN385" i="1"/>
  <c r="BG387" i="1"/>
  <c r="K180" i="1"/>
  <c r="AP180" i="1" s="1"/>
  <c r="BG180" i="1"/>
  <c r="CH180" i="1"/>
  <c r="K390" i="1"/>
  <c r="AP390" i="1" s="1"/>
  <c r="BH390" i="1"/>
  <c r="CC58" i="1"/>
  <c r="BR58" i="1"/>
  <c r="AZ158" i="1"/>
  <c r="BN392" i="1"/>
  <c r="CG392" i="1"/>
  <c r="BU59" i="1"/>
  <c r="CG510" i="1"/>
  <c r="BU533" i="1"/>
  <c r="BN395" i="1"/>
  <c r="BH395" i="1"/>
  <c r="BG395" i="1"/>
  <c r="CH116" i="1"/>
  <c r="K289" i="1"/>
  <c r="AP289" i="1" s="1"/>
  <c r="BH289" i="1"/>
  <c r="CL184" i="1"/>
  <c r="CM184" i="1" s="1"/>
  <c r="BU184" i="1"/>
  <c r="K291" i="1"/>
  <c r="AP291" i="1" s="1"/>
  <c r="BU490" i="1"/>
  <c r="BN91" i="1"/>
  <c r="BO91" i="1"/>
  <c r="BH91" i="1"/>
  <c r="BG91" i="1"/>
  <c r="CK120" i="1"/>
  <c r="CL120" i="1"/>
  <c r="CM120" i="1" s="1"/>
  <c r="CK296" i="1"/>
  <c r="CN296" i="1"/>
  <c r="CB269" i="1"/>
  <c r="BG348" i="1"/>
  <c r="BO348" i="1"/>
  <c r="BN348" i="1"/>
  <c r="BH348" i="1"/>
  <c r="BH9" i="1"/>
  <c r="BO481" i="1"/>
  <c r="BO109" i="1"/>
  <c r="AX109" i="1"/>
  <c r="AX115" i="1"/>
  <c r="BG511" i="1"/>
  <c r="BU395" i="1"/>
  <c r="K117" i="1"/>
  <c r="AP117" i="1" s="1"/>
  <c r="BX88" i="1"/>
  <c r="CI88" i="1" s="1"/>
  <c r="CJ88" i="1" s="1"/>
  <c r="CL359" i="1"/>
  <c r="CM359" i="1" s="1"/>
  <c r="AN362" i="1"/>
  <c r="CN365" i="1"/>
  <c r="BZ104" i="1"/>
  <c r="CE104" i="1" s="1"/>
  <c r="AX532" i="1"/>
  <c r="CB371" i="1"/>
  <c r="BN172" i="1"/>
  <c r="CK90" i="1"/>
  <c r="BN372" i="1"/>
  <c r="CN372" i="1"/>
  <c r="CK173" i="1"/>
  <c r="CC375" i="1"/>
  <c r="BO376" i="1"/>
  <c r="CL376" i="1"/>
  <c r="CM376" i="1" s="1"/>
  <c r="CC52" i="1"/>
  <c r="CC480" i="1"/>
  <c r="CO9" i="1"/>
  <c r="CB8" i="1"/>
  <c r="CK53" i="1"/>
  <c r="CK481" i="1"/>
  <c r="CL481" i="1"/>
  <c r="CM481" i="1" s="1"/>
  <c r="BU483" i="1"/>
  <c r="CN282" i="1"/>
  <c r="AX283" i="1"/>
  <c r="CB56" i="1"/>
  <c r="BO388" i="1"/>
  <c r="AN388" i="1"/>
  <c r="BG388" i="1"/>
  <c r="BN390" i="1"/>
  <c r="CB158" i="1"/>
  <c r="BO181" i="1"/>
  <c r="BN181" i="1"/>
  <c r="AX181" i="1"/>
  <c r="CO287" i="1"/>
  <c r="BN115" i="1"/>
  <c r="CH115" i="1"/>
  <c r="CC182" i="1"/>
  <c r="CG396" i="1"/>
  <c r="CK116" i="1"/>
  <c r="CK291" i="1"/>
  <c r="CC398" i="1"/>
  <c r="CO119" i="1"/>
  <c r="CC119" i="1"/>
  <c r="BG493" i="1"/>
  <c r="BO493" i="1"/>
  <c r="BN493" i="1"/>
  <c r="BH493" i="1"/>
  <c r="CH514" i="1"/>
  <c r="BG14" i="1"/>
  <c r="BO14" i="1"/>
  <c r="BN14" i="1"/>
  <c r="BH14" i="1"/>
  <c r="K14" i="1"/>
  <c r="AP14" i="1" s="1"/>
  <c r="AN14" i="1"/>
  <c r="BU20" i="1"/>
  <c r="CN21" i="1"/>
  <c r="CN172" i="1"/>
  <c r="CK172" i="1"/>
  <c r="BN508" i="1"/>
  <c r="BH290" i="1"/>
  <c r="BO290" i="1"/>
  <c r="BN290" i="1"/>
  <c r="CC103" i="1"/>
  <c r="BG368" i="1"/>
  <c r="CH273" i="1"/>
  <c r="BR274" i="1"/>
  <c r="BU172" i="1"/>
  <c r="BR483" i="1"/>
  <c r="CL531" i="1"/>
  <c r="CM531" i="1" s="1"/>
  <c r="BH116" i="1"/>
  <c r="BG116" i="1"/>
  <c r="BO293" i="1"/>
  <c r="BH293" i="1"/>
  <c r="BG293" i="1"/>
  <c r="CO403" i="1"/>
  <c r="CC403" i="1"/>
  <c r="BZ342" i="1"/>
  <c r="CE342" i="1" s="1"/>
  <c r="AN268" i="1"/>
  <c r="BX239" i="1"/>
  <c r="CI239" i="1" s="1"/>
  <c r="CJ239" i="1" s="1"/>
  <c r="BH239" i="1"/>
  <c r="CD40" i="1"/>
  <c r="CB17" i="1"/>
  <c r="CL18" i="1"/>
  <c r="CM18" i="1" s="1"/>
  <c r="BO475" i="1"/>
  <c r="CK475" i="1"/>
  <c r="AX272" i="1"/>
  <c r="AX45" i="1"/>
  <c r="CL45" i="1"/>
  <c r="CM45" i="1" s="1"/>
  <c r="BU15" i="1"/>
  <c r="K342" i="1"/>
  <c r="AP342" i="1" s="1"/>
  <c r="BG342" i="1"/>
  <c r="CC155" i="1"/>
  <c r="BU268" i="1"/>
  <c r="CC357" i="1"/>
  <c r="BH357" i="1"/>
  <c r="CD239" i="1"/>
  <c r="CC359" i="1"/>
  <c r="BN359" i="1"/>
  <c r="BU41" i="1"/>
  <c r="CL40" i="1"/>
  <c r="CM40" i="1" s="1"/>
  <c r="CK362" i="1"/>
  <c r="AN18" i="1"/>
  <c r="BR18" i="1"/>
  <c r="CC475" i="1"/>
  <c r="BR475" i="1"/>
  <c r="CN51" i="1"/>
  <c r="CD269" i="1"/>
  <c r="BR271" i="1"/>
  <c r="K272" i="1"/>
  <c r="AP272" i="1" s="1"/>
  <c r="CC370" i="1"/>
  <c r="CK370" i="1"/>
  <c r="CC273" i="1"/>
  <c r="BU478" i="1"/>
  <c r="BO172" i="1"/>
  <c r="BU345" i="1"/>
  <c r="BO372" i="1"/>
  <c r="AN173" i="1"/>
  <c r="BO374" i="1"/>
  <c r="BG374" i="1"/>
  <c r="AX377" i="1"/>
  <c r="CO480" i="1"/>
  <c r="BH8" i="1"/>
  <c r="AX8" i="1"/>
  <c r="BG8" i="1"/>
  <c r="BR241" i="1"/>
  <c r="AN346" i="1"/>
  <c r="CC278" i="1"/>
  <c r="CN278" i="1"/>
  <c r="CL278" i="1"/>
  <c r="CM278" i="1" s="1"/>
  <c r="BU481" i="1"/>
  <c r="BH381" i="1"/>
  <c r="BO381" i="1"/>
  <c r="AX281" i="1"/>
  <c r="BO281" i="1"/>
  <c r="K283" i="1"/>
  <c r="BU283" i="1"/>
  <c r="AX385" i="1"/>
  <c r="BH385" i="1"/>
  <c r="BG385" i="1"/>
  <c r="K56" i="1"/>
  <c r="AP56" i="1" s="1"/>
  <c r="BG56" i="1"/>
  <c r="BU57" i="1"/>
  <c r="CC179" i="1"/>
  <c r="BR180" i="1"/>
  <c r="K388" i="1"/>
  <c r="AP388" i="1" s="1"/>
  <c r="BO390" i="1"/>
  <c r="K181" i="1"/>
  <c r="AP181" i="1" s="1"/>
  <c r="CC284" i="1"/>
  <c r="BG394" i="1"/>
  <c r="AN394" i="1"/>
  <c r="BO394" i="1"/>
  <c r="BN394" i="1"/>
  <c r="BH394" i="1"/>
  <c r="BO533" i="1"/>
  <c r="BN533" i="1"/>
  <c r="BH533" i="1"/>
  <c r="CB533" i="1"/>
  <c r="CB396" i="1"/>
  <c r="AX288" i="1"/>
  <c r="BN288" i="1"/>
  <c r="BH288" i="1"/>
  <c r="BG288" i="1"/>
  <c r="CB288" i="1"/>
  <c r="BN489" i="1"/>
  <c r="BG489" i="1"/>
  <c r="K489" i="1"/>
  <c r="AP489" i="1" s="1"/>
  <c r="BU61" i="1"/>
  <c r="CK61" i="1"/>
  <c r="CN493" i="1"/>
  <c r="CO495" i="1"/>
  <c r="CC495" i="1"/>
  <c r="CL25" i="1"/>
  <c r="CM25" i="1" s="1"/>
  <c r="CK25" i="1"/>
  <c r="BO54" i="1"/>
  <c r="AX54" i="1"/>
  <c r="CK390" i="1"/>
  <c r="CN390" i="1"/>
  <c r="K41" i="1"/>
  <c r="AP41" i="1" s="1"/>
  <c r="CC169" i="1"/>
  <c r="CI359" i="1"/>
  <c r="CB169" i="1"/>
  <c r="CB477" i="1"/>
  <c r="CC45" i="1"/>
  <c r="CC507" i="1"/>
  <c r="CB532" i="1"/>
  <c r="CK371" i="1"/>
  <c r="AX173" i="1"/>
  <c r="BG277" i="1"/>
  <c r="AX9" i="1"/>
  <c r="CK379" i="1"/>
  <c r="BG108" i="1"/>
  <c r="BN108" i="1"/>
  <c r="AX108" i="1"/>
  <c r="BO108" i="1"/>
  <c r="CB380" i="1"/>
  <c r="BG111" i="1"/>
  <c r="BH111" i="1"/>
  <c r="AN57" i="1"/>
  <c r="BH57" i="1"/>
  <c r="BG57" i="1"/>
  <c r="CK114" i="1"/>
  <c r="CB181" i="1"/>
  <c r="CC396" i="1"/>
  <c r="CO396" i="1"/>
  <c r="CN289" i="1"/>
  <c r="CK289" i="1"/>
  <c r="AN290" i="1"/>
  <c r="AX400" i="1"/>
  <c r="BO400" i="1"/>
  <c r="BN400" i="1"/>
  <c r="BH400" i="1"/>
  <c r="BG400" i="1"/>
  <c r="BN401" i="1"/>
  <c r="BH401" i="1"/>
  <c r="BG401" i="1"/>
  <c r="K401" i="1"/>
  <c r="AP401" i="1" s="1"/>
  <c r="CH404" i="1"/>
  <c r="CG404" i="1"/>
  <c r="CO22" i="1"/>
  <c r="CC22" i="1"/>
  <c r="BH247" i="1"/>
  <c r="BG247" i="1"/>
  <c r="BO247" i="1"/>
  <c r="BN247" i="1"/>
  <c r="AX247" i="1"/>
  <c r="BG519" i="1"/>
  <c r="BO519" i="1"/>
  <c r="BN519" i="1"/>
  <c r="BH519" i="1"/>
  <c r="AX519" i="1"/>
  <c r="CD171" i="1"/>
  <c r="BN376" i="1"/>
  <c r="K376" i="1"/>
  <c r="AP376" i="1" s="1"/>
  <c r="AX112" i="1"/>
  <c r="BO112" i="1"/>
  <c r="CG23" i="1"/>
  <c r="CH23" i="1"/>
  <c r="BZ362" i="1"/>
  <c r="CE362" i="1" s="1"/>
  <c r="CD51" i="1"/>
  <c r="BZ378" i="1"/>
  <c r="CE378" i="1" s="1"/>
  <c r="BZ155" i="1"/>
  <c r="CE155" i="1" s="1"/>
  <c r="CL100" i="1"/>
  <c r="CM100" i="1" s="1"/>
  <c r="BG15" i="1"/>
  <c r="BY342" i="1"/>
  <c r="CA342" i="1" s="1"/>
  <c r="BR357" i="1"/>
  <c r="CC239" i="1"/>
  <c r="BR360" i="1"/>
  <c r="CF41" i="1"/>
  <c r="CH41" i="1" s="1"/>
  <c r="BU100" i="1"/>
  <c r="K362" i="1"/>
  <c r="AP362" i="1" s="1"/>
  <c r="K18" i="1"/>
  <c r="AP18" i="1" s="1"/>
  <c r="AX18" i="1"/>
  <c r="CC102" i="1"/>
  <c r="CG363" i="1"/>
  <c r="BR365" i="1"/>
  <c r="CN367" i="1"/>
  <c r="AX171" i="1"/>
  <c r="CC272" i="1"/>
  <c r="BG477" i="1"/>
  <c r="AP89" i="1"/>
  <c r="BU45" i="1"/>
  <c r="CB273" i="1"/>
  <c r="CC532" i="1"/>
  <c r="CL371" i="1"/>
  <c r="CM371" i="1" s="1"/>
  <c r="BR172" i="1"/>
  <c r="CL172" i="1"/>
  <c r="CM172" i="1" s="1"/>
  <c r="K173" i="1"/>
  <c r="AP173" i="1" s="1"/>
  <c r="CF106" i="1"/>
  <c r="AX376" i="1"/>
  <c r="CH277" i="1"/>
  <c r="AN378" i="1"/>
  <c r="BH378" i="1"/>
  <c r="CG378" i="1"/>
  <c r="CC19" i="1"/>
  <c r="CL482" i="1"/>
  <c r="CM482" i="1" s="1"/>
  <c r="CK482" i="1"/>
  <c r="BU384" i="1"/>
  <c r="BR175" i="1"/>
  <c r="BN111" i="1"/>
  <c r="K57" i="1"/>
  <c r="AP57" i="1" s="1"/>
  <c r="BN57" i="1"/>
  <c r="BR178" i="1"/>
  <c r="CH531" i="1"/>
  <c r="CL114" i="1"/>
  <c r="CM114" i="1" s="1"/>
  <c r="K58" i="1"/>
  <c r="AP58" i="1" s="1"/>
  <c r="BG58" i="1"/>
  <c r="K486" i="1"/>
  <c r="AP486" i="1" s="1"/>
  <c r="BO486" i="1"/>
  <c r="K59" i="1"/>
  <c r="AP59" i="1" s="1"/>
  <c r="BG59" i="1"/>
  <c r="CN510" i="1"/>
  <c r="CL510" i="1"/>
  <c r="CM510" i="1" s="1"/>
  <c r="BR287" i="1"/>
  <c r="CC487" i="1"/>
  <c r="CH183" i="1"/>
  <c r="CG183" i="1"/>
  <c r="CN292" i="1"/>
  <c r="AN293" i="1"/>
  <c r="BR118" i="1"/>
  <c r="CL91" i="1"/>
  <c r="CM91" i="1" s="1"/>
  <c r="CK91" i="1"/>
  <c r="CN91" i="1"/>
  <c r="CK12" i="1"/>
  <c r="CL12" i="1"/>
  <c r="CM12" i="1" s="1"/>
  <c r="CN12" i="1"/>
  <c r="CC404" i="1"/>
  <c r="CH407" i="1"/>
  <c r="CG407" i="1"/>
  <c r="CN27" i="1"/>
  <c r="CK27" i="1"/>
  <c r="AN398" i="1"/>
  <c r="K398" i="1"/>
  <c r="AP398" i="1" s="1"/>
  <c r="CC61" i="1"/>
  <c r="BO118" i="1"/>
  <c r="CN119" i="1"/>
  <c r="CN399" i="1"/>
  <c r="CC245" i="1"/>
  <c r="BG186" i="1"/>
  <c r="AX186" i="1"/>
  <c r="BH295" i="1"/>
  <c r="CC296" i="1"/>
  <c r="CO296" i="1"/>
  <c r="CC20" i="1"/>
  <c r="CC516" i="1"/>
  <c r="CN406" i="1"/>
  <c r="BH297" i="1"/>
  <c r="BN297" i="1"/>
  <c r="AX297" i="1"/>
  <c r="BG297" i="1"/>
  <c r="CC27" i="1"/>
  <c r="CC349" i="1"/>
  <c r="CN248" i="1"/>
  <c r="CC408" i="1"/>
  <c r="CH189" i="1"/>
  <c r="CG189" i="1"/>
  <c r="BR191" i="1"/>
  <c r="CC414" i="1"/>
  <c r="CL33" i="1"/>
  <c r="CM33" i="1" s="1"/>
  <c r="CN33" i="1"/>
  <c r="CK33" i="1"/>
  <c r="BG542" i="1"/>
  <c r="BR419" i="1"/>
  <c r="BO303" i="1"/>
  <c r="BN303" i="1"/>
  <c r="BH303" i="1"/>
  <c r="BG303" i="1"/>
  <c r="CL420" i="1"/>
  <c r="CM420" i="1" s="1"/>
  <c r="CK420" i="1"/>
  <c r="CB251" i="1"/>
  <c r="BN426" i="1"/>
  <c r="BG426" i="1"/>
  <c r="AX426" i="1"/>
  <c r="BO426" i="1"/>
  <c r="BH426" i="1"/>
  <c r="CK551" i="1"/>
  <c r="BU551" i="1"/>
  <c r="CN551" i="1"/>
  <c r="AX409" i="1"/>
  <c r="BO409" i="1"/>
  <c r="BN409" i="1"/>
  <c r="BG409" i="1"/>
  <c r="BO46" i="1"/>
  <c r="BN46" i="1"/>
  <c r="BH46" i="1"/>
  <c r="CK550" i="1"/>
  <c r="CN550" i="1"/>
  <c r="BU496" i="1"/>
  <c r="CN518" i="1"/>
  <c r="CK518" i="1"/>
  <c r="CC187" i="1"/>
  <c r="BU27" i="1"/>
  <c r="BH409" i="1"/>
  <c r="CG498" i="1"/>
  <c r="BR190" i="1"/>
  <c r="BG46" i="1"/>
  <c r="BO67" i="1"/>
  <c r="BN67" i="1"/>
  <c r="BH67" i="1"/>
  <c r="BG67" i="1"/>
  <c r="BU127" i="1"/>
  <c r="CO425" i="1"/>
  <c r="CC425" i="1"/>
  <c r="CC277" i="1"/>
  <c r="BR8" i="1"/>
  <c r="CN241" i="1"/>
  <c r="CC378" i="1"/>
  <c r="CC379" i="1"/>
  <c r="BR380" i="1"/>
  <c r="CK55" i="1"/>
  <c r="CB279" i="1"/>
  <c r="CC484" i="1"/>
  <c r="BR177" i="1"/>
  <c r="CB387" i="1"/>
  <c r="BU388" i="1"/>
  <c r="CC113" i="1"/>
  <c r="BG114" i="1"/>
  <c r="BR390" i="1"/>
  <c r="BR393" i="1"/>
  <c r="BR347" i="1"/>
  <c r="CK347" i="1"/>
  <c r="CC291" i="1"/>
  <c r="CB489" i="1"/>
  <c r="CK243" i="1"/>
  <c r="CO61" i="1"/>
  <c r="AX118" i="1"/>
  <c r="BN512" i="1"/>
  <c r="BU401" i="1"/>
  <c r="BU12" i="1"/>
  <c r="CL13" i="1"/>
  <c r="CM13" i="1" s="1"/>
  <c r="AN245" i="1"/>
  <c r="AX62" i="1"/>
  <c r="CK186" i="1"/>
  <c r="BU120" i="1"/>
  <c r="CB348" i="1"/>
  <c r="BU296" i="1"/>
  <c r="BR515" i="1"/>
  <c r="AX21" i="1"/>
  <c r="BU21" i="1"/>
  <c r="CC494" i="1"/>
  <c r="AX405" i="1"/>
  <c r="CK516" i="1"/>
  <c r="BR497" i="1"/>
  <c r="CN497" i="1"/>
  <c r="BU406" i="1"/>
  <c r="CK247" i="1"/>
  <c r="CL23" i="1"/>
  <c r="CM23" i="1" s="1"/>
  <c r="CB24" i="1"/>
  <c r="BR26" i="1"/>
  <c r="BH407" i="1"/>
  <c r="BH123" i="1"/>
  <c r="AX123" i="1"/>
  <c r="BG123" i="1"/>
  <c r="BR297" i="1"/>
  <c r="BG124" i="1"/>
  <c r="CH124" i="1"/>
  <c r="BU248" i="1"/>
  <c r="CB189" i="1"/>
  <c r="CN410" i="1"/>
  <c r="CH29" i="1"/>
  <c r="CC30" i="1"/>
  <c r="BR32" i="1"/>
  <c r="CN128" i="1"/>
  <c r="CL128" i="1"/>
  <c r="CM128" i="1" s="1"/>
  <c r="CK128" i="1"/>
  <c r="CN418" i="1"/>
  <c r="CL418" i="1"/>
  <c r="CM418" i="1" s="1"/>
  <c r="CL303" i="1"/>
  <c r="CM303" i="1" s="1"/>
  <c r="CL195" i="1"/>
  <c r="CM195" i="1" s="1"/>
  <c r="CK195" i="1"/>
  <c r="CN195" i="1"/>
  <c r="AO548" i="1"/>
  <c r="BN548" i="1"/>
  <c r="BH548" i="1"/>
  <c r="BG548" i="1"/>
  <c r="CC394" i="1"/>
  <c r="CB490" i="1"/>
  <c r="CL243" i="1"/>
  <c r="CM243" i="1" s="1"/>
  <c r="CC399" i="1"/>
  <c r="CC185" i="1"/>
  <c r="BO120" i="1"/>
  <c r="BG120" i="1"/>
  <c r="BR24" i="1"/>
  <c r="BG122" i="1"/>
  <c r="BN124" i="1"/>
  <c r="BU518" i="1"/>
  <c r="CL63" i="1"/>
  <c r="CM63" i="1" s="1"/>
  <c r="CN63" i="1"/>
  <c r="CH191" i="1"/>
  <c r="CG191" i="1"/>
  <c r="CK193" i="1"/>
  <c r="CL32" i="1"/>
  <c r="CM32" i="1" s="1"/>
  <c r="CN32" i="1"/>
  <c r="CN499" i="1"/>
  <c r="CL499" i="1"/>
  <c r="CM499" i="1" s="1"/>
  <c r="CK499" i="1"/>
  <c r="CO47" i="1"/>
  <c r="CC47" i="1"/>
  <c r="CC60" i="1"/>
  <c r="BR289" i="1"/>
  <c r="BR183" i="1"/>
  <c r="CK183" i="1"/>
  <c r="BR489" i="1"/>
  <c r="CC293" i="1"/>
  <c r="CC91" i="1"/>
  <c r="CC493" i="1"/>
  <c r="CC12" i="1"/>
  <c r="CC246" i="1"/>
  <c r="BR246" i="1"/>
  <c r="AX295" i="1"/>
  <c r="CC120" i="1"/>
  <c r="CO120" i="1"/>
  <c r="CC348" i="1"/>
  <c r="BO513" i="1"/>
  <c r="BH513" i="1"/>
  <c r="BR403" i="1"/>
  <c r="BR514" i="1"/>
  <c r="CL14" i="1"/>
  <c r="CM14" i="1" s="1"/>
  <c r="CN516" i="1"/>
  <c r="BO406" i="1"/>
  <c r="BG406" i="1"/>
  <c r="BG518" i="1"/>
  <c r="CN349" i="1"/>
  <c r="CK349" i="1"/>
  <c r="CO410" i="1"/>
  <c r="CC410" i="1"/>
  <c r="BR411" i="1"/>
  <c r="CB190" i="1"/>
  <c r="CC63" i="1"/>
  <c r="BU63" i="1"/>
  <c r="CL191" i="1"/>
  <c r="CM191" i="1" s="1"/>
  <c r="CL193" i="1"/>
  <c r="CM193" i="1" s="1"/>
  <c r="BU499" i="1"/>
  <c r="CL46" i="1"/>
  <c r="CM46" i="1" s="1"/>
  <c r="CK46" i="1"/>
  <c r="CL67" i="1"/>
  <c r="CM67" i="1" s="1"/>
  <c r="CK67" i="1"/>
  <c r="BH126" i="1"/>
  <c r="CH69" i="1"/>
  <c r="CG69" i="1"/>
  <c r="CG521" i="1"/>
  <c r="BN196" i="1"/>
  <c r="AX196" i="1"/>
  <c r="BN352" i="1"/>
  <c r="BG352" i="1"/>
  <c r="AX352" i="1"/>
  <c r="BH352" i="1"/>
  <c r="AX184" i="1"/>
  <c r="BG184" i="1"/>
  <c r="CB245" i="1"/>
  <c r="CB513" i="1"/>
  <c r="CN14" i="1"/>
  <c r="CO20" i="1"/>
  <c r="CG21" i="1"/>
  <c r="BH406" i="1"/>
  <c r="CL406" i="1"/>
  <c r="CM406" i="1" s="1"/>
  <c r="BH518" i="1"/>
  <c r="AX27" i="1"/>
  <c r="BN27" i="1"/>
  <c r="BH27" i="1"/>
  <c r="CK248" i="1"/>
  <c r="BU540" i="1"/>
  <c r="BO408" i="1"/>
  <c r="BG408" i="1"/>
  <c r="CB408" i="1"/>
  <c r="CN498" i="1"/>
  <c r="CK498" i="1"/>
  <c r="BR412" i="1"/>
  <c r="BR29" i="1"/>
  <c r="CH63" i="1"/>
  <c r="CG63" i="1"/>
  <c r="CB250" i="1"/>
  <c r="CG66" i="1"/>
  <c r="CB350" i="1"/>
  <c r="CG350" i="1"/>
  <c r="BU67" i="1"/>
  <c r="CK127" i="1"/>
  <c r="BG92" i="1"/>
  <c r="BO92" i="1"/>
  <c r="BH92" i="1"/>
  <c r="BH267" i="1"/>
  <c r="BO352" i="1"/>
  <c r="CB372" i="1"/>
  <c r="BU106" i="1"/>
  <c r="CN479" i="1"/>
  <c r="CB276" i="1"/>
  <c r="CC508" i="1"/>
  <c r="BR278" i="1"/>
  <c r="BR481" i="1"/>
  <c r="CC108" i="1"/>
  <c r="AZ380" i="1"/>
  <c r="BU381" i="1"/>
  <c r="BO55" i="1"/>
  <c r="BU383" i="1"/>
  <c r="BR174" i="1"/>
  <c r="BU112" i="1"/>
  <c r="BR385" i="1"/>
  <c r="BU285" i="1"/>
  <c r="CC286" i="1"/>
  <c r="CB487" i="1"/>
  <c r="CB488" i="1"/>
  <c r="BU289" i="1"/>
  <c r="BU183" i="1"/>
  <c r="BH184" i="1"/>
  <c r="BU489" i="1"/>
  <c r="BR490" i="1"/>
  <c r="CC292" i="1"/>
  <c r="CB492" i="1"/>
  <c r="CB397" i="1"/>
  <c r="BU397" i="1"/>
  <c r="BN118" i="1"/>
  <c r="AX512" i="1"/>
  <c r="AZ119" i="1"/>
  <c r="BR119" i="1"/>
  <c r="BU13" i="1"/>
  <c r="BH245" i="1"/>
  <c r="CN402" i="1"/>
  <c r="BU186" i="1"/>
  <c r="CB295" i="1"/>
  <c r="BN120" i="1"/>
  <c r="CC513" i="1"/>
  <c r="BG513" i="1"/>
  <c r="BO20" i="1"/>
  <c r="K20" i="1"/>
  <c r="AP20" i="1" s="1"/>
  <c r="AN20" i="1"/>
  <c r="BO21" i="1"/>
  <c r="BO405" i="1"/>
  <c r="BU497" i="1"/>
  <c r="BN406" i="1"/>
  <c r="CC123" i="1"/>
  <c r="CN124" i="1"/>
  <c r="CL124" i="1"/>
  <c r="CM124" i="1" s="1"/>
  <c r="BO518" i="1"/>
  <c r="CG518" i="1"/>
  <c r="BR27" i="1"/>
  <c r="CC541" i="1"/>
  <c r="BH408" i="1"/>
  <c r="BU410" i="1"/>
  <c r="CC190" i="1"/>
  <c r="CK63" i="1"/>
  <c r="CB191" i="1"/>
  <c r="CC65" i="1"/>
  <c r="BH350" i="1"/>
  <c r="CC68" i="1"/>
  <c r="CL127" i="1"/>
  <c r="CM127" i="1" s="1"/>
  <c r="BG417" i="1"/>
  <c r="AX417" i="1"/>
  <c r="BN417" i="1"/>
  <c r="BN69" i="1"/>
  <c r="BH69" i="1"/>
  <c r="BG69" i="1"/>
  <c r="CB70" i="1"/>
  <c r="AX303" i="1"/>
  <c r="BN92" i="1"/>
  <c r="CO92" i="1"/>
  <c r="BO267" i="1"/>
  <c r="CL522" i="1"/>
  <c r="CM522" i="1" s="1"/>
  <c r="CN522" i="1"/>
  <c r="CK522" i="1"/>
  <c r="CC199" i="1"/>
  <c r="CK304" i="1"/>
  <c r="CL304" i="1"/>
  <c r="CM304" i="1" s="1"/>
  <c r="BO523" i="1"/>
  <c r="BG200" i="1"/>
  <c r="AX200" i="1"/>
  <c r="BH200" i="1"/>
  <c r="CK132" i="1"/>
  <c r="CL132" i="1"/>
  <c r="CM132" i="1" s="1"/>
  <c r="CC524" i="1"/>
  <c r="BG425" i="1"/>
  <c r="CK252" i="1"/>
  <c r="CN252" i="1"/>
  <c r="AN202" i="1"/>
  <c r="BO202" i="1"/>
  <c r="BN202" i="1"/>
  <c r="BH202" i="1"/>
  <c r="AX431" i="1"/>
  <c r="K431" i="1"/>
  <c r="AP431" i="1" s="1"/>
  <c r="BG6" i="1"/>
  <c r="BO6" i="1"/>
  <c r="BN6" i="1"/>
  <c r="BH6" i="1"/>
  <c r="AX48" i="1"/>
  <c r="BO48" i="1"/>
  <c r="BN48" i="1"/>
  <c r="BH48" i="1"/>
  <c r="CK133" i="1"/>
  <c r="CL133" i="1"/>
  <c r="CM133" i="1" s="1"/>
  <c r="BH427" i="1"/>
  <c r="BG427" i="1"/>
  <c r="AX427" i="1"/>
  <c r="BN427" i="1"/>
  <c r="CG549" i="1"/>
  <c r="CH549" i="1"/>
  <c r="BU550" i="1"/>
  <c r="CN429" i="1"/>
  <c r="CL429" i="1"/>
  <c r="CM429" i="1" s="1"/>
  <c r="CK429" i="1"/>
  <c r="CH591" i="1"/>
  <c r="CG591" i="1"/>
  <c r="CL440" i="1"/>
  <c r="CM440" i="1" s="1"/>
  <c r="CK440" i="1"/>
  <c r="CN440" i="1"/>
  <c r="CC189" i="1"/>
  <c r="CC534" i="1"/>
  <c r="BU29" i="1"/>
  <c r="BU191" i="1"/>
  <c r="CB413" i="1"/>
  <c r="BU192" i="1"/>
  <c r="BU414" i="1"/>
  <c r="CK350" i="1"/>
  <c r="BU128" i="1"/>
  <c r="BO520" i="1"/>
  <c r="BU303" i="1"/>
  <c r="BN198" i="1"/>
  <c r="BO198" i="1"/>
  <c r="BH198" i="1"/>
  <c r="AX71" i="1"/>
  <c r="BN71" i="1"/>
  <c r="BG71" i="1"/>
  <c r="AX131" i="1"/>
  <c r="BN131" i="1"/>
  <c r="BH131" i="1"/>
  <c r="CO524" i="1"/>
  <c r="CN423" i="1"/>
  <c r="BO427" i="1"/>
  <c r="CG427" i="1"/>
  <c r="CG560" i="1"/>
  <c r="CC581" i="1"/>
  <c r="BU429" i="1"/>
  <c r="CK208" i="1"/>
  <c r="BU208" i="1"/>
  <c r="CN208" i="1"/>
  <c r="CL208" i="1"/>
  <c r="CM208" i="1" s="1"/>
  <c r="CC402" i="1"/>
  <c r="CB514" i="1"/>
  <c r="CB494" i="1"/>
  <c r="BR496" i="1"/>
  <c r="CC247" i="1"/>
  <c r="CC124" i="1"/>
  <c r="BR518" i="1"/>
  <c r="CC248" i="1"/>
  <c r="BR540" i="1"/>
  <c r="BU541" i="1"/>
  <c r="BG28" i="1"/>
  <c r="BR498" i="1"/>
  <c r="BR30" i="1"/>
  <c r="CC64" i="1"/>
  <c r="BG64" i="1"/>
  <c r="BU64" i="1"/>
  <c r="BG192" i="1"/>
  <c r="BO194" i="1"/>
  <c r="CK298" i="1"/>
  <c r="BR351" i="1"/>
  <c r="BR416" i="1"/>
  <c r="CC299" i="1"/>
  <c r="BG299" i="1"/>
  <c r="CO299" i="1"/>
  <c r="BR125" i="1"/>
  <c r="CC301" i="1"/>
  <c r="BR126" i="1"/>
  <c r="BG127" i="1"/>
  <c r="CN417" i="1"/>
  <c r="CB418" i="1"/>
  <c r="BU419" i="1"/>
  <c r="CC69" i="1"/>
  <c r="CC520" i="1"/>
  <c r="BR520" i="1"/>
  <c r="AX521" i="1"/>
  <c r="CI521" i="1"/>
  <c r="CK92" i="1"/>
  <c r="CN92" i="1"/>
  <c r="CO422" i="1"/>
  <c r="CC422" i="1"/>
  <c r="BH71" i="1"/>
  <c r="BR352" i="1"/>
  <c r="CC132" i="1"/>
  <c r="CG132" i="1"/>
  <c r="BU423" i="1"/>
  <c r="AX424" i="1"/>
  <c r="BN424" i="1"/>
  <c r="BG424" i="1"/>
  <c r="CG543" i="1"/>
  <c r="CH543" i="1"/>
  <c r="AO545" i="1"/>
  <c r="BN545" i="1"/>
  <c r="BG545" i="1"/>
  <c r="BH545" i="1"/>
  <c r="CH545" i="1"/>
  <c r="BN547" i="1"/>
  <c r="AO547" i="1"/>
  <c r="BH547" i="1"/>
  <c r="BG547" i="1"/>
  <c r="CC547" i="1"/>
  <c r="CH564" i="1"/>
  <c r="CG564" i="1"/>
  <c r="CK11" i="1"/>
  <c r="CL11" i="1"/>
  <c r="CM11" i="1" s="1"/>
  <c r="CG434" i="1"/>
  <c r="BN257" i="1"/>
  <c r="BH257" i="1"/>
  <c r="BG257" i="1"/>
  <c r="AX257" i="1"/>
  <c r="BO257" i="1"/>
  <c r="CG140" i="1"/>
  <c r="CH140" i="1"/>
  <c r="BH414" i="1"/>
  <c r="CC416" i="1"/>
  <c r="CC500" i="1"/>
  <c r="CO500" i="1"/>
  <c r="BH304" i="1"/>
  <c r="CL352" i="1"/>
  <c r="CM352" i="1" s="1"/>
  <c r="CN352" i="1"/>
  <c r="CN133" i="1"/>
  <c r="BN550" i="1"/>
  <c r="BH550" i="1"/>
  <c r="BG550" i="1"/>
  <c r="BN306" i="1"/>
  <c r="BH306" i="1"/>
  <c r="BO306" i="1"/>
  <c r="AX306" i="1"/>
  <c r="BG306" i="1"/>
  <c r="CG308" i="1"/>
  <c r="CL435" i="1"/>
  <c r="CM435" i="1" s="1"/>
  <c r="CK435" i="1"/>
  <c r="CG193" i="1"/>
  <c r="BR194" i="1"/>
  <c r="BN414" i="1"/>
  <c r="BU350" i="1"/>
  <c r="CC351" i="1"/>
  <c r="BU351" i="1"/>
  <c r="BN299" i="1"/>
  <c r="BR300" i="1"/>
  <c r="CC125" i="1"/>
  <c r="BU125" i="1"/>
  <c r="BN127" i="1"/>
  <c r="BG128" i="1"/>
  <c r="CC419" i="1"/>
  <c r="BH70" i="1"/>
  <c r="CK520" i="1"/>
  <c r="CL520" i="1"/>
  <c r="CM520" i="1" s="1"/>
  <c r="CO521" i="1"/>
  <c r="CC521" i="1"/>
  <c r="CC198" i="1"/>
  <c r="CL198" i="1"/>
  <c r="CM198" i="1" s="1"/>
  <c r="CK198" i="1"/>
  <c r="CN304" i="1"/>
  <c r="CG523" i="1"/>
  <c r="CH523" i="1"/>
  <c r="CB199" i="1"/>
  <c r="CN131" i="1"/>
  <c r="CK131" i="1"/>
  <c r="BO423" i="1"/>
  <c r="BH423" i="1"/>
  <c r="CK424" i="1"/>
  <c r="BR549" i="1"/>
  <c r="BO550" i="1"/>
  <c r="BR552" i="1"/>
  <c r="CB36" i="1"/>
  <c r="CC306" i="1"/>
  <c r="CO306" i="1"/>
  <c r="BR136" i="1"/>
  <c r="CN439" i="1"/>
  <c r="CK439" i="1"/>
  <c r="CC290" i="1"/>
  <c r="CC489" i="1"/>
  <c r="BR491" i="1"/>
  <c r="AZ293" i="1"/>
  <c r="BR492" i="1"/>
  <c r="CB398" i="1"/>
  <c r="BR399" i="1"/>
  <c r="BR400" i="1"/>
  <c r="CC13" i="1"/>
  <c r="CO402" i="1"/>
  <c r="BU348" i="1"/>
  <c r="CC514" i="1"/>
  <c r="CB20" i="1"/>
  <c r="CB121" i="1"/>
  <c r="BR516" i="1"/>
  <c r="BU517" i="1"/>
  <c r="CC496" i="1"/>
  <c r="BR25" i="1"/>
  <c r="BR124" i="1"/>
  <c r="BR349" i="1"/>
  <c r="CC28" i="1"/>
  <c r="CC188" i="1"/>
  <c r="BU498" i="1"/>
  <c r="BR63" i="1"/>
  <c r="BN191" i="1"/>
  <c r="BU65" i="1"/>
  <c r="BH250" i="1"/>
  <c r="BO192" i="1"/>
  <c r="BU298" i="1"/>
  <c r="BR499" i="1"/>
  <c r="CC33" i="1"/>
  <c r="BO128" i="1"/>
  <c r="CC418" i="1"/>
  <c r="CO418" i="1"/>
  <c r="BN70" i="1"/>
  <c r="BR420" i="1"/>
  <c r="BH129" i="1"/>
  <c r="CH251" i="1"/>
  <c r="BR304" i="1"/>
  <c r="BN522" i="1"/>
  <c r="CK523" i="1"/>
  <c r="BU352" i="1"/>
  <c r="BU131" i="1"/>
  <c r="CB133" i="1"/>
  <c r="BG423" i="1"/>
  <c r="CN424" i="1"/>
  <c r="CO543" i="1"/>
  <c r="CC543" i="1"/>
  <c r="BN544" i="1"/>
  <c r="BG544" i="1"/>
  <c r="CH544" i="1"/>
  <c r="CG544" i="1"/>
  <c r="CN545" i="1"/>
  <c r="CN93" i="1"/>
  <c r="CK93" i="1"/>
  <c r="BU93" i="1"/>
  <c r="CL93" i="1"/>
  <c r="CM93" i="1" s="1"/>
  <c r="CB431" i="1"/>
  <c r="BR36" i="1"/>
  <c r="CH307" i="1"/>
  <c r="CG307" i="1"/>
  <c r="CH6" i="1"/>
  <c r="CG6" i="1"/>
  <c r="CB48" i="1"/>
  <c r="CH42" i="1"/>
  <c r="CG42" i="1"/>
  <c r="CN557" i="1"/>
  <c r="CK561" i="1"/>
  <c r="CC570" i="1"/>
  <c r="CC572" i="1"/>
  <c r="CC578" i="1"/>
  <c r="CC584" i="1"/>
  <c r="CH253" i="1"/>
  <c r="CG253" i="1"/>
  <c r="CC255" i="1"/>
  <c r="BN204" i="1"/>
  <c r="AN204" i="1"/>
  <c r="BO204" i="1"/>
  <c r="CK437" i="1"/>
  <c r="CL437" i="1"/>
  <c r="CM437" i="1" s="1"/>
  <c r="BH260" i="1"/>
  <c r="BO260" i="1"/>
  <c r="BG260" i="1"/>
  <c r="CC95" i="1"/>
  <c r="CO95" i="1"/>
  <c r="BO95" i="1"/>
  <c r="BN594" i="1"/>
  <c r="BO594" i="1"/>
  <c r="BH594" i="1"/>
  <c r="BG594" i="1"/>
  <c r="CH451" i="1"/>
  <c r="CG451" i="1"/>
  <c r="CN675" i="1"/>
  <c r="CK675" i="1"/>
  <c r="CK676" i="1"/>
  <c r="CN676" i="1"/>
  <c r="CN677" i="1"/>
  <c r="CK677" i="1"/>
  <c r="CC538" i="1"/>
  <c r="CO538" i="1"/>
  <c r="BN538" i="1"/>
  <c r="CG449" i="1"/>
  <c r="CH449" i="1"/>
  <c r="BU340" i="1"/>
  <c r="CN340" i="1"/>
  <c r="BU440" i="1"/>
  <c r="BH318" i="1"/>
  <c r="AX318" i="1"/>
  <c r="BN318" i="1"/>
  <c r="BO538" i="1"/>
  <c r="BR449" i="1"/>
  <c r="BO145" i="1"/>
  <c r="BG145" i="1"/>
  <c r="AX145" i="1"/>
  <c r="BN145" i="1"/>
  <c r="CK80" i="1"/>
  <c r="CN80" i="1"/>
  <c r="BN219" i="1"/>
  <c r="AX219" i="1"/>
  <c r="BG458" i="1"/>
  <c r="AX458" i="1"/>
  <c r="BO458" i="1"/>
  <c r="BN458" i="1"/>
  <c r="BH458" i="1"/>
  <c r="CB421" i="1"/>
  <c r="BR251" i="1"/>
  <c r="CC267" i="1"/>
  <c r="BR267" i="1"/>
  <c r="BU198" i="1"/>
  <c r="BU304" i="1"/>
  <c r="BU523" i="1"/>
  <c r="BR200" i="1"/>
  <c r="CB131" i="1"/>
  <c r="BU524" i="1"/>
  <c r="CB425" i="1"/>
  <c r="CK425" i="1"/>
  <c r="CN426" i="1"/>
  <c r="CL72" i="1"/>
  <c r="CM72" i="1" s="1"/>
  <c r="BG546" i="1"/>
  <c r="BU549" i="1"/>
  <c r="CC550" i="1"/>
  <c r="BR556" i="1"/>
  <c r="BR558" i="1"/>
  <c r="CN558" i="1"/>
  <c r="CC560" i="1"/>
  <c r="CC569" i="1"/>
  <c r="BU569" i="1"/>
  <c r="CK569" i="1"/>
  <c r="BR582" i="1"/>
  <c r="BU159" i="1"/>
  <c r="CL159" i="1"/>
  <c r="CM159" i="1" s="1"/>
  <c r="CK36" i="1"/>
  <c r="CL36" i="1"/>
  <c r="CM36" i="1" s="1"/>
  <c r="CL73" i="1"/>
  <c r="CM73" i="1" s="1"/>
  <c r="BR433" i="1"/>
  <c r="CN433" i="1"/>
  <c r="CK589" i="1"/>
  <c r="CN307" i="1"/>
  <c r="CB253" i="1"/>
  <c r="BR255" i="1"/>
  <c r="CK6" i="1"/>
  <c r="CN437" i="1"/>
  <c r="CK7" i="1"/>
  <c r="CN7" i="1"/>
  <c r="CL310" i="1"/>
  <c r="CM310" i="1" s="1"/>
  <c r="CK310" i="1"/>
  <c r="BU310" i="1"/>
  <c r="BO311" i="1"/>
  <c r="BN311" i="1"/>
  <c r="BH311" i="1"/>
  <c r="BG311" i="1"/>
  <c r="CL311" i="1"/>
  <c r="CM311" i="1" s="1"/>
  <c r="CH593" i="1"/>
  <c r="CG593" i="1"/>
  <c r="CG525" i="1"/>
  <c r="CO318" i="1"/>
  <c r="CC318" i="1"/>
  <c r="CK10" i="1"/>
  <c r="BU10" i="1"/>
  <c r="CB213" i="1"/>
  <c r="CB96" i="1"/>
  <c r="BR450" i="1"/>
  <c r="CO145" i="1"/>
  <c r="CC145" i="1"/>
  <c r="BH145" i="1"/>
  <c r="BN453" i="1"/>
  <c r="AX453" i="1"/>
  <c r="CK571" i="1"/>
  <c r="CN571" i="1"/>
  <c r="CC574" i="1"/>
  <c r="CC575" i="1"/>
  <c r="CC580" i="1"/>
  <c r="BN432" i="1"/>
  <c r="CO308" i="1"/>
  <c r="CC308" i="1"/>
  <c r="BH137" i="1"/>
  <c r="BN309" i="1"/>
  <c r="AX309" i="1"/>
  <c r="BG309" i="1"/>
  <c r="CH207" i="1"/>
  <c r="CG207" i="1"/>
  <c r="BG74" i="1"/>
  <c r="BO74" i="1"/>
  <c r="BN74" i="1"/>
  <c r="AX74" i="1"/>
  <c r="CN311" i="1"/>
  <c r="CH76" i="1"/>
  <c r="CG76" i="1"/>
  <c r="BH265" i="1"/>
  <c r="AN265" i="1"/>
  <c r="BO265" i="1"/>
  <c r="BN265" i="1"/>
  <c r="BG265" i="1"/>
  <c r="CL321" i="1"/>
  <c r="CM321" i="1" s="1"/>
  <c r="BO447" i="1"/>
  <c r="BN447" i="1"/>
  <c r="BH323" i="1"/>
  <c r="BN323" i="1"/>
  <c r="BO323" i="1"/>
  <c r="BG323" i="1"/>
  <c r="BN216" i="1"/>
  <c r="BO216" i="1"/>
  <c r="CG326" i="1"/>
  <c r="CI326" i="1"/>
  <c r="CD326" i="1"/>
  <c r="CO453" i="1"/>
  <c r="CC453" i="1"/>
  <c r="CG453" i="1"/>
  <c r="CH453" i="1"/>
  <c r="AP463" i="1"/>
  <c r="BO463" i="1"/>
  <c r="BN463" i="1"/>
  <c r="BH463" i="1"/>
  <c r="BR47" i="1"/>
  <c r="BU500" i="1"/>
  <c r="CC251" i="1"/>
  <c r="CC197" i="1"/>
  <c r="CN71" i="1"/>
  <c r="CB523" i="1"/>
  <c r="CC555" i="1"/>
  <c r="BR564" i="1"/>
  <c r="BR566" i="1"/>
  <c r="CC568" i="1"/>
  <c r="CO568" i="1"/>
  <c r="CK570" i="1"/>
  <c r="BU571" i="1"/>
  <c r="CN576" i="1"/>
  <c r="CC579" i="1"/>
  <c r="CK583" i="1"/>
  <c r="CN583" i="1"/>
  <c r="CB35" i="1"/>
  <c r="CG35" i="1"/>
  <c r="AX588" i="1"/>
  <c r="K93" i="1"/>
  <c r="AP93" i="1" s="1"/>
  <c r="BG93" i="1"/>
  <c r="BU431" i="1"/>
  <c r="CG252" i="1"/>
  <c r="CC253" i="1"/>
  <c r="BR253" i="1"/>
  <c r="CB136" i="1"/>
  <c r="BR434" i="1"/>
  <c r="BH309" i="1"/>
  <c r="CO436" i="1"/>
  <c r="CC436" i="1"/>
  <c r="CB437" i="1"/>
  <c r="CB94" i="1"/>
  <c r="CL257" i="1"/>
  <c r="CM257" i="1" s="1"/>
  <c r="CK257" i="1"/>
  <c r="CK258" i="1"/>
  <c r="CL258" i="1"/>
  <c r="CM258" i="1" s="1"/>
  <c r="CK259" i="1"/>
  <c r="CN259" i="1"/>
  <c r="CL259" i="1"/>
  <c r="CM259" i="1" s="1"/>
  <c r="CO313" i="1"/>
  <c r="CC313" i="1"/>
  <c r="CN525" i="1"/>
  <c r="CL525" i="1"/>
  <c r="CM525" i="1" s="1"/>
  <c r="CK525" i="1"/>
  <c r="BU525" i="1"/>
  <c r="CC442" i="1"/>
  <c r="CO442" i="1"/>
  <c r="CN321" i="1"/>
  <c r="BR213" i="1"/>
  <c r="CG213" i="1"/>
  <c r="CB444" i="1"/>
  <c r="CC447" i="1"/>
  <c r="CO447" i="1"/>
  <c r="BH447" i="1"/>
  <c r="CL38" i="1"/>
  <c r="CM38" i="1" s="1"/>
  <c r="CL355" i="1"/>
  <c r="CM355" i="1" s="1"/>
  <c r="CN355" i="1"/>
  <c r="BG463" i="1"/>
  <c r="CN554" i="1"/>
  <c r="BU433" i="1"/>
  <c r="CB255" i="1"/>
  <c r="CB204" i="1"/>
  <c r="BO208" i="1"/>
  <c r="BN208" i="1"/>
  <c r="BH208" i="1"/>
  <c r="BG208" i="1"/>
  <c r="BH440" i="1"/>
  <c r="AN440" i="1"/>
  <c r="BO440" i="1"/>
  <c r="BN440" i="1"/>
  <c r="BG440" i="1"/>
  <c r="CK441" i="1"/>
  <c r="CH444" i="1"/>
  <c r="CG444" i="1"/>
  <c r="CN38" i="1"/>
  <c r="BG218" i="1"/>
  <c r="AX218" i="1"/>
  <c r="BO218" i="1"/>
  <c r="CN129" i="1"/>
  <c r="CB422" i="1"/>
  <c r="CC130" i="1"/>
  <c r="BU522" i="1"/>
  <c r="BH199" i="1"/>
  <c r="CC201" i="1"/>
  <c r="BR423" i="1"/>
  <c r="CC72" i="1"/>
  <c r="BR428" i="1"/>
  <c r="BR544" i="1"/>
  <c r="BR546" i="1"/>
  <c r="BR550" i="1"/>
  <c r="BU562" i="1"/>
  <c r="CC567" i="1"/>
  <c r="CN568" i="1"/>
  <c r="CK568" i="1"/>
  <c r="BR572" i="1"/>
  <c r="BU580" i="1"/>
  <c r="CO580" i="1"/>
  <c r="BR584" i="1"/>
  <c r="CH584" i="1"/>
  <c r="BU587" i="1"/>
  <c r="BO93" i="1"/>
  <c r="CN202" i="1"/>
  <c r="CK202" i="1"/>
  <c r="BN430" i="1"/>
  <c r="BO430" i="1"/>
  <c r="AN430" i="1"/>
  <c r="CB430" i="1"/>
  <c r="BG36" i="1"/>
  <c r="BH36" i="1"/>
  <c r="BU73" i="1"/>
  <c r="CK137" i="1"/>
  <c r="CN137" i="1"/>
  <c r="BH204" i="1"/>
  <c r="BR501" i="1"/>
  <c r="BR437" i="1"/>
  <c r="AX438" i="1"/>
  <c r="BO438" i="1"/>
  <c r="BG438" i="1"/>
  <c r="BH439" i="1"/>
  <c r="CL7" i="1"/>
  <c r="CM7" i="1" s="1"/>
  <c r="BU311" i="1"/>
  <c r="CB314" i="1"/>
  <c r="CH262" i="1"/>
  <c r="CG262" i="1"/>
  <c r="BN95" i="1"/>
  <c r="BR592" i="1"/>
  <c r="CN441" i="1"/>
  <c r="BU321" i="1"/>
  <c r="BR444" i="1"/>
  <c r="BG78" i="1"/>
  <c r="AX78" i="1"/>
  <c r="BO78" i="1"/>
  <c r="BN78" i="1"/>
  <c r="BH78" i="1"/>
  <c r="BU38" i="1"/>
  <c r="BN218" i="1"/>
  <c r="CC330" i="1"/>
  <c r="CO330" i="1"/>
  <c r="CN148" i="1"/>
  <c r="CK148" i="1"/>
  <c r="BR576" i="1"/>
  <c r="BU588" i="1"/>
  <c r="BR93" i="1"/>
  <c r="CC11" i="1"/>
  <c r="BR11" i="1"/>
  <c r="CC431" i="1"/>
  <c r="CB73" i="1"/>
  <c r="CB433" i="1"/>
  <c r="BU589" i="1"/>
  <c r="AX255" i="1"/>
  <c r="BR309" i="1"/>
  <c r="AX206" i="1"/>
  <c r="BH94" i="1"/>
  <c r="BR353" i="1"/>
  <c r="CK353" i="1"/>
  <c r="CB140" i="1"/>
  <c r="CB160" i="1"/>
  <c r="CC312" i="1"/>
  <c r="CN260" i="1"/>
  <c r="BO141" i="1"/>
  <c r="BR314" i="1"/>
  <c r="BO316" i="1"/>
  <c r="BR590" i="1"/>
  <c r="CN590" i="1"/>
  <c r="CC142" i="1"/>
  <c r="AP210" i="1"/>
  <c r="BO37" i="1"/>
  <c r="AX161" i="1"/>
  <c r="BU441" i="1"/>
  <c r="AX525" i="1"/>
  <c r="CC265" i="1"/>
  <c r="CJ265" i="1"/>
  <c r="AX77" i="1"/>
  <c r="BR77" i="1"/>
  <c r="BO320" i="1"/>
  <c r="CB502" i="1"/>
  <c r="BH321" i="1"/>
  <c r="CB322" i="1"/>
  <c r="CC211" i="1"/>
  <c r="CL212" i="1"/>
  <c r="CM212" i="1" s="1"/>
  <c r="CB445" i="1"/>
  <c r="BO446" i="1"/>
  <c r="CK539" i="1"/>
  <c r="CL539" i="1"/>
  <c r="CM539" i="1" s="1"/>
  <c r="CN539" i="1"/>
  <c r="AN324" i="1"/>
  <c r="CN324" i="1"/>
  <c r="BR451" i="1"/>
  <c r="AX79" i="1"/>
  <c r="BN79" i="1"/>
  <c r="CL454" i="1"/>
  <c r="CM454" i="1" s="1"/>
  <c r="BU355" i="1"/>
  <c r="CC146" i="1"/>
  <c r="CO146" i="1"/>
  <c r="CK146" i="1"/>
  <c r="CC147" i="1"/>
  <c r="AX460" i="1"/>
  <c r="BO460" i="1"/>
  <c r="BN460" i="1"/>
  <c r="BH460" i="1"/>
  <c r="CB307" i="1"/>
  <c r="BR137" i="1"/>
  <c r="CB207" i="1"/>
  <c r="CC94" i="1"/>
  <c r="BH7" i="1"/>
  <c r="CB7" i="1"/>
  <c r="BH258" i="1"/>
  <c r="CC310" i="1"/>
  <c r="CB259" i="1"/>
  <c r="CB42" i="1"/>
  <c r="CB312" i="1"/>
  <c r="CC262" i="1"/>
  <c r="AX591" i="1"/>
  <c r="CD161" i="1"/>
  <c r="CN77" i="1"/>
  <c r="BO502" i="1"/>
  <c r="CI594" i="1"/>
  <c r="AX214" i="1"/>
  <c r="BR446" i="1"/>
  <c r="AX503" i="1"/>
  <c r="CC323" i="1"/>
  <c r="CK450" i="1"/>
  <c r="BN80" i="1"/>
  <c r="BH80" i="1"/>
  <c r="AX82" i="1"/>
  <c r="BN82" i="1"/>
  <c r="BG82" i="1"/>
  <c r="CH598" i="1"/>
  <c r="CG598" i="1"/>
  <c r="CJ598" i="1"/>
  <c r="CN461" i="1"/>
  <c r="CL461" i="1"/>
  <c r="CM461" i="1" s="1"/>
  <c r="AX49" i="1"/>
  <c r="BO49" i="1"/>
  <c r="BN49" i="1"/>
  <c r="BH49" i="1"/>
  <c r="BG49" i="1"/>
  <c r="CN226" i="1"/>
  <c r="CL226" i="1"/>
  <c r="CM226" i="1" s="1"/>
  <c r="CK226" i="1"/>
  <c r="CC48" i="1"/>
  <c r="CC258" i="1"/>
  <c r="CC42" i="1"/>
  <c r="CC264" i="1"/>
  <c r="CI593" i="1"/>
  <c r="CC440" i="1"/>
  <c r="CC502" i="1"/>
  <c r="CK443" i="1"/>
  <c r="BG539" i="1"/>
  <c r="CC215" i="1"/>
  <c r="AX324" i="1"/>
  <c r="AX96" i="1"/>
  <c r="BN96" i="1"/>
  <c r="CL463" i="1"/>
  <c r="CM463" i="1" s="1"/>
  <c r="BN356" i="1"/>
  <c r="BO356" i="1"/>
  <c r="BH356" i="1"/>
  <c r="BG356" i="1"/>
  <c r="BN338" i="1"/>
  <c r="BO338" i="1"/>
  <c r="BH338" i="1"/>
  <c r="BG338" i="1"/>
  <c r="BH238" i="1"/>
  <c r="CC76" i="1"/>
  <c r="CB209" i="1"/>
  <c r="CI592" i="1"/>
  <c r="CJ592" i="1" s="1"/>
  <c r="CC319" i="1"/>
  <c r="CK322" i="1"/>
  <c r="CI212" i="1"/>
  <c r="CI213" i="1"/>
  <c r="CJ213" i="1" s="1"/>
  <c r="BO449" i="1"/>
  <c r="BN449" i="1"/>
  <c r="AX526" i="1"/>
  <c r="BH526" i="1"/>
  <c r="CB526" i="1"/>
  <c r="AX450" i="1"/>
  <c r="BO450" i="1"/>
  <c r="BG450" i="1"/>
  <c r="CK145" i="1"/>
  <c r="CK218" i="1"/>
  <c r="CN218" i="1"/>
  <c r="CL218" i="1"/>
  <c r="CM218" i="1" s="1"/>
  <c r="CI453" i="1"/>
  <c r="AX162" i="1"/>
  <c r="BO162" i="1"/>
  <c r="BO355" i="1"/>
  <c r="BH355" i="1"/>
  <c r="BG355" i="1"/>
  <c r="AX355" i="1"/>
  <c r="CN536" i="1"/>
  <c r="CK536" i="1"/>
  <c r="CN224" i="1"/>
  <c r="CL224" i="1"/>
  <c r="CM224" i="1" s="1"/>
  <c r="CK224" i="1"/>
  <c r="BN87" i="1"/>
  <c r="AN87" i="1"/>
  <c r="CB436" i="1"/>
  <c r="BR48" i="1"/>
  <c r="BU439" i="1"/>
  <c r="BU260" i="1"/>
  <c r="BR76" i="1"/>
  <c r="BG314" i="1"/>
  <c r="BG209" i="1"/>
  <c r="BR264" i="1"/>
  <c r="BG590" i="1"/>
  <c r="CC591" i="1"/>
  <c r="BH591" i="1"/>
  <c r="BH161" i="1"/>
  <c r="CK161" i="1"/>
  <c r="CO502" i="1"/>
  <c r="CC213" i="1"/>
  <c r="BN213" i="1"/>
  <c r="BG214" i="1"/>
  <c r="CN214" i="1"/>
  <c r="CB443" i="1"/>
  <c r="BH444" i="1"/>
  <c r="CI143" i="1"/>
  <c r="BR78" i="1"/>
  <c r="CG78" i="1"/>
  <c r="CK446" i="1"/>
  <c r="CK447" i="1"/>
  <c r="CI538" i="1"/>
  <c r="CJ538" i="1" s="1"/>
  <c r="BN539" i="1"/>
  <c r="BN503" i="1"/>
  <c r="BG449" i="1"/>
  <c r="CI449" i="1"/>
  <c r="CC526" i="1"/>
  <c r="CO526" i="1"/>
  <c r="BG526" i="1"/>
  <c r="BH96" i="1"/>
  <c r="BH450" i="1"/>
  <c r="BU145" i="1"/>
  <c r="BO80" i="1"/>
  <c r="CH456" i="1"/>
  <c r="BN355" i="1"/>
  <c r="BO82" i="1"/>
  <c r="CG459" i="1"/>
  <c r="CH459" i="1"/>
  <c r="BU536" i="1"/>
  <c r="CO148" i="1"/>
  <c r="CC148" i="1"/>
  <c r="BU463" i="1"/>
  <c r="CC465" i="1"/>
  <c r="CK236" i="1"/>
  <c r="CN236" i="1"/>
  <c r="BU557" i="1"/>
  <c r="BR561" i="1"/>
  <c r="BR562" i="1"/>
  <c r="BU563" i="1"/>
  <c r="CC571" i="1"/>
  <c r="BR571" i="1"/>
  <c r="BR573" i="1"/>
  <c r="CB588" i="1"/>
  <c r="BR135" i="1"/>
  <c r="BR254" i="1"/>
  <c r="CC136" i="1"/>
  <c r="BO255" i="1"/>
  <c r="BR204" i="1"/>
  <c r="BR138" i="1"/>
  <c r="BH353" i="1"/>
  <c r="CH256" i="1"/>
  <c r="CB75" i="1"/>
  <c r="CG75" i="1"/>
  <c r="BR311" i="1"/>
  <c r="BN314" i="1"/>
  <c r="CK314" i="1"/>
  <c r="BH209" i="1"/>
  <c r="CC590" i="1"/>
  <c r="BN590" i="1"/>
  <c r="BO591" i="1"/>
  <c r="CB142" i="1"/>
  <c r="CB592" i="1"/>
  <c r="CB37" i="1"/>
  <c r="BR440" i="1"/>
  <c r="CK318" i="1"/>
  <c r="CG265" i="1"/>
  <c r="BU502" i="1"/>
  <c r="AX321" i="1"/>
  <c r="CN322" i="1"/>
  <c r="CC10" i="1"/>
  <c r="BO213" i="1"/>
  <c r="BH214" i="1"/>
  <c r="BG443" i="1"/>
  <c r="BN444" i="1"/>
  <c r="BG143" i="1"/>
  <c r="BU445" i="1"/>
  <c r="BU447" i="1"/>
  <c r="CC539" i="1"/>
  <c r="BO539" i="1"/>
  <c r="BH449" i="1"/>
  <c r="BN324" i="1"/>
  <c r="BN526" i="1"/>
  <c r="BO96" i="1"/>
  <c r="BN450" i="1"/>
  <c r="BU596" i="1"/>
  <c r="CN79" i="1"/>
  <c r="BU218" i="1"/>
  <c r="CH329" i="1"/>
  <c r="CB528" i="1"/>
  <c r="CG602" i="1"/>
  <c r="CH602" i="1"/>
  <c r="CB38" i="1"/>
  <c r="BU354" i="1"/>
  <c r="BR325" i="1"/>
  <c r="CL526" i="1"/>
  <c r="CM526" i="1" s="1"/>
  <c r="BU450" i="1"/>
  <c r="BO595" i="1"/>
  <c r="BR596" i="1"/>
  <c r="BU326" i="1"/>
  <c r="CC218" i="1"/>
  <c r="BO455" i="1"/>
  <c r="CB535" i="1"/>
  <c r="BU146" i="1"/>
  <c r="BR219" i="1"/>
  <c r="BR536" i="1"/>
  <c r="BO599" i="1"/>
  <c r="BR148" i="1"/>
  <c r="CC460" i="1"/>
  <c r="BN222" i="1"/>
  <c r="BR333" i="1"/>
  <c r="BR224" i="1"/>
  <c r="BN464" i="1"/>
  <c r="BU225" i="1"/>
  <c r="BG465" i="1"/>
  <c r="CN600" i="1"/>
  <c r="CC602" i="1"/>
  <c r="CC335" i="1"/>
  <c r="BU226" i="1"/>
  <c r="CG165" i="1"/>
  <c r="CH165" i="1"/>
  <c r="BU236" i="1"/>
  <c r="BU625" i="1"/>
  <c r="CK625" i="1"/>
  <c r="CN529" i="1"/>
  <c r="CL529" i="1"/>
  <c r="CM529" i="1" s="1"/>
  <c r="CK529" i="1"/>
  <c r="CK340" i="1"/>
  <c r="BU470" i="1"/>
  <c r="CN470" i="1"/>
  <c r="CN86" i="1"/>
  <c r="CK86" i="1"/>
  <c r="AX638" i="1"/>
  <c r="BO638" i="1"/>
  <c r="BN638" i="1"/>
  <c r="BH638" i="1"/>
  <c r="AX661" i="1"/>
  <c r="BN661" i="1"/>
  <c r="BH661" i="1"/>
  <c r="BR455" i="1"/>
  <c r="CI456" i="1"/>
  <c r="CJ456" i="1" s="1"/>
  <c r="CK328" i="1"/>
  <c r="BU219" i="1"/>
  <c r="BR457" i="1"/>
  <c r="BU221" i="1"/>
  <c r="BU148" i="1"/>
  <c r="CC49" i="1"/>
  <c r="BN332" i="1"/>
  <c r="CC462" i="1"/>
  <c r="CC463" i="1"/>
  <c r="BU224" i="1"/>
  <c r="BO465" i="1"/>
  <c r="BR528" i="1"/>
  <c r="CL335" i="1"/>
  <c r="CM335" i="1" s="1"/>
  <c r="CH467" i="1"/>
  <c r="CI337" i="1"/>
  <c r="CH537" i="1"/>
  <c r="CG537" i="1"/>
  <c r="BR468" i="1"/>
  <c r="AO340" i="1"/>
  <c r="BO340" i="1"/>
  <c r="BH340" i="1"/>
  <c r="BG340" i="1"/>
  <c r="AX340" i="1"/>
  <c r="CG607" i="1"/>
  <c r="CH634" i="1"/>
  <c r="CG634" i="1"/>
  <c r="BO661" i="1"/>
  <c r="BR539" i="1"/>
  <c r="CB354" i="1"/>
  <c r="CI325" i="1"/>
  <c r="CJ325" i="1" s="1"/>
  <c r="BR96" i="1"/>
  <c r="CI451" i="1"/>
  <c r="CI596" i="1"/>
  <c r="CC80" i="1"/>
  <c r="BU80" i="1"/>
  <c r="AX455" i="1"/>
  <c r="BG597" i="1"/>
  <c r="BN535" i="1"/>
  <c r="CC82" i="1"/>
  <c r="CN328" i="1"/>
  <c r="BR459" i="1"/>
  <c r="CI221" i="1"/>
  <c r="CJ221" i="1" s="1"/>
  <c r="AX599" i="1"/>
  <c r="BO330" i="1"/>
  <c r="CI460" i="1"/>
  <c r="CJ460" i="1" s="1"/>
  <c r="CC331" i="1"/>
  <c r="BH461" i="1"/>
  <c r="CO49" i="1"/>
  <c r="AX222" i="1"/>
  <c r="BR222" i="1"/>
  <c r="CC332" i="1"/>
  <c r="BU333" i="1"/>
  <c r="CK83" i="1"/>
  <c r="BO462" i="1"/>
  <c r="CC164" i="1"/>
  <c r="BU602" i="1"/>
  <c r="BU335" i="1"/>
  <c r="CN335" i="1"/>
  <c r="CN39" i="1"/>
  <c r="CK39" i="1"/>
  <c r="CC603" i="1"/>
  <c r="BR603" i="1"/>
  <c r="BR166" i="1"/>
  <c r="BN604" i="1"/>
  <c r="AX604" i="1"/>
  <c r="BO604" i="1"/>
  <c r="BH604" i="1"/>
  <c r="BG604" i="1"/>
  <c r="CL44" i="1"/>
  <c r="CM44" i="1" s="1"/>
  <c r="CN44" i="1"/>
  <c r="CK44" i="1"/>
  <c r="CC220" i="1"/>
  <c r="CI329" i="1"/>
  <c r="CJ329" i="1" s="1"/>
  <c r="CI223" i="1"/>
  <c r="AX465" i="1"/>
  <c r="CI602" i="1"/>
  <c r="CK231" i="1"/>
  <c r="BU231" i="1"/>
  <c r="CN232" i="1"/>
  <c r="BU232" i="1"/>
  <c r="CK232" i="1"/>
  <c r="CK234" i="1"/>
  <c r="CN234" i="1"/>
  <c r="BN235" i="1"/>
  <c r="BO235" i="1"/>
  <c r="BH235" i="1"/>
  <c r="BG235" i="1"/>
  <c r="AX235" i="1"/>
  <c r="CC617" i="1"/>
  <c r="CO617" i="1"/>
  <c r="BG620" i="1"/>
  <c r="BO620" i="1"/>
  <c r="AX620" i="1"/>
  <c r="BN620" i="1"/>
  <c r="AX623" i="1"/>
  <c r="BO623" i="1"/>
  <c r="BN623" i="1"/>
  <c r="CC637" i="1"/>
  <c r="BH647" i="1"/>
  <c r="BG647" i="1"/>
  <c r="AN647" i="1"/>
  <c r="BN647" i="1"/>
  <c r="CK164" i="1"/>
  <c r="CC225" i="1"/>
  <c r="CK601" i="1"/>
  <c r="CN601" i="1"/>
  <c r="BN266" i="1"/>
  <c r="AX266" i="1"/>
  <c r="BO266" i="1"/>
  <c r="BH266" i="1"/>
  <c r="BG266" i="1"/>
  <c r="CK612" i="1"/>
  <c r="CN612" i="1"/>
  <c r="CN622" i="1"/>
  <c r="CK622" i="1"/>
  <c r="BU622" i="1"/>
  <c r="CK642" i="1"/>
  <c r="BU642" i="1"/>
  <c r="BG653" i="1"/>
  <c r="CO663" i="1"/>
  <c r="CC663" i="1"/>
  <c r="CC596" i="1"/>
  <c r="BU327" i="1"/>
  <c r="BU454" i="1"/>
  <c r="BH455" i="1"/>
  <c r="CN458" i="1"/>
  <c r="CI459" i="1"/>
  <c r="CC598" i="1"/>
  <c r="CB148" i="1"/>
  <c r="BR461" i="1"/>
  <c r="BR49" i="1"/>
  <c r="CL332" i="1"/>
  <c r="CM332" i="1" s="1"/>
  <c r="BU164" i="1"/>
  <c r="CL164" i="1"/>
  <c r="CM164" i="1" s="1"/>
  <c r="BR463" i="1"/>
  <c r="BR356" i="1"/>
  <c r="CC529" i="1"/>
  <c r="BO529" i="1"/>
  <c r="CG337" i="1"/>
  <c r="CL165" i="1"/>
  <c r="CM165" i="1" s="1"/>
  <c r="CK165" i="1"/>
  <c r="BO537" i="1"/>
  <c r="AX537" i="1"/>
  <c r="CO537" i="1"/>
  <c r="CC537" i="1"/>
  <c r="BN97" i="1"/>
  <c r="BH97" i="1"/>
  <c r="BG97" i="1"/>
  <c r="CK530" i="1"/>
  <c r="BU530" i="1"/>
  <c r="CC472" i="1"/>
  <c r="CO472" i="1"/>
  <c r="CN98" i="1"/>
  <c r="CK98" i="1"/>
  <c r="BU98" i="1"/>
  <c r="BU612" i="1"/>
  <c r="CC619" i="1"/>
  <c r="BR619" i="1"/>
  <c r="BH227" i="1"/>
  <c r="CC468" i="1"/>
  <c r="CC234" i="1"/>
  <c r="BR530" i="1"/>
  <c r="AX151" i="1"/>
  <c r="CN151" i="1"/>
  <c r="CD469" i="1"/>
  <c r="BU603" i="1"/>
  <c r="CK603" i="1"/>
  <c r="CK504" i="1"/>
  <c r="BO473" i="1"/>
  <c r="CK473" i="1"/>
  <c r="BR154" i="1"/>
  <c r="AX606" i="1"/>
  <c r="AX614" i="1"/>
  <c r="BU614" i="1"/>
  <c r="BR630" i="1"/>
  <c r="CK633" i="1"/>
  <c r="CN638" i="1"/>
  <c r="BU649" i="1"/>
  <c r="CK674" i="1"/>
  <c r="CN674" i="1"/>
  <c r="CH679" i="1"/>
  <c r="CG679" i="1"/>
  <c r="BO227" i="1"/>
  <c r="CK230" i="1"/>
  <c r="CC84" i="1"/>
  <c r="CI471" i="1"/>
  <c r="AX98" i="1"/>
  <c r="AX341" i="1"/>
  <c r="CC86" i="1"/>
  <c r="BR611" i="1"/>
  <c r="BN612" i="1"/>
  <c r="BO612" i="1"/>
  <c r="CN627" i="1"/>
  <c r="BR647" i="1"/>
  <c r="CH649" i="1"/>
  <c r="CG649" i="1"/>
  <c r="BH657" i="1"/>
  <c r="BN474" i="1"/>
  <c r="AX474" i="1"/>
  <c r="BO474" i="1"/>
  <c r="BG474" i="1"/>
  <c r="BH474" i="1"/>
  <c r="CC340" i="1"/>
  <c r="CK470" i="1"/>
  <c r="CI603" i="1"/>
  <c r="CN635" i="1"/>
  <c r="CG660" i="1"/>
  <c r="CH660" i="1"/>
  <c r="CB168" i="1"/>
  <c r="CD662" i="1"/>
  <c r="CJ662" i="1"/>
  <c r="BG666" i="1"/>
  <c r="BN666" i="1"/>
  <c r="BH666" i="1"/>
  <c r="CK682" i="1"/>
  <c r="BU529" i="1"/>
  <c r="CC337" i="1"/>
  <c r="CK337" i="1"/>
  <c r="CN338" i="1"/>
  <c r="CC227" i="1"/>
  <c r="BR227" i="1"/>
  <c r="CK227" i="1"/>
  <c r="BR229" i="1"/>
  <c r="BR230" i="1"/>
  <c r="BN149" i="1"/>
  <c r="CC150" i="1"/>
  <c r="BU84" i="1"/>
  <c r="CC235" i="1"/>
  <c r="BN151" i="1"/>
  <c r="BH152" i="1"/>
  <c r="BU469" i="1"/>
  <c r="CI469" i="1"/>
  <c r="BR153" i="1"/>
  <c r="CN603" i="1"/>
  <c r="AX166" i="1"/>
  <c r="K98" i="1"/>
  <c r="AP98" i="1" s="1"/>
  <c r="BG98" i="1"/>
  <c r="BH167" i="1"/>
  <c r="BG237" i="1"/>
  <c r="CC341" i="1"/>
  <c r="BH341" i="1"/>
  <c r="BO86" i="1"/>
  <c r="BN99" i="1"/>
  <c r="BR606" i="1"/>
  <c r="BR607" i="1"/>
  <c r="BH612" i="1"/>
  <c r="CC614" i="1"/>
  <c r="BN614" i="1"/>
  <c r="AX621" i="1"/>
  <c r="BN625" i="1"/>
  <c r="BG625" i="1"/>
  <c r="AX625" i="1"/>
  <c r="BH625" i="1"/>
  <c r="BU627" i="1"/>
  <c r="BG628" i="1"/>
  <c r="BO628" i="1"/>
  <c r="CC629" i="1"/>
  <c r="AX44" i="1"/>
  <c r="BO44" i="1"/>
  <c r="BN44" i="1"/>
  <c r="BU638" i="1"/>
  <c r="CH644" i="1"/>
  <c r="CG644" i="1"/>
  <c r="CH655" i="1"/>
  <c r="BU659" i="1"/>
  <c r="CL337" i="1"/>
  <c r="CM337" i="1" s="1"/>
  <c r="CL227" i="1"/>
  <c r="CM227" i="1" s="1"/>
  <c r="CC151" i="1"/>
  <c r="CJ469" i="1"/>
  <c r="BN167" i="1"/>
  <c r="BN341" i="1"/>
  <c r="CK606" i="1"/>
  <c r="CN606" i="1"/>
  <c r="CC613" i="1"/>
  <c r="BO614" i="1"/>
  <c r="CC618" i="1"/>
  <c r="CC628" i="1"/>
  <c r="BU635" i="1"/>
  <c r="BN637" i="1"/>
  <c r="CH638" i="1"/>
  <c r="CG638" i="1"/>
  <c r="BU640" i="1"/>
  <c r="CC642" i="1"/>
  <c r="CC655" i="1"/>
  <c r="CK474" i="1"/>
  <c r="CL464" i="1"/>
  <c r="CM464" i="1" s="1"/>
  <c r="BR602" i="1"/>
  <c r="BU338" i="1"/>
  <c r="CB228" i="1"/>
  <c r="BU229" i="1"/>
  <c r="CC339" i="1"/>
  <c r="BO468" i="1"/>
  <c r="BR233" i="1"/>
  <c r="BU153" i="1"/>
  <c r="BR471" i="1"/>
  <c r="CC471" i="1"/>
  <c r="CC39" i="1"/>
  <c r="BR236" i="1"/>
  <c r="BN166" i="1"/>
  <c r="CC166" i="1"/>
  <c r="CC98" i="1"/>
  <c r="BR98" i="1"/>
  <c r="BO167" i="1"/>
  <c r="CK87" i="1"/>
  <c r="BU473" i="1"/>
  <c r="BU606" i="1"/>
  <c r="BU607" i="1"/>
  <c r="BG611" i="1"/>
  <c r="K611" i="1"/>
  <c r="AP611" i="1" s="1"/>
  <c r="BR614" i="1"/>
  <c r="CC616" i="1"/>
  <c r="CN619" i="1"/>
  <c r="BG621" i="1"/>
  <c r="BN628" i="1"/>
  <c r="CN636" i="1"/>
  <c r="CK636" i="1"/>
  <c r="BO637" i="1"/>
  <c r="CC641" i="1"/>
  <c r="BR641" i="1"/>
  <c r="BG648" i="1"/>
  <c r="AX648" i="1"/>
  <c r="BO651" i="1"/>
  <c r="BN651" i="1"/>
  <c r="BG651" i="1"/>
  <c r="AX662" i="1"/>
  <c r="BO662" i="1"/>
  <c r="BN662" i="1"/>
  <c r="BG662" i="1"/>
  <c r="CH665" i="1"/>
  <c r="CG665" i="1"/>
  <c r="BO674" i="1"/>
  <c r="BN674" i="1"/>
  <c r="BH674" i="1"/>
  <c r="BG674" i="1"/>
  <c r="AX674" i="1"/>
  <c r="BR622" i="1"/>
  <c r="BU623" i="1"/>
  <c r="BR637" i="1"/>
  <c r="CC646" i="1"/>
  <c r="BU647" i="1"/>
  <c r="CC650" i="1"/>
  <c r="CC651" i="1"/>
  <c r="BH664" i="1"/>
  <c r="CN666" i="1"/>
  <c r="CC669" i="1"/>
  <c r="CC671" i="1"/>
  <c r="BG671" i="1"/>
  <c r="CI671" i="1"/>
  <c r="BH673" i="1"/>
  <c r="CI673" i="1"/>
  <c r="BR674" i="1"/>
  <c r="BR677" i="1"/>
  <c r="BU86" i="1"/>
  <c r="BR87" i="1"/>
  <c r="BU238" i="1"/>
  <c r="CN618" i="1"/>
  <c r="CC621" i="1"/>
  <c r="CC44" i="1"/>
  <c r="CC631" i="1"/>
  <c r="BR654" i="1"/>
  <c r="CC657" i="1"/>
  <c r="CO657" i="1"/>
  <c r="AX658" i="1"/>
  <c r="AX168" i="1"/>
  <c r="CC665" i="1"/>
  <c r="BR665" i="1"/>
  <c r="CI669" i="1"/>
  <c r="AX670" i="1"/>
  <c r="BN671" i="1"/>
  <c r="BO673" i="1"/>
  <c r="BU674" i="1"/>
  <c r="BU675" i="1"/>
  <c r="BH676" i="1"/>
  <c r="BU677" i="1"/>
  <c r="BR681" i="1"/>
  <c r="BU682" i="1"/>
  <c r="CC647" i="1"/>
  <c r="CC654" i="1"/>
  <c r="CC667" i="1"/>
  <c r="AX668" i="1"/>
  <c r="CC672" i="1"/>
  <c r="BN676" i="1"/>
  <c r="CC679" i="1"/>
  <c r="CK679" i="1"/>
  <c r="CN681" i="1"/>
  <c r="CI663" i="1"/>
  <c r="BR666" i="1"/>
  <c r="AX671" i="1"/>
  <c r="CG673" i="1"/>
  <c r="CC675" i="1"/>
  <c r="CB682" i="1"/>
  <c r="CI665" i="1"/>
  <c r="BR678" i="1"/>
  <c r="CB681" i="1"/>
  <c r="CB683" i="1"/>
  <c r="CI163" i="1"/>
  <c r="CI146" i="1"/>
  <c r="CI81" i="1"/>
  <c r="CI144" i="1"/>
  <c r="CI462" i="1"/>
  <c r="CI145" i="1"/>
  <c r="CI219" i="1"/>
  <c r="AX360" i="1"/>
  <c r="BH360" i="1"/>
  <c r="BO361" i="1"/>
  <c r="AN361" i="1"/>
  <c r="BX361" i="1"/>
  <c r="CI361" i="1" s="1"/>
  <c r="BG16" i="1"/>
  <c r="BX16" i="1"/>
  <c r="CI16" i="1" s="1"/>
  <c r="CJ16" i="1" s="1"/>
  <c r="BH16" i="1"/>
  <c r="BU343" i="1"/>
  <c r="AX155" i="1"/>
  <c r="CD358" i="1"/>
  <c r="CN358" i="1"/>
  <c r="K16" i="1"/>
  <c r="AP16" i="1" s="1"/>
  <c r="BO364" i="1"/>
  <c r="AX364" i="1"/>
  <c r="BY364" i="1"/>
  <c r="CA364" i="1" s="1"/>
  <c r="BG364" i="1"/>
  <c r="BX364" i="1"/>
  <c r="CI364" i="1" s="1"/>
  <c r="CJ364" i="1" s="1"/>
  <c r="BN155" i="1"/>
  <c r="BX155" i="1"/>
  <c r="CI155" i="1" s="1"/>
  <c r="CJ155" i="1" s="1"/>
  <c r="BZ358" i="1"/>
  <c r="CE358" i="1" s="1"/>
  <c r="CH15" i="1"/>
  <c r="CD342" i="1"/>
  <c r="AX505" i="1"/>
  <c r="CD506" i="1"/>
  <c r="CH268" i="1"/>
  <c r="CL358" i="1"/>
  <c r="CM358" i="1" s="1"/>
  <c r="BN239" i="1"/>
  <c r="CD360" i="1"/>
  <c r="AX16" i="1"/>
  <c r="CN16" i="1"/>
  <c r="CK16" i="1"/>
  <c r="BU16" i="1"/>
  <c r="BY41" i="1"/>
  <c r="CA41" i="1" s="1"/>
  <c r="BH41" i="1"/>
  <c r="AN41" i="1"/>
  <c r="BZ41" i="1"/>
  <c r="CE41" i="1" s="1"/>
  <c r="AX41" i="1"/>
  <c r="CO100" i="1"/>
  <c r="CC100" i="1"/>
  <c r="CG100" i="1"/>
  <c r="CH100" i="1"/>
  <c r="BY101" i="1"/>
  <c r="CA101" i="1" s="1"/>
  <c r="BX17" i="1"/>
  <c r="CI17" i="1" s="1"/>
  <c r="BX363" i="1"/>
  <c r="CI363" i="1" s="1"/>
  <c r="CN363" i="1"/>
  <c r="CF365" i="1"/>
  <c r="AP365" i="1"/>
  <c r="BZ366" i="1"/>
  <c r="CE366" i="1" s="1"/>
  <c r="CC51" i="1"/>
  <c r="BG51" i="1"/>
  <c r="BX103" i="1"/>
  <c r="CI103" i="1" s="1"/>
  <c r="BN269" i="1"/>
  <c r="BG269" i="1"/>
  <c r="BZ269" i="1"/>
  <c r="CE269" i="1" s="1"/>
  <c r="BO269" i="1"/>
  <c r="AN269" i="1"/>
  <c r="BU88" i="1"/>
  <c r="BZ156" i="1"/>
  <c r="CE156" i="1" s="1"/>
  <c r="BY273" i="1"/>
  <c r="CA273" i="1" s="1"/>
  <c r="CN104" i="1"/>
  <c r="BU104" i="1"/>
  <c r="CL104" i="1"/>
  <c r="CM104" i="1" s="1"/>
  <c r="CK478" i="1"/>
  <c r="CN478" i="1"/>
  <c r="CL478" i="1"/>
  <c r="CM478" i="1" s="1"/>
  <c r="CC106" i="1"/>
  <c r="CO106" i="1"/>
  <c r="BR508" i="1"/>
  <c r="CB508" i="1"/>
  <c r="CO481" i="1"/>
  <c r="CC481" i="1"/>
  <c r="CD279" i="1"/>
  <c r="BZ101" i="1"/>
  <c r="CE101" i="1" s="1"/>
  <c r="BZ17" i="1"/>
  <c r="CE17" i="1" s="1"/>
  <c r="CG102" i="1"/>
  <c r="CD102" i="1"/>
  <c r="BX51" i="1"/>
  <c r="CI51" i="1" s="1"/>
  <c r="CJ51" i="1" s="1"/>
  <c r="BZ103" i="1"/>
  <c r="CE103" i="1" s="1"/>
  <c r="CK45" i="1"/>
  <c r="BY370" i="1"/>
  <c r="CA370" i="1" s="1"/>
  <c r="BX370" i="1"/>
  <c r="CI370" i="1" s="1"/>
  <c r="CD371" i="1"/>
  <c r="CC105" i="1"/>
  <c r="CC373" i="1"/>
  <c r="CH376" i="1"/>
  <c r="CG376" i="1"/>
  <c r="CD376" i="1"/>
  <c r="CH278" i="1"/>
  <c r="CG278" i="1"/>
  <c r="CD278" i="1"/>
  <c r="BZ268" i="1"/>
  <c r="CE268" i="1" s="1"/>
  <c r="BY358" i="1"/>
  <c r="CA358" i="1" s="1"/>
  <c r="AX358" i="1"/>
  <c r="K358" i="1"/>
  <c r="AP358" i="1" s="1"/>
  <c r="BH358" i="1"/>
  <c r="CK50" i="1"/>
  <c r="CL50" i="1"/>
  <c r="CM50" i="1" s="1"/>
  <c r="CD170" i="1"/>
  <c r="BY368" i="1"/>
  <c r="CA368" i="1" s="1"/>
  <c r="BX270" i="1"/>
  <c r="CI270" i="1" s="1"/>
  <c r="CJ270" i="1" s="1"/>
  <c r="AX270" i="1"/>
  <c r="BY270" i="1"/>
  <c r="CA270" i="1" s="1"/>
  <c r="K270" i="1"/>
  <c r="AP270" i="1" s="1"/>
  <c r="BN270" i="1"/>
  <c r="AN270" i="1"/>
  <c r="CD271" i="1"/>
  <c r="CG271" i="1"/>
  <c r="CN369" i="1"/>
  <c r="CL369" i="1"/>
  <c r="CM369" i="1" s="1"/>
  <c r="BY507" i="1"/>
  <c r="CA507" i="1" s="1"/>
  <c r="CD156" i="1"/>
  <c r="CH275" i="1"/>
  <c r="CD275" i="1"/>
  <c r="BX374" i="1"/>
  <c r="CI374" i="1" s="1"/>
  <c r="CN277" i="1"/>
  <c r="CK277" i="1"/>
  <c r="BU277" i="1"/>
  <c r="CL277" i="1"/>
  <c r="CM277" i="1" s="1"/>
  <c r="BN505" i="1"/>
  <c r="BZ505" i="1"/>
  <c r="CE505" i="1" s="1"/>
  <c r="K505" i="1"/>
  <c r="AP505" i="1" s="1"/>
  <c r="BY343" i="1"/>
  <c r="CA343" i="1" s="1"/>
  <c r="AX343" i="1"/>
  <c r="K343" i="1"/>
  <c r="AP343" i="1" s="1"/>
  <c r="BH343" i="1"/>
  <c r="CD343" i="1"/>
  <c r="CN343" i="1"/>
  <c r="BX18" i="1"/>
  <c r="CI18" i="1" s="1"/>
  <c r="BH365" i="1"/>
  <c r="BN365" i="1"/>
  <c r="BX365" i="1"/>
  <c r="BO365" i="1"/>
  <c r="CD363" i="1"/>
  <c r="BH364" i="1"/>
  <c r="BZ364" i="1"/>
  <c r="CE364" i="1" s="1"/>
  <c r="BY365" i="1"/>
  <c r="CA365" i="1" s="1"/>
  <c r="CL475" i="1"/>
  <c r="CM475" i="1" s="1"/>
  <c r="CH169" i="1"/>
  <c r="BH367" i="1"/>
  <c r="AX367" i="1"/>
  <c r="K367" i="1"/>
  <c r="AP367" i="1" s="1"/>
  <c r="BY367" i="1"/>
  <c r="CA367" i="1" s="1"/>
  <c r="AN367" i="1"/>
  <c r="BN367" i="1"/>
  <c r="BX367" i="1"/>
  <c r="CI367" i="1" s="1"/>
  <c r="CJ367" i="1" s="1"/>
  <c r="CD103" i="1"/>
  <c r="CH103" i="1"/>
  <c r="BY269" i="1"/>
  <c r="CA269" i="1" s="1"/>
  <c r="CN170" i="1"/>
  <c r="CL170" i="1"/>
  <c r="CM170" i="1" s="1"/>
  <c r="CG170" i="1"/>
  <c r="CH170" i="1"/>
  <c r="CL271" i="1"/>
  <c r="CM271" i="1" s="1"/>
  <c r="CK271" i="1"/>
  <c r="BU271" i="1"/>
  <c r="CH271" i="1"/>
  <c r="BX272" i="1"/>
  <c r="CI272" i="1" s="1"/>
  <c r="BN476" i="1"/>
  <c r="BZ476" i="1"/>
  <c r="CE476" i="1" s="1"/>
  <c r="AX476" i="1"/>
  <c r="BX476" i="1"/>
  <c r="CI476" i="1" s="1"/>
  <c r="BH476" i="1"/>
  <c r="BO476" i="1"/>
  <c r="BY476" i="1"/>
  <c r="CA476" i="1" s="1"/>
  <c r="BX477" i="1"/>
  <c r="BN88" i="1"/>
  <c r="BY88" i="1"/>
  <c r="CA88" i="1" s="1"/>
  <c r="BO88" i="1"/>
  <c r="BG88" i="1"/>
  <c r="BZ88" i="1"/>
  <c r="CE88" i="1" s="1"/>
  <c r="AX88" i="1"/>
  <c r="BG89" i="1"/>
  <c r="BZ89" i="1"/>
  <c r="CE89" i="1" s="1"/>
  <c r="BX89" i="1"/>
  <c r="BN89" i="1"/>
  <c r="AX89" i="1"/>
  <c r="CO45" i="1"/>
  <c r="BZ507" i="1"/>
  <c r="CE507" i="1" s="1"/>
  <c r="CD370" i="1"/>
  <c r="CG370" i="1"/>
  <c r="AN104" i="1"/>
  <c r="BY104" i="1"/>
  <c r="CA104" i="1" s="1"/>
  <c r="CG275" i="1"/>
  <c r="BY374" i="1"/>
  <c r="CA374" i="1" s="1"/>
  <c r="BR276" i="1"/>
  <c r="BY480" i="1"/>
  <c r="CA480" i="1" s="1"/>
  <c r="BY378" i="1"/>
  <c r="CA378" i="1" s="1"/>
  <c r="CG506" i="1"/>
  <c r="BO155" i="1"/>
  <c r="AN155" i="1"/>
  <c r="CO360" i="1"/>
  <c r="CC360" i="1"/>
  <c r="K361" i="1"/>
  <c r="AP361" i="1" s="1"/>
  <c r="BX506" i="1"/>
  <c r="CI506" i="1" s="1"/>
  <c r="CH506" i="1"/>
  <c r="BG343" i="1"/>
  <c r="K155" i="1"/>
  <c r="AP155" i="1" s="1"/>
  <c r="CG357" i="1"/>
  <c r="BU358" i="1"/>
  <c r="BO239" i="1"/>
  <c r="AN239" i="1"/>
  <c r="AX239" i="1"/>
  <c r="BO360" i="1"/>
  <c r="CH360" i="1"/>
  <c r="BH50" i="1"/>
  <c r="BY50" i="1"/>
  <c r="CA50" i="1" s="1"/>
  <c r="AX50" i="1"/>
  <c r="K50" i="1"/>
  <c r="AP50" i="1" s="1"/>
  <c r="BN50" i="1"/>
  <c r="BU50" i="1"/>
  <c r="CG50" i="1"/>
  <c r="CD50" i="1"/>
  <c r="BH505" i="1"/>
  <c r="BN343" i="1"/>
  <c r="CD362" i="1"/>
  <c r="CD366" i="1"/>
  <c r="BX475" i="1"/>
  <c r="CI475" i="1" s="1"/>
  <c r="BG367" i="1"/>
  <c r="BZ367" i="1"/>
  <c r="CE367" i="1" s="1"/>
  <c r="CG103" i="1"/>
  <c r="BR269" i="1"/>
  <c r="CB171" i="1"/>
  <c r="BG270" i="1"/>
  <c r="BZ272" i="1"/>
  <c r="CE272" i="1" s="1"/>
  <c r="BY477" i="1"/>
  <c r="CA477" i="1" s="1"/>
  <c r="CO88" i="1"/>
  <c r="CC88" i="1"/>
  <c r="BH88" i="1"/>
  <c r="BU369" i="1"/>
  <c r="CK369" i="1"/>
  <c r="CH370" i="1"/>
  <c r="CH478" i="1"/>
  <c r="CG478" i="1"/>
  <c r="CD478" i="1"/>
  <c r="CC173" i="1"/>
  <c r="CO173" i="1"/>
  <c r="CD375" i="1"/>
  <c r="CD479" i="1"/>
  <c r="BZ480" i="1"/>
  <c r="CE480" i="1" s="1"/>
  <c r="CC8" i="1"/>
  <c r="AX361" i="1"/>
  <c r="CG342" i="1"/>
  <c r="CH342" i="1"/>
  <c r="BG505" i="1"/>
  <c r="CD505" i="1"/>
  <c r="CH505" i="1"/>
  <c r="CO358" i="1"/>
  <c r="CC358" i="1"/>
  <c r="BN16" i="1"/>
  <c r="BR17" i="1"/>
  <c r="CH18" i="1"/>
  <c r="BX357" i="1"/>
  <c r="CI357" i="1" s="1"/>
  <c r="CH357" i="1"/>
  <c r="BG358" i="1"/>
  <c r="CI360" i="1"/>
  <c r="CJ360" i="1" s="1"/>
  <c r="BG361" i="1"/>
  <c r="CH50" i="1"/>
  <c r="BO16" i="1"/>
  <c r="BY16" i="1"/>
  <c r="CA16" i="1" s="1"/>
  <c r="CD101" i="1"/>
  <c r="CL17" i="1"/>
  <c r="CM17" i="1" s="1"/>
  <c r="CK17" i="1"/>
  <c r="CD18" i="1"/>
  <c r="BY102" i="1"/>
  <c r="CA102" i="1" s="1"/>
  <c r="AX102" i="1"/>
  <c r="K102" i="1"/>
  <c r="AP102" i="1" s="1"/>
  <c r="BH102" i="1"/>
  <c r="BZ102" i="1"/>
  <c r="CE102" i="1" s="1"/>
  <c r="BN102" i="1"/>
  <c r="BN364" i="1"/>
  <c r="BZ365" i="1"/>
  <c r="CE365" i="1" s="1"/>
  <c r="BZ680" i="1"/>
  <c r="CE680" i="1" s="1"/>
  <c r="BZ681" i="1"/>
  <c r="CE681" i="1" s="1"/>
  <c r="BY680" i="1"/>
  <c r="CA680" i="1" s="1"/>
  <c r="BZ682" i="1"/>
  <c r="CE682" i="1" s="1"/>
  <c r="CD673" i="1"/>
  <c r="CD681" i="1"/>
  <c r="BY682" i="1"/>
  <c r="CA682" i="1" s="1"/>
  <c r="BY681" i="1"/>
  <c r="CA681" i="1" s="1"/>
  <c r="CD676" i="1"/>
  <c r="CD671" i="1"/>
  <c r="BX661" i="1"/>
  <c r="CI661" i="1" s="1"/>
  <c r="BZ683" i="1"/>
  <c r="CE683" i="1" s="1"/>
  <c r="BX680" i="1"/>
  <c r="CI680" i="1" s="1"/>
  <c r="BX682" i="1"/>
  <c r="CI682" i="1" s="1"/>
  <c r="CJ682" i="1" s="1"/>
  <c r="CD670" i="1"/>
  <c r="BZ661" i="1"/>
  <c r="CE661" i="1" s="1"/>
  <c r="BY661" i="1"/>
  <c r="CA661" i="1" s="1"/>
  <c r="CD660" i="1"/>
  <c r="BZ657" i="1"/>
  <c r="CE657" i="1" s="1"/>
  <c r="BZ655" i="1"/>
  <c r="CE655" i="1" s="1"/>
  <c r="BX681" i="1"/>
  <c r="CI681" i="1" s="1"/>
  <c r="CJ681" i="1" s="1"/>
  <c r="BY168" i="1"/>
  <c r="CA168" i="1" s="1"/>
  <c r="BX658" i="1"/>
  <c r="CI658" i="1" s="1"/>
  <c r="CJ658" i="1" s="1"/>
  <c r="BZ660" i="1"/>
  <c r="CE660" i="1" s="1"/>
  <c r="BX651" i="1"/>
  <c r="CI651" i="1" s="1"/>
  <c r="BX635" i="1"/>
  <c r="CI635" i="1" s="1"/>
  <c r="CJ635" i="1" s="1"/>
  <c r="BX660" i="1"/>
  <c r="CI660" i="1" s="1"/>
  <c r="BZ658" i="1"/>
  <c r="CE658" i="1" s="1"/>
  <c r="BZ652" i="1"/>
  <c r="CE652" i="1" s="1"/>
  <c r="BY647" i="1"/>
  <c r="CA647" i="1" s="1"/>
  <c r="CD664" i="1"/>
  <c r="CD659" i="1"/>
  <c r="BY658" i="1"/>
  <c r="CA658" i="1" s="1"/>
  <c r="BX652" i="1"/>
  <c r="CI652" i="1" s="1"/>
  <c r="CJ652" i="1" s="1"/>
  <c r="BY655" i="1"/>
  <c r="CA655" i="1" s="1"/>
  <c r="BY638" i="1"/>
  <c r="CA638" i="1" s="1"/>
  <c r="CD635" i="1"/>
  <c r="CD653" i="1"/>
  <c r="BY651" i="1"/>
  <c r="CA651" i="1" s="1"/>
  <c r="BY635" i="1"/>
  <c r="CA635" i="1" s="1"/>
  <c r="BX628" i="1"/>
  <c r="CI628" i="1" s="1"/>
  <c r="BY625" i="1"/>
  <c r="CA625" i="1" s="1"/>
  <c r="BZ628" i="1"/>
  <c r="CE628" i="1" s="1"/>
  <c r="BZ651" i="1"/>
  <c r="CE651" i="1" s="1"/>
  <c r="BZ635" i="1"/>
  <c r="CE635" i="1" s="1"/>
  <c r="BY628" i="1"/>
  <c r="CA628" i="1" s="1"/>
  <c r="BZ621" i="1"/>
  <c r="CE621" i="1" s="1"/>
  <c r="BX620" i="1"/>
  <c r="CI620" i="1" s="1"/>
  <c r="CJ620" i="1" s="1"/>
  <c r="CD626" i="1"/>
  <c r="BX621" i="1"/>
  <c r="CI621" i="1" s="1"/>
  <c r="BZ614" i="1"/>
  <c r="CE614" i="1" s="1"/>
  <c r="BX167" i="1"/>
  <c r="CI167" i="1" s="1"/>
  <c r="CJ167" i="1" s="1"/>
  <c r="BY85" i="1"/>
  <c r="CA85" i="1" s="1"/>
  <c r="CD638" i="1"/>
  <c r="BY631" i="1"/>
  <c r="CA631" i="1" s="1"/>
  <c r="BZ630" i="1"/>
  <c r="CE630" i="1" s="1"/>
  <c r="BY614" i="1"/>
  <c r="CA614" i="1" s="1"/>
  <c r="BY611" i="1"/>
  <c r="CA611" i="1" s="1"/>
  <c r="BZ645" i="1"/>
  <c r="CE645" i="1" s="1"/>
  <c r="BX642" i="1"/>
  <c r="CI642" i="1" s="1"/>
  <c r="BX639" i="1"/>
  <c r="CI639" i="1" s="1"/>
  <c r="BZ638" i="1"/>
  <c r="CE638" i="1" s="1"/>
  <c r="BY634" i="1"/>
  <c r="CA634" i="1" s="1"/>
  <c r="CD632" i="1"/>
  <c r="BX630" i="1"/>
  <c r="CI630" i="1" s="1"/>
  <c r="BZ44" i="1"/>
  <c r="CE44" i="1" s="1"/>
  <c r="CD627" i="1"/>
  <c r="BX626" i="1"/>
  <c r="CI626" i="1" s="1"/>
  <c r="CD647" i="1"/>
  <c r="BZ640" i="1"/>
  <c r="CE640" i="1" s="1"/>
  <c r="BX638" i="1"/>
  <c r="CI638" i="1" s="1"/>
  <c r="BY648" i="1"/>
  <c r="CA648" i="1" s="1"/>
  <c r="BX637" i="1"/>
  <c r="CI637" i="1" s="1"/>
  <c r="BX625" i="1"/>
  <c r="CI625" i="1" s="1"/>
  <c r="CJ625" i="1" s="1"/>
  <c r="BY624" i="1"/>
  <c r="CA624" i="1" s="1"/>
  <c r="BX623" i="1"/>
  <c r="CI623" i="1" s="1"/>
  <c r="BX634" i="1"/>
  <c r="CI634" i="1" s="1"/>
  <c r="CJ634" i="1" s="1"/>
  <c r="BZ625" i="1"/>
  <c r="CE625" i="1" s="1"/>
  <c r="BZ612" i="1"/>
  <c r="CE612" i="1" s="1"/>
  <c r="BZ604" i="1"/>
  <c r="CE604" i="1" s="1"/>
  <c r="BZ472" i="1"/>
  <c r="CE472" i="1" s="1"/>
  <c r="BX266" i="1"/>
  <c r="CI266" i="1" s="1"/>
  <c r="CJ266" i="1" s="1"/>
  <c r="BY97" i="1"/>
  <c r="CA97" i="1" s="1"/>
  <c r="CD620" i="1"/>
  <c r="BY612" i="1"/>
  <c r="CA612" i="1" s="1"/>
  <c r="BZ607" i="1"/>
  <c r="CE607" i="1" s="1"/>
  <c r="BY604" i="1"/>
  <c r="CA604" i="1" s="1"/>
  <c r="CD238" i="1"/>
  <c r="BZ154" i="1"/>
  <c r="CE154" i="1" s="1"/>
  <c r="BY472" i="1"/>
  <c r="CA472" i="1" s="1"/>
  <c r="BX614" i="1"/>
  <c r="CI614" i="1" s="1"/>
  <c r="BX612" i="1"/>
  <c r="CI612" i="1" s="1"/>
  <c r="CD611" i="1"/>
  <c r="BX604" i="1"/>
  <c r="CD237" i="1"/>
  <c r="CD167" i="1"/>
  <c r="BX472" i="1"/>
  <c r="CI472" i="1" s="1"/>
  <c r="BZ620" i="1"/>
  <c r="CE620" i="1" s="1"/>
  <c r="BX606" i="1"/>
  <c r="CI606" i="1" s="1"/>
  <c r="BZ86" i="1"/>
  <c r="CE86" i="1" s="1"/>
  <c r="BX151" i="1"/>
  <c r="CI151" i="1" s="1"/>
  <c r="CD619" i="1"/>
  <c r="CD616" i="1"/>
  <c r="BX611" i="1"/>
  <c r="CI611" i="1" s="1"/>
  <c r="CD608" i="1"/>
  <c r="BZ605" i="1"/>
  <c r="CE605" i="1" s="1"/>
  <c r="CD99" i="1"/>
  <c r="BX44" i="1"/>
  <c r="CI44" i="1" s="1"/>
  <c r="BZ623" i="1"/>
  <c r="CE623" i="1" s="1"/>
  <c r="BX86" i="1"/>
  <c r="CI86" i="1" s="1"/>
  <c r="BX341" i="1"/>
  <c r="CI341" i="1" s="1"/>
  <c r="BZ237" i="1"/>
  <c r="CE237" i="1" s="1"/>
  <c r="BZ167" i="1"/>
  <c r="CE167" i="1" s="1"/>
  <c r="BZ629" i="1"/>
  <c r="CE629" i="1" s="1"/>
  <c r="BY623" i="1"/>
  <c r="CA623" i="1" s="1"/>
  <c r="BZ622" i="1"/>
  <c r="CE622" i="1" s="1"/>
  <c r="BY616" i="1"/>
  <c r="CA616" i="1" s="1"/>
  <c r="CD607" i="1"/>
  <c r="BY99" i="1"/>
  <c r="CA99" i="1" s="1"/>
  <c r="BZ473" i="1"/>
  <c r="CE473" i="1" s="1"/>
  <c r="BY237" i="1"/>
  <c r="CA237" i="1" s="1"/>
  <c r="BZ624" i="1"/>
  <c r="CE624" i="1" s="1"/>
  <c r="BX622" i="1"/>
  <c r="CI622" i="1" s="1"/>
  <c r="CJ622" i="1" s="1"/>
  <c r="CD621" i="1"/>
  <c r="BX616" i="1"/>
  <c r="CI616" i="1" s="1"/>
  <c r="CJ616" i="1" s="1"/>
  <c r="BZ615" i="1"/>
  <c r="CE615" i="1" s="1"/>
  <c r="BX613" i="1"/>
  <c r="CI613" i="1" s="1"/>
  <c r="CJ613" i="1" s="1"/>
  <c r="CD612" i="1"/>
  <c r="CD610" i="1"/>
  <c r="BZ608" i="1"/>
  <c r="CE608" i="1" s="1"/>
  <c r="BX530" i="1"/>
  <c r="CI530" i="1" s="1"/>
  <c r="BZ238" i="1"/>
  <c r="CE238" i="1" s="1"/>
  <c r="BY152" i="1"/>
  <c r="CA152" i="1" s="1"/>
  <c r="CD235" i="1"/>
  <c r="CD266" i="1"/>
  <c r="BY233" i="1"/>
  <c r="CA233" i="1" s="1"/>
  <c r="BY149" i="1"/>
  <c r="CA149" i="1" s="1"/>
  <c r="BZ230" i="1"/>
  <c r="CE230" i="1" s="1"/>
  <c r="BX99" i="1"/>
  <c r="CI99" i="1" s="1"/>
  <c r="CJ99" i="1" s="1"/>
  <c r="CD473" i="1"/>
  <c r="BX152" i="1"/>
  <c r="CI152" i="1" s="1"/>
  <c r="BX149" i="1"/>
  <c r="CI149" i="1" s="1"/>
  <c r="CJ149" i="1" s="1"/>
  <c r="BY230" i="1"/>
  <c r="CA230" i="1" s="1"/>
  <c r="CD604" i="1"/>
  <c r="BY473" i="1"/>
  <c r="CA473" i="1" s="1"/>
  <c r="BZ85" i="1"/>
  <c r="CE85" i="1" s="1"/>
  <c r="BZ235" i="1"/>
  <c r="CE235" i="1" s="1"/>
  <c r="BZ266" i="1"/>
  <c r="CE266" i="1" s="1"/>
  <c r="BX230" i="1"/>
  <c r="CI230" i="1" s="1"/>
  <c r="BY98" i="1"/>
  <c r="CA98" i="1" s="1"/>
  <c r="BX85" i="1"/>
  <c r="CI85" i="1" s="1"/>
  <c r="BY235" i="1"/>
  <c r="CA235" i="1" s="1"/>
  <c r="CD84" i="1"/>
  <c r="BY266" i="1"/>
  <c r="CA266" i="1" s="1"/>
  <c r="BZ97" i="1"/>
  <c r="CE97" i="1" s="1"/>
  <c r="BY341" i="1"/>
  <c r="CA341" i="1" s="1"/>
  <c r="CD504" i="1"/>
  <c r="BX340" i="1"/>
  <c r="CI340" i="1" s="1"/>
  <c r="BX235" i="1"/>
  <c r="CI235" i="1" s="1"/>
  <c r="BX97" i="1"/>
  <c r="CI97" i="1" s="1"/>
  <c r="BY86" i="1"/>
  <c r="CA86" i="1" s="1"/>
  <c r="BZ151" i="1"/>
  <c r="CE151" i="1" s="1"/>
  <c r="BY537" i="1"/>
  <c r="CA537" i="1" s="1"/>
  <c r="BY167" i="1"/>
  <c r="CA167" i="1" s="1"/>
  <c r="BY236" i="1"/>
  <c r="CA236" i="1" s="1"/>
  <c r="BY530" i="1"/>
  <c r="CA530" i="1" s="1"/>
  <c r="BX84" i="1"/>
  <c r="CI84" i="1" s="1"/>
  <c r="BZ234" i="1"/>
  <c r="CE234" i="1" s="1"/>
  <c r="BX537" i="1"/>
  <c r="CI537" i="1" s="1"/>
  <c r="BX227" i="1"/>
  <c r="CI227" i="1" s="1"/>
  <c r="CJ227" i="1" s="1"/>
  <c r="CD460" i="1"/>
  <c r="CD337" i="1"/>
  <c r="CD231" i="1"/>
  <c r="BY228" i="1"/>
  <c r="CA228" i="1" s="1"/>
  <c r="CD529" i="1"/>
  <c r="CD229" i="1"/>
  <c r="BZ227" i="1"/>
  <c r="CE227" i="1" s="1"/>
  <c r="BY227" i="1"/>
  <c r="CA227" i="1" s="1"/>
  <c r="CD83" i="1"/>
  <c r="CD338" i="1"/>
  <c r="CD455" i="1"/>
  <c r="CD96" i="1"/>
  <c r="CD462" i="1"/>
  <c r="CD82" i="1"/>
  <c r="CD145" i="1"/>
  <c r="CD602" i="1"/>
  <c r="CD81" i="1"/>
  <c r="CD535" i="1"/>
  <c r="CD217" i="1"/>
  <c r="BX94" i="1"/>
  <c r="CI94" i="1" s="1"/>
  <c r="CJ94" i="1" s="1"/>
  <c r="CD222" i="1"/>
  <c r="CD80" i="1"/>
  <c r="CD449" i="1"/>
  <c r="BZ316" i="1"/>
  <c r="CE316" i="1" s="1"/>
  <c r="BZ141" i="1"/>
  <c r="CE141" i="1" s="1"/>
  <c r="BZ313" i="1"/>
  <c r="CE313" i="1" s="1"/>
  <c r="BZ208" i="1"/>
  <c r="CE208" i="1" s="1"/>
  <c r="BZ48" i="1"/>
  <c r="CE48" i="1" s="1"/>
  <c r="CD38" i="1"/>
  <c r="BZ590" i="1"/>
  <c r="CE590" i="1" s="1"/>
  <c r="BX316" i="1"/>
  <c r="CI316" i="1" s="1"/>
  <c r="BZ314" i="1"/>
  <c r="CE314" i="1" s="1"/>
  <c r="BX141" i="1"/>
  <c r="CI141" i="1" s="1"/>
  <c r="BZ260" i="1"/>
  <c r="CE260" i="1" s="1"/>
  <c r="CD330" i="1"/>
  <c r="CD457" i="1"/>
  <c r="CD450" i="1"/>
  <c r="CD527" i="1"/>
  <c r="CD448" i="1"/>
  <c r="BY264" i="1"/>
  <c r="CA264" i="1" s="1"/>
  <c r="BY262" i="1"/>
  <c r="CA262" i="1" s="1"/>
  <c r="BY314" i="1"/>
  <c r="CA314" i="1" s="1"/>
  <c r="CD141" i="1"/>
  <c r="BY76" i="1"/>
  <c r="CA76" i="1" s="1"/>
  <c r="BX313" i="1"/>
  <c r="CI313" i="1" s="1"/>
  <c r="BZ94" i="1"/>
  <c r="CE94" i="1" s="1"/>
  <c r="BX314" i="1"/>
  <c r="CI314" i="1" s="1"/>
  <c r="BY42" i="1"/>
  <c r="CA42" i="1" s="1"/>
  <c r="BY259" i="1"/>
  <c r="CA259" i="1" s="1"/>
  <c r="BZ256" i="1"/>
  <c r="CE256" i="1" s="1"/>
  <c r="BY94" i="1"/>
  <c r="CA94" i="1" s="1"/>
  <c r="BZ6" i="1"/>
  <c r="CE6" i="1" s="1"/>
  <c r="CD138" i="1"/>
  <c r="BY95" i="1"/>
  <c r="CA95" i="1" s="1"/>
  <c r="BZ262" i="1"/>
  <c r="CE262" i="1" s="1"/>
  <c r="BZ311" i="1"/>
  <c r="CE311" i="1" s="1"/>
  <c r="BX259" i="1"/>
  <c r="CI259" i="1" s="1"/>
  <c r="CJ259" i="1" s="1"/>
  <c r="CD258" i="1"/>
  <c r="BZ140" i="1"/>
  <c r="CE140" i="1" s="1"/>
  <c r="BY7" i="1"/>
  <c r="CA7" i="1" s="1"/>
  <c r="BZ353" i="1"/>
  <c r="CE353" i="1" s="1"/>
  <c r="BX95" i="1"/>
  <c r="CI95" i="1" s="1"/>
  <c r="BY311" i="1"/>
  <c r="CA311" i="1" s="1"/>
  <c r="BY258" i="1"/>
  <c r="CA258" i="1" s="1"/>
  <c r="BZ257" i="1"/>
  <c r="CE257" i="1" s="1"/>
  <c r="BX7" i="1"/>
  <c r="CI7" i="1" s="1"/>
  <c r="BY353" i="1"/>
  <c r="CA353" i="1" s="1"/>
  <c r="BX6" i="1"/>
  <c r="CI6" i="1" s="1"/>
  <c r="BY255" i="1"/>
  <c r="CA255" i="1" s="1"/>
  <c r="BZ134" i="1"/>
  <c r="CE134" i="1" s="1"/>
  <c r="CD211" i="1"/>
  <c r="BZ264" i="1"/>
  <c r="CE264" i="1" s="1"/>
  <c r="BX311" i="1"/>
  <c r="CI311" i="1" s="1"/>
  <c r="BZ310" i="1"/>
  <c r="CE310" i="1" s="1"/>
  <c r="BX258" i="1"/>
  <c r="CI258" i="1" s="1"/>
  <c r="CJ258" i="1" s="1"/>
  <c r="BY257" i="1"/>
  <c r="CA257" i="1" s="1"/>
  <c r="BX353" i="1"/>
  <c r="CI353" i="1" s="1"/>
  <c r="CJ353" i="1" s="1"/>
  <c r="CD319" i="1"/>
  <c r="BY590" i="1"/>
  <c r="CA590" i="1" s="1"/>
  <c r="CD316" i="1"/>
  <c r="BX208" i="1"/>
  <c r="CI208" i="1" s="1"/>
  <c r="BY310" i="1"/>
  <c r="CA310" i="1" s="1"/>
  <c r="BX257" i="1"/>
  <c r="CI257" i="1" s="1"/>
  <c r="CD439" i="1"/>
  <c r="CD94" i="1"/>
  <c r="BX590" i="1"/>
  <c r="CI590" i="1" s="1"/>
  <c r="BY260" i="1"/>
  <c r="CA260" i="1" s="1"/>
  <c r="BX310" i="1"/>
  <c r="CI310" i="1" s="1"/>
  <c r="BX48" i="1"/>
  <c r="CI48" i="1" s="1"/>
  <c r="BX74" i="1"/>
  <c r="CI74" i="1" s="1"/>
  <c r="BZ206" i="1"/>
  <c r="CE206" i="1" s="1"/>
  <c r="BY309" i="1"/>
  <c r="CA309" i="1" s="1"/>
  <c r="CD209" i="1"/>
  <c r="BZ76" i="1"/>
  <c r="CE76" i="1" s="1"/>
  <c r="BX260" i="1"/>
  <c r="CI260" i="1" s="1"/>
  <c r="BX206" i="1"/>
  <c r="CI206" i="1" s="1"/>
  <c r="BX309" i="1"/>
  <c r="CI309" i="1" s="1"/>
  <c r="BX138" i="1"/>
  <c r="CI138" i="1" s="1"/>
  <c r="BZ306" i="1"/>
  <c r="CE306" i="1" s="1"/>
  <c r="BY36" i="1"/>
  <c r="CA36" i="1" s="1"/>
  <c r="BX563" i="1"/>
  <c r="CI563" i="1" s="1"/>
  <c r="CJ563" i="1" s="1"/>
  <c r="BZ559" i="1"/>
  <c r="CE559" i="1" s="1"/>
  <c r="BY551" i="1"/>
  <c r="CA551" i="1" s="1"/>
  <c r="BX545" i="1"/>
  <c r="CI545" i="1" s="1"/>
  <c r="CJ545" i="1" s="1"/>
  <c r="BY72" i="1"/>
  <c r="CA72" i="1" s="1"/>
  <c r="BX435" i="1"/>
  <c r="CI435" i="1" s="1"/>
  <c r="BY306" i="1"/>
  <c r="CA306" i="1" s="1"/>
  <c r="BY585" i="1"/>
  <c r="CA585" i="1" s="1"/>
  <c r="BZ572" i="1"/>
  <c r="CE572" i="1" s="1"/>
  <c r="BX551" i="1"/>
  <c r="CI551" i="1" s="1"/>
  <c r="BX72" i="1"/>
  <c r="CI72" i="1" s="1"/>
  <c r="CD207" i="1"/>
  <c r="BY139" i="1"/>
  <c r="CA139" i="1" s="1"/>
  <c r="CD205" i="1"/>
  <c r="BY137" i="1"/>
  <c r="CA137" i="1" s="1"/>
  <c r="BX306" i="1"/>
  <c r="CI306" i="1" s="1"/>
  <c r="CJ306" i="1" s="1"/>
  <c r="BX134" i="1"/>
  <c r="CI134" i="1" s="1"/>
  <c r="BX585" i="1"/>
  <c r="BX582" i="1"/>
  <c r="CI582" i="1" s="1"/>
  <c r="BX572" i="1"/>
  <c r="CI572" i="1" s="1"/>
  <c r="CJ572" i="1" s="1"/>
  <c r="BY564" i="1"/>
  <c r="CA564" i="1" s="1"/>
  <c r="BX559" i="1"/>
  <c r="CI559" i="1" s="1"/>
  <c r="BX558" i="1"/>
  <c r="CI558" i="1" s="1"/>
  <c r="BZ552" i="1"/>
  <c r="CE552" i="1" s="1"/>
  <c r="BX139" i="1"/>
  <c r="CI139" i="1" s="1"/>
  <c r="CJ139" i="1" s="1"/>
  <c r="BZ255" i="1"/>
  <c r="CE255" i="1" s="1"/>
  <c r="BX589" i="1"/>
  <c r="CI589" i="1" s="1"/>
  <c r="BZ430" i="1"/>
  <c r="CE430" i="1" s="1"/>
  <c r="BZ202" i="1"/>
  <c r="CE202" i="1" s="1"/>
  <c r="CD588" i="1"/>
  <c r="CD35" i="1"/>
  <c r="BZ565" i="1"/>
  <c r="CE565" i="1" s="1"/>
  <c r="CD563" i="1"/>
  <c r="BZ205" i="1"/>
  <c r="CE205" i="1" s="1"/>
  <c r="CD309" i="1"/>
  <c r="BX255" i="1"/>
  <c r="CI255" i="1" s="1"/>
  <c r="CJ255" i="1" s="1"/>
  <c r="CD432" i="1"/>
  <c r="BY430" i="1"/>
  <c r="CA430" i="1" s="1"/>
  <c r="BY202" i="1"/>
  <c r="CA202" i="1" s="1"/>
  <c r="BX93" i="1"/>
  <c r="CI93" i="1" s="1"/>
  <c r="BX586" i="1"/>
  <c r="BY573" i="1"/>
  <c r="CA573" i="1" s="1"/>
  <c r="CD571" i="1"/>
  <c r="BY565" i="1"/>
  <c r="CA565" i="1" s="1"/>
  <c r="CD206" i="1"/>
  <c r="BY6" i="1"/>
  <c r="CA6" i="1" s="1"/>
  <c r="BX430" i="1"/>
  <c r="CI430" i="1" s="1"/>
  <c r="CJ430" i="1" s="1"/>
  <c r="BX202" i="1"/>
  <c r="CI202" i="1" s="1"/>
  <c r="CJ202" i="1" s="1"/>
  <c r="BX565" i="1"/>
  <c r="CI565" i="1" s="1"/>
  <c r="CD564" i="1"/>
  <c r="BX554" i="1"/>
  <c r="CI554" i="1" s="1"/>
  <c r="BY546" i="1"/>
  <c r="CA546" i="1" s="1"/>
  <c r="CD48" i="1"/>
  <c r="BY74" i="1"/>
  <c r="CA74" i="1" s="1"/>
  <c r="BX501" i="1"/>
  <c r="CI501" i="1" s="1"/>
  <c r="BZ204" i="1"/>
  <c r="CE204" i="1" s="1"/>
  <c r="BZ309" i="1"/>
  <c r="CE309" i="1" s="1"/>
  <c r="BX253" i="1"/>
  <c r="CI253" i="1" s="1"/>
  <c r="CD307" i="1"/>
  <c r="BX433" i="1"/>
  <c r="CI433" i="1" s="1"/>
  <c r="CJ433" i="1" s="1"/>
  <c r="BX436" i="1"/>
  <c r="CI436" i="1" s="1"/>
  <c r="BY138" i="1"/>
  <c r="CA138" i="1" s="1"/>
  <c r="BX204" i="1"/>
  <c r="CI204" i="1" s="1"/>
  <c r="CJ204" i="1" s="1"/>
  <c r="BZ432" i="1"/>
  <c r="CE432" i="1" s="1"/>
  <c r="BZ36" i="1"/>
  <c r="CE36" i="1" s="1"/>
  <c r="CD134" i="1"/>
  <c r="BX35" i="1"/>
  <c r="CI35" i="1" s="1"/>
  <c r="CD551" i="1"/>
  <c r="BX550" i="1"/>
  <c r="CI550" i="1" s="1"/>
  <c r="CJ550" i="1" s="1"/>
  <c r="BX546" i="1"/>
  <c r="CI546" i="1" s="1"/>
  <c r="CJ546" i="1" s="1"/>
  <c r="BY544" i="1"/>
  <c r="CA544" i="1" s="1"/>
  <c r="BX427" i="1"/>
  <c r="CI427" i="1" s="1"/>
  <c r="BX198" i="1"/>
  <c r="CI198" i="1" s="1"/>
  <c r="CJ198" i="1" s="1"/>
  <c r="CD545" i="1"/>
  <c r="BX544" i="1"/>
  <c r="CI544" i="1" s="1"/>
  <c r="BZ419" i="1"/>
  <c r="CE419" i="1" s="1"/>
  <c r="CD579" i="1"/>
  <c r="BY553" i="1"/>
  <c r="CA553" i="1" s="1"/>
  <c r="BZ551" i="1"/>
  <c r="CE551" i="1" s="1"/>
  <c r="BZ547" i="1"/>
  <c r="CE547" i="1" s="1"/>
  <c r="CD72" i="1"/>
  <c r="BX522" i="1"/>
  <c r="CI522" i="1" s="1"/>
  <c r="CJ522" i="1" s="1"/>
  <c r="CD552" i="1"/>
  <c r="CD548" i="1"/>
  <c r="BZ545" i="1"/>
  <c r="CE545" i="1" s="1"/>
  <c r="CD426" i="1"/>
  <c r="CD425" i="1"/>
  <c r="CD423" i="1"/>
  <c r="BZ71" i="1"/>
  <c r="CE71" i="1" s="1"/>
  <c r="BZ92" i="1"/>
  <c r="CE92" i="1" s="1"/>
  <c r="CD573" i="1"/>
  <c r="BZ563" i="1"/>
  <c r="CE563" i="1" s="1"/>
  <c r="BY562" i="1"/>
  <c r="CA562" i="1" s="1"/>
  <c r="CD560" i="1"/>
  <c r="CD558" i="1"/>
  <c r="BY552" i="1"/>
  <c r="CA552" i="1" s="1"/>
  <c r="BZ548" i="1"/>
  <c r="CE548" i="1" s="1"/>
  <c r="BY203" i="1"/>
  <c r="CA203" i="1" s="1"/>
  <c r="BZ581" i="1"/>
  <c r="CE581" i="1" s="1"/>
  <c r="CD565" i="1"/>
  <c r="BX562" i="1"/>
  <c r="CI562" i="1" s="1"/>
  <c r="CJ562" i="1" s="1"/>
  <c r="BX552" i="1"/>
  <c r="CI552" i="1" s="1"/>
  <c r="CJ552" i="1" s="1"/>
  <c r="BY548" i="1"/>
  <c r="CA548" i="1" s="1"/>
  <c r="BZ72" i="1"/>
  <c r="CE72" i="1" s="1"/>
  <c r="BY426" i="1"/>
  <c r="CA426" i="1" s="1"/>
  <c r="BY424" i="1"/>
  <c r="CA424" i="1" s="1"/>
  <c r="BY159" i="1"/>
  <c r="CA159" i="1" s="1"/>
  <c r="BZ554" i="1"/>
  <c r="CE554" i="1" s="1"/>
  <c r="CD550" i="1"/>
  <c r="CD547" i="1"/>
  <c r="BZ427" i="1"/>
  <c r="CE427" i="1" s="1"/>
  <c r="BX426" i="1"/>
  <c r="CI426" i="1" s="1"/>
  <c r="CJ426" i="1" s="1"/>
  <c r="BX424" i="1"/>
  <c r="CI424" i="1" s="1"/>
  <c r="CJ424" i="1" s="1"/>
  <c r="BY423" i="1"/>
  <c r="CA423" i="1" s="1"/>
  <c r="BX199" i="1"/>
  <c r="CI199" i="1" s="1"/>
  <c r="BZ523" i="1"/>
  <c r="CE523" i="1" s="1"/>
  <c r="BZ35" i="1"/>
  <c r="CE35" i="1" s="1"/>
  <c r="BY555" i="1"/>
  <c r="CA555" i="1" s="1"/>
  <c r="BY554" i="1"/>
  <c r="CA554" i="1" s="1"/>
  <c r="CD553" i="1"/>
  <c r="BY550" i="1"/>
  <c r="CA550" i="1" s="1"/>
  <c r="BZ546" i="1"/>
  <c r="CE546" i="1" s="1"/>
  <c r="CD544" i="1"/>
  <c r="BZ543" i="1"/>
  <c r="CE543" i="1" s="1"/>
  <c r="BY427" i="1"/>
  <c r="CA427" i="1" s="1"/>
  <c r="CD131" i="1"/>
  <c r="BX352" i="1"/>
  <c r="CI352" i="1" s="1"/>
  <c r="CJ352" i="1" s="1"/>
  <c r="BX71" i="1"/>
  <c r="CI71" i="1" s="1"/>
  <c r="BX419" i="1"/>
  <c r="CI419" i="1" s="1"/>
  <c r="BY417" i="1"/>
  <c r="CA417" i="1" s="1"/>
  <c r="BZ33" i="1"/>
  <c r="CE33" i="1" s="1"/>
  <c r="BY67" i="1"/>
  <c r="CA67" i="1" s="1"/>
  <c r="BZ299" i="1"/>
  <c r="CE299" i="1" s="1"/>
  <c r="BX414" i="1"/>
  <c r="CI414" i="1" s="1"/>
  <c r="CJ414" i="1" s="1"/>
  <c r="BX193" i="1"/>
  <c r="CI193" i="1" s="1"/>
  <c r="BZ192" i="1"/>
  <c r="CE192" i="1" s="1"/>
  <c r="BZ413" i="1"/>
  <c r="CE413" i="1" s="1"/>
  <c r="BX132" i="1"/>
  <c r="CI132" i="1" s="1"/>
  <c r="BX131" i="1"/>
  <c r="CI131" i="1" s="1"/>
  <c r="CJ131" i="1" s="1"/>
  <c r="BZ195" i="1"/>
  <c r="CE195" i="1" s="1"/>
  <c r="BX417" i="1"/>
  <c r="CI417" i="1" s="1"/>
  <c r="CJ417" i="1" s="1"/>
  <c r="BZ68" i="1"/>
  <c r="CE68" i="1" s="1"/>
  <c r="BZ126" i="1"/>
  <c r="CE126" i="1" s="1"/>
  <c r="BY33" i="1"/>
  <c r="CA33" i="1" s="1"/>
  <c r="BX67" i="1"/>
  <c r="CI67" i="1" s="1"/>
  <c r="BY299" i="1"/>
  <c r="CA299" i="1" s="1"/>
  <c r="BY192" i="1"/>
  <c r="CA192" i="1" s="1"/>
  <c r="CD198" i="1"/>
  <c r="BX195" i="1"/>
  <c r="CI195" i="1" s="1"/>
  <c r="BX299" i="1"/>
  <c r="CI299" i="1" s="1"/>
  <c r="CJ299" i="1" s="1"/>
  <c r="BZ46" i="1"/>
  <c r="CE46" i="1" s="1"/>
  <c r="BX192" i="1"/>
  <c r="CI192" i="1" s="1"/>
  <c r="CJ192" i="1" s="1"/>
  <c r="BY190" i="1"/>
  <c r="CA190" i="1" s="1"/>
  <c r="BX408" i="1"/>
  <c r="CI408" i="1" s="1"/>
  <c r="BY545" i="1"/>
  <c r="CA545" i="1" s="1"/>
  <c r="BZ201" i="1"/>
  <c r="CE201" i="1" s="1"/>
  <c r="BY251" i="1"/>
  <c r="CA251" i="1" s="1"/>
  <c r="BX196" i="1"/>
  <c r="CI196" i="1" s="1"/>
  <c r="CJ196" i="1" s="1"/>
  <c r="CD420" i="1"/>
  <c r="CD303" i="1"/>
  <c r="CD542" i="1"/>
  <c r="CD128" i="1"/>
  <c r="CD127" i="1"/>
  <c r="BY92" i="1"/>
  <c r="CA92" i="1" s="1"/>
  <c r="BZ69" i="1"/>
  <c r="CE69" i="1" s="1"/>
  <c r="BX46" i="1"/>
  <c r="CI46" i="1" s="1"/>
  <c r="CJ46" i="1" s="1"/>
  <c r="BZ66" i="1"/>
  <c r="CE66" i="1" s="1"/>
  <c r="CD414" i="1"/>
  <c r="BZ64" i="1"/>
  <c r="CE64" i="1" s="1"/>
  <c r="BY409" i="1"/>
  <c r="CA409" i="1" s="1"/>
  <c r="CD428" i="1"/>
  <c r="BZ423" i="1"/>
  <c r="CE423" i="1" s="1"/>
  <c r="BZ198" i="1"/>
  <c r="CE198" i="1" s="1"/>
  <c r="CD197" i="1"/>
  <c r="BX92" i="1"/>
  <c r="CI92" i="1" s="1"/>
  <c r="CJ92" i="1" s="1"/>
  <c r="BX500" i="1"/>
  <c r="CI500" i="1" s="1"/>
  <c r="CJ500" i="1" s="1"/>
  <c r="BY129" i="1"/>
  <c r="CA129" i="1" s="1"/>
  <c r="BY420" i="1"/>
  <c r="CA420" i="1" s="1"/>
  <c r="BZ425" i="1"/>
  <c r="CE425" i="1" s="1"/>
  <c r="BX423" i="1"/>
  <c r="CI423" i="1" s="1"/>
  <c r="CJ423" i="1" s="1"/>
  <c r="BZ199" i="1"/>
  <c r="CE199" i="1" s="1"/>
  <c r="BX523" i="1"/>
  <c r="CI523" i="1" s="1"/>
  <c r="BY304" i="1"/>
  <c r="CA304" i="1" s="1"/>
  <c r="CD71" i="1"/>
  <c r="BY198" i="1"/>
  <c r="CA198" i="1" s="1"/>
  <c r="BZ267" i="1"/>
  <c r="CE267" i="1" s="1"/>
  <c r="BX129" i="1"/>
  <c r="CI129" i="1" s="1"/>
  <c r="CJ129" i="1" s="1"/>
  <c r="CD524" i="1"/>
  <c r="BZ352" i="1"/>
  <c r="CE352" i="1" s="1"/>
  <c r="BY199" i="1"/>
  <c r="CA199" i="1" s="1"/>
  <c r="BY267" i="1"/>
  <c r="CA267" i="1" s="1"/>
  <c r="CD196" i="1"/>
  <c r="BY520" i="1"/>
  <c r="CA520" i="1" s="1"/>
  <c r="BY419" i="1"/>
  <c r="CA419" i="1" s="1"/>
  <c r="BY542" i="1"/>
  <c r="CA542" i="1" s="1"/>
  <c r="BZ417" i="1"/>
  <c r="CE417" i="1" s="1"/>
  <c r="BY128" i="1"/>
  <c r="CA128" i="1" s="1"/>
  <c r="BX127" i="1"/>
  <c r="CI127" i="1" s="1"/>
  <c r="CJ127" i="1" s="1"/>
  <c r="BY66" i="1"/>
  <c r="CA66" i="1" s="1"/>
  <c r="BY64" i="1"/>
  <c r="CA64" i="1" s="1"/>
  <c r="BZ190" i="1"/>
  <c r="CE190" i="1" s="1"/>
  <c r="CD498" i="1"/>
  <c r="BZ248" i="1"/>
  <c r="CE248" i="1" s="1"/>
  <c r="BZ519" i="1"/>
  <c r="CE519" i="1" s="1"/>
  <c r="CD419" i="1"/>
  <c r="CD68" i="1"/>
  <c r="BX66" i="1"/>
  <c r="CI66" i="1" s="1"/>
  <c r="CD192" i="1"/>
  <c r="BY413" i="1"/>
  <c r="CA413" i="1" s="1"/>
  <c r="BX64" i="1"/>
  <c r="CI64" i="1" s="1"/>
  <c r="BX190" i="1"/>
  <c r="CI190" i="1" s="1"/>
  <c r="CJ190" i="1" s="1"/>
  <c r="BY248" i="1"/>
  <c r="CA248" i="1" s="1"/>
  <c r="BY519" i="1"/>
  <c r="CA519" i="1" s="1"/>
  <c r="BX70" i="1"/>
  <c r="CI70" i="1" s="1"/>
  <c r="BZ127" i="1"/>
  <c r="CE127" i="1" s="1"/>
  <c r="CD126" i="1"/>
  <c r="CD67" i="1"/>
  <c r="CD299" i="1"/>
  <c r="BZ498" i="1"/>
  <c r="CE498" i="1" s="1"/>
  <c r="BZ409" i="1"/>
  <c r="CE409" i="1" s="1"/>
  <c r="BY69" i="1"/>
  <c r="CA69" i="1" s="1"/>
  <c r="BY127" i="1"/>
  <c r="CA127" i="1" s="1"/>
  <c r="BZ351" i="1"/>
  <c r="CE351" i="1" s="1"/>
  <c r="BY46" i="1"/>
  <c r="CA46" i="1" s="1"/>
  <c r="CD191" i="1"/>
  <c r="CD302" i="1"/>
  <c r="BZ67" i="1"/>
  <c r="CE67" i="1" s="1"/>
  <c r="BX351" i="1"/>
  <c r="CI351" i="1" s="1"/>
  <c r="BX420" i="1"/>
  <c r="CI420" i="1" s="1"/>
  <c r="CJ420" i="1" s="1"/>
  <c r="CD301" i="1"/>
  <c r="BZ194" i="1"/>
  <c r="CE194" i="1" s="1"/>
  <c r="BY499" i="1"/>
  <c r="CA499" i="1" s="1"/>
  <c r="BY193" i="1"/>
  <c r="CA193" i="1" s="1"/>
  <c r="BX499" i="1"/>
  <c r="CI499" i="1" s="1"/>
  <c r="CJ499" i="1" s="1"/>
  <c r="BZ350" i="1"/>
  <c r="CE350" i="1" s="1"/>
  <c r="BY414" i="1"/>
  <c r="CA414" i="1" s="1"/>
  <c r="BX28" i="1"/>
  <c r="CI28" i="1" s="1"/>
  <c r="BX123" i="1"/>
  <c r="CI123" i="1" s="1"/>
  <c r="BX409" i="1"/>
  <c r="CI409" i="1" s="1"/>
  <c r="CJ409" i="1" s="1"/>
  <c r="BZ28" i="1"/>
  <c r="CE28" i="1" s="1"/>
  <c r="BY349" i="1"/>
  <c r="CA349" i="1" s="1"/>
  <c r="BX406" i="1"/>
  <c r="CI406" i="1" s="1"/>
  <c r="BY291" i="1"/>
  <c r="CA291" i="1" s="1"/>
  <c r="BY115" i="1"/>
  <c r="CA115" i="1" s="1"/>
  <c r="BX181" i="1"/>
  <c r="CI181" i="1" s="1"/>
  <c r="CJ181" i="1" s="1"/>
  <c r="BZ390" i="1"/>
  <c r="CE390" i="1" s="1"/>
  <c r="BZ56" i="1"/>
  <c r="CE56" i="1" s="1"/>
  <c r="BY28" i="1"/>
  <c r="CA28" i="1" s="1"/>
  <c r="BY249" i="1"/>
  <c r="CA249" i="1" s="1"/>
  <c r="BX349" i="1"/>
  <c r="CI349" i="1" s="1"/>
  <c r="CJ349" i="1" s="1"/>
  <c r="CD518" i="1"/>
  <c r="BZ25" i="1"/>
  <c r="CE25" i="1" s="1"/>
  <c r="BX249" i="1"/>
  <c r="CI249" i="1" s="1"/>
  <c r="CD519" i="1"/>
  <c r="CD124" i="1"/>
  <c r="CD123" i="1"/>
  <c r="BY25" i="1"/>
  <c r="CA25" i="1" s="1"/>
  <c r="BZ14" i="1"/>
  <c r="CE14" i="1" s="1"/>
  <c r="CD404" i="1"/>
  <c r="BY120" i="1"/>
  <c r="CA120" i="1" s="1"/>
  <c r="BX400" i="1"/>
  <c r="CI400" i="1" s="1"/>
  <c r="BY493" i="1"/>
  <c r="CA493" i="1" s="1"/>
  <c r="BY91" i="1"/>
  <c r="CA91" i="1" s="1"/>
  <c r="BY399" i="1"/>
  <c r="CA399" i="1" s="1"/>
  <c r="BZ512" i="1"/>
  <c r="CE512" i="1" s="1"/>
  <c r="BY294" i="1"/>
  <c r="CA294" i="1" s="1"/>
  <c r="BX250" i="1"/>
  <c r="CI250" i="1" s="1"/>
  <c r="CD190" i="1"/>
  <c r="CD29" i="1"/>
  <c r="BX540" i="1"/>
  <c r="CI540" i="1" s="1"/>
  <c r="CJ540" i="1" s="1"/>
  <c r="CD248" i="1"/>
  <c r="BZ187" i="1"/>
  <c r="CE187" i="1" s="1"/>
  <c r="BX25" i="1"/>
  <c r="CI25" i="1" s="1"/>
  <c r="CJ25" i="1" s="1"/>
  <c r="CD406" i="1"/>
  <c r="BY497" i="1"/>
  <c r="CA497" i="1" s="1"/>
  <c r="BZ516" i="1"/>
  <c r="CE516" i="1" s="1"/>
  <c r="BX14" i="1"/>
  <c r="CI14" i="1" s="1"/>
  <c r="CJ14" i="1" s="1"/>
  <c r="BX120" i="1"/>
  <c r="CI120" i="1" s="1"/>
  <c r="BZ191" i="1"/>
  <c r="CE191" i="1" s="1"/>
  <c r="BY498" i="1"/>
  <c r="CA498" i="1" s="1"/>
  <c r="CD534" i="1"/>
  <c r="BZ410" i="1"/>
  <c r="CE410" i="1" s="1"/>
  <c r="BZ408" i="1"/>
  <c r="CE408" i="1" s="1"/>
  <c r="BX519" i="1"/>
  <c r="CI519" i="1" s="1"/>
  <c r="CJ519" i="1" s="1"/>
  <c r="BZ297" i="1"/>
  <c r="CE297" i="1" s="1"/>
  <c r="BZ247" i="1"/>
  <c r="CE247" i="1" s="1"/>
  <c r="BX497" i="1"/>
  <c r="CI497" i="1" s="1"/>
  <c r="BY516" i="1"/>
  <c r="CA516" i="1" s="1"/>
  <c r="BZ405" i="1"/>
  <c r="CE405" i="1" s="1"/>
  <c r="BZ21" i="1"/>
  <c r="CE21" i="1" s="1"/>
  <c r="BX186" i="1"/>
  <c r="CI186" i="1" s="1"/>
  <c r="CJ186" i="1" s="1"/>
  <c r="BZ193" i="1"/>
  <c r="CE193" i="1" s="1"/>
  <c r="BY191" i="1"/>
  <c r="CA191" i="1" s="1"/>
  <c r="BX63" i="1"/>
  <c r="CI63" i="1" s="1"/>
  <c r="CJ63" i="1" s="1"/>
  <c r="BX498" i="1"/>
  <c r="CI498" i="1" s="1"/>
  <c r="CJ498" i="1" s="1"/>
  <c r="BY411" i="1"/>
  <c r="CA411" i="1" s="1"/>
  <c r="BY408" i="1"/>
  <c r="CA408" i="1" s="1"/>
  <c r="BX248" i="1"/>
  <c r="CI248" i="1" s="1"/>
  <c r="BY518" i="1"/>
  <c r="CA518" i="1" s="1"/>
  <c r="BZ124" i="1"/>
  <c r="CE124" i="1" s="1"/>
  <c r="BY297" i="1"/>
  <c r="CA297" i="1" s="1"/>
  <c r="CD64" i="1"/>
  <c r="CD249" i="1"/>
  <c r="BZ27" i="1"/>
  <c r="CE27" i="1" s="1"/>
  <c r="BX518" i="1"/>
  <c r="CI518" i="1" s="1"/>
  <c r="BY124" i="1"/>
  <c r="CA124" i="1" s="1"/>
  <c r="BX297" i="1"/>
  <c r="CI297" i="1" s="1"/>
  <c r="CJ297" i="1" s="1"/>
  <c r="BY123" i="1"/>
  <c r="CA123" i="1" s="1"/>
  <c r="BY407" i="1"/>
  <c r="CA407" i="1" s="1"/>
  <c r="CD541" i="1"/>
  <c r="BY27" i="1"/>
  <c r="CA27" i="1" s="1"/>
  <c r="BY406" i="1"/>
  <c r="CA406" i="1" s="1"/>
  <c r="BY404" i="1"/>
  <c r="CA404" i="1" s="1"/>
  <c r="BZ348" i="1"/>
  <c r="CE348" i="1" s="1"/>
  <c r="BY62" i="1"/>
  <c r="CA62" i="1" s="1"/>
  <c r="BY401" i="1"/>
  <c r="CA401" i="1" s="1"/>
  <c r="BZ397" i="1"/>
  <c r="CE397" i="1" s="1"/>
  <c r="BX293" i="1"/>
  <c r="CI293" i="1" s="1"/>
  <c r="CJ293" i="1" s="1"/>
  <c r="BZ291" i="1"/>
  <c r="CE291" i="1" s="1"/>
  <c r="BZ123" i="1"/>
  <c r="CE123" i="1" s="1"/>
  <c r="BZ407" i="1"/>
  <c r="CE407" i="1" s="1"/>
  <c r="BZ406" i="1"/>
  <c r="CE406" i="1" s="1"/>
  <c r="CD186" i="1"/>
  <c r="BX12" i="1"/>
  <c r="CI12" i="1" s="1"/>
  <c r="BZ401" i="1"/>
  <c r="CE401" i="1" s="1"/>
  <c r="BX512" i="1"/>
  <c r="CI512" i="1" s="1"/>
  <c r="CJ512" i="1" s="1"/>
  <c r="BY289" i="1"/>
  <c r="CA289" i="1" s="1"/>
  <c r="CD533" i="1"/>
  <c r="BX390" i="1"/>
  <c r="CI390" i="1" s="1"/>
  <c r="BZ57" i="1"/>
  <c r="CE57" i="1" s="1"/>
  <c r="BY186" i="1"/>
  <c r="CA186" i="1" s="1"/>
  <c r="BX119" i="1"/>
  <c r="CI119" i="1" s="1"/>
  <c r="BZ244" i="1"/>
  <c r="CE244" i="1" s="1"/>
  <c r="BZ489" i="1"/>
  <c r="CE489" i="1" s="1"/>
  <c r="CD183" i="1"/>
  <c r="CD116" i="1"/>
  <c r="BY8" i="1"/>
  <c r="CA8" i="1" s="1"/>
  <c r="BY376" i="1"/>
  <c r="CA376" i="1" s="1"/>
  <c r="BY21" i="1"/>
  <c r="CA21" i="1" s="1"/>
  <c r="BX399" i="1"/>
  <c r="CI399" i="1" s="1"/>
  <c r="BY244" i="1"/>
  <c r="CA244" i="1" s="1"/>
  <c r="BY489" i="1"/>
  <c r="CA489" i="1" s="1"/>
  <c r="BX56" i="1"/>
  <c r="CI56" i="1" s="1"/>
  <c r="BX8" i="1"/>
  <c r="CI8" i="1" s="1"/>
  <c r="BZ377" i="1"/>
  <c r="CE377" i="1" s="1"/>
  <c r="BX21" i="1"/>
  <c r="CI21" i="1" s="1"/>
  <c r="CD14" i="1"/>
  <c r="BX295" i="1"/>
  <c r="CI295" i="1" s="1"/>
  <c r="BX245" i="1"/>
  <c r="CI245" i="1" s="1"/>
  <c r="CD400" i="1"/>
  <c r="BX91" i="1"/>
  <c r="CI91" i="1" s="1"/>
  <c r="BZ293" i="1"/>
  <c r="CE293" i="1" s="1"/>
  <c r="BX489" i="1"/>
  <c r="CI489" i="1" s="1"/>
  <c r="CJ489" i="1" s="1"/>
  <c r="BY184" i="1"/>
  <c r="CA184" i="1" s="1"/>
  <c r="BZ288" i="1"/>
  <c r="CE288" i="1" s="1"/>
  <c r="BZ395" i="1"/>
  <c r="CE395" i="1" s="1"/>
  <c r="CD115" i="1"/>
  <c r="BX286" i="1"/>
  <c r="CI286" i="1" s="1"/>
  <c r="CJ286" i="1" s="1"/>
  <c r="CD25" i="1"/>
  <c r="BX516" i="1"/>
  <c r="CI516" i="1" s="1"/>
  <c r="CJ516" i="1" s="1"/>
  <c r="BZ404" i="1"/>
  <c r="CE404" i="1" s="1"/>
  <c r="BZ513" i="1"/>
  <c r="CE513" i="1" s="1"/>
  <c r="BX493" i="1"/>
  <c r="CI493" i="1" s="1"/>
  <c r="CD294" i="1"/>
  <c r="CD118" i="1"/>
  <c r="BX492" i="1"/>
  <c r="CI492" i="1" s="1"/>
  <c r="CJ492" i="1" s="1"/>
  <c r="BY293" i="1"/>
  <c r="CA293" i="1" s="1"/>
  <c r="BY292" i="1"/>
  <c r="CA292" i="1" s="1"/>
  <c r="BZ490" i="1"/>
  <c r="CE490" i="1" s="1"/>
  <c r="BY290" i="1"/>
  <c r="CA290" i="1" s="1"/>
  <c r="BX184" i="1"/>
  <c r="CI184" i="1" s="1"/>
  <c r="CJ184" i="1" s="1"/>
  <c r="CD122" i="1"/>
  <c r="BY247" i="1"/>
  <c r="CA247" i="1" s="1"/>
  <c r="BZ20" i="1"/>
  <c r="CE20" i="1" s="1"/>
  <c r="CD403" i="1"/>
  <c r="BY513" i="1"/>
  <c r="CA513" i="1" s="1"/>
  <c r="CD120" i="1"/>
  <c r="CD402" i="1"/>
  <c r="BX246" i="1"/>
  <c r="CI246" i="1" s="1"/>
  <c r="CJ246" i="1" s="1"/>
  <c r="BX185" i="1"/>
  <c r="CI185" i="1" s="1"/>
  <c r="CJ185" i="1" s="1"/>
  <c r="BX292" i="1"/>
  <c r="CI292" i="1" s="1"/>
  <c r="BZ491" i="1"/>
  <c r="CE491" i="1" s="1"/>
  <c r="BY490" i="1"/>
  <c r="CA490" i="1" s="1"/>
  <c r="BY24" i="1"/>
  <c r="CA24" i="1" s="1"/>
  <c r="BX247" i="1"/>
  <c r="CI247" i="1" s="1"/>
  <c r="CJ247" i="1" s="1"/>
  <c r="BY20" i="1"/>
  <c r="CA20" i="1" s="1"/>
  <c r="BX296" i="1"/>
  <c r="CI296" i="1" s="1"/>
  <c r="BY402" i="1"/>
  <c r="CA402" i="1" s="1"/>
  <c r="BZ62" i="1"/>
  <c r="CE62" i="1" s="1"/>
  <c r="BZ12" i="1"/>
  <c r="CE12" i="1" s="1"/>
  <c r="CD512" i="1"/>
  <c r="BX294" i="1"/>
  <c r="CI294" i="1" s="1"/>
  <c r="BY118" i="1"/>
  <c r="CA118" i="1" s="1"/>
  <c r="CD397" i="1"/>
  <c r="BY491" i="1"/>
  <c r="CA491" i="1" s="1"/>
  <c r="BX490" i="1"/>
  <c r="CI490" i="1" s="1"/>
  <c r="CJ490" i="1" s="1"/>
  <c r="BX405" i="1"/>
  <c r="CI405" i="1" s="1"/>
  <c r="BY512" i="1"/>
  <c r="CA512" i="1" s="1"/>
  <c r="BX118" i="1"/>
  <c r="CI118" i="1" s="1"/>
  <c r="BX491" i="1"/>
  <c r="CI491" i="1" s="1"/>
  <c r="CD291" i="1"/>
  <c r="BZ289" i="1"/>
  <c r="CE289" i="1" s="1"/>
  <c r="BZ115" i="1"/>
  <c r="CE115" i="1" s="1"/>
  <c r="CD181" i="1"/>
  <c r="BX180" i="1"/>
  <c r="CI180" i="1" s="1"/>
  <c r="CJ180" i="1" s="1"/>
  <c r="BX394" i="1"/>
  <c r="CI394" i="1" s="1"/>
  <c r="CD392" i="1"/>
  <c r="CD390" i="1"/>
  <c r="BX114" i="1"/>
  <c r="CI114" i="1" s="1"/>
  <c r="CJ114" i="1" s="1"/>
  <c r="BX388" i="1"/>
  <c r="CI388" i="1" s="1"/>
  <c r="CJ388" i="1" s="1"/>
  <c r="BZ177" i="1"/>
  <c r="CE177" i="1" s="1"/>
  <c r="BZ112" i="1"/>
  <c r="CE112" i="1" s="1"/>
  <c r="BX281" i="1"/>
  <c r="CI281" i="1" s="1"/>
  <c r="BZ280" i="1"/>
  <c r="CE280" i="1" s="1"/>
  <c r="BY109" i="1"/>
  <c r="CA109" i="1" s="1"/>
  <c r="BZ183" i="1"/>
  <c r="CE183" i="1" s="1"/>
  <c r="BZ116" i="1"/>
  <c r="CE116" i="1" s="1"/>
  <c r="BY395" i="1"/>
  <c r="CA395" i="1" s="1"/>
  <c r="BZ285" i="1"/>
  <c r="CE285" i="1" s="1"/>
  <c r="BX158" i="1"/>
  <c r="CI158" i="1" s="1"/>
  <c r="BY177" i="1"/>
  <c r="CA177" i="1" s="1"/>
  <c r="BY112" i="1"/>
  <c r="CA112" i="1" s="1"/>
  <c r="BZ110" i="1"/>
  <c r="CE110" i="1" s="1"/>
  <c r="BX290" i="1"/>
  <c r="CI290" i="1" s="1"/>
  <c r="BY183" i="1"/>
  <c r="CA183" i="1" s="1"/>
  <c r="BY116" i="1"/>
  <c r="CA116" i="1" s="1"/>
  <c r="BY285" i="1"/>
  <c r="CA285" i="1" s="1"/>
  <c r="BZ181" i="1"/>
  <c r="CE181" i="1" s="1"/>
  <c r="CD179" i="1"/>
  <c r="BX177" i="1"/>
  <c r="CI177" i="1" s="1"/>
  <c r="BX112" i="1"/>
  <c r="CI112" i="1" s="1"/>
  <c r="BZ283" i="1"/>
  <c r="CE283" i="1" s="1"/>
  <c r="CD483" i="1"/>
  <c r="BY110" i="1"/>
  <c r="CA110" i="1" s="1"/>
  <c r="BX280" i="1"/>
  <c r="CI280" i="1" s="1"/>
  <c r="CJ280" i="1" s="1"/>
  <c r="BX285" i="1"/>
  <c r="CI285" i="1" s="1"/>
  <c r="CJ285" i="1" s="1"/>
  <c r="BY181" i="1"/>
  <c r="CA181" i="1" s="1"/>
  <c r="BZ486" i="1"/>
  <c r="CE486" i="1" s="1"/>
  <c r="BZ180" i="1"/>
  <c r="CE180" i="1" s="1"/>
  <c r="BZ386" i="1"/>
  <c r="CE386" i="1" s="1"/>
  <c r="BY283" i="1"/>
  <c r="CA283" i="1" s="1"/>
  <c r="BX110" i="1"/>
  <c r="CI110" i="1" s="1"/>
  <c r="CJ110" i="1" s="1"/>
  <c r="BZ174" i="1"/>
  <c r="CE174" i="1" s="1"/>
  <c r="BX383" i="1"/>
  <c r="CI383" i="1" s="1"/>
  <c r="BY486" i="1"/>
  <c r="CA486" i="1" s="1"/>
  <c r="BY180" i="1"/>
  <c r="CA180" i="1" s="1"/>
  <c r="BY386" i="1"/>
  <c r="CA386" i="1" s="1"/>
  <c r="BX283" i="1"/>
  <c r="BZ45" i="1"/>
  <c r="CE45" i="1" s="1"/>
  <c r="BY288" i="1"/>
  <c r="CA288" i="1" s="1"/>
  <c r="CD511" i="1"/>
  <c r="BZ533" i="1"/>
  <c r="CE533" i="1" s="1"/>
  <c r="BX486" i="1"/>
  <c r="BZ391" i="1"/>
  <c r="CE391" i="1" s="1"/>
  <c r="BZ182" i="1"/>
  <c r="CE182" i="1" s="1"/>
  <c r="BZ388" i="1"/>
  <c r="CE388" i="1" s="1"/>
  <c r="BY385" i="1"/>
  <c r="CA385" i="1" s="1"/>
  <c r="BZ281" i="1"/>
  <c r="CE281" i="1" s="1"/>
  <c r="CD280" i="1"/>
  <c r="BY108" i="1"/>
  <c r="CA108" i="1" s="1"/>
  <c r="CD241" i="1"/>
  <c r="BZ52" i="1"/>
  <c r="CE52" i="1" s="1"/>
  <c r="CD117" i="1"/>
  <c r="BX347" i="1"/>
  <c r="CI347" i="1" s="1"/>
  <c r="CJ347" i="1" s="1"/>
  <c r="CD485" i="1"/>
  <c r="BX391" i="1"/>
  <c r="CI391" i="1" s="1"/>
  <c r="CJ391" i="1" s="1"/>
  <c r="BZ58" i="1"/>
  <c r="CE58" i="1" s="1"/>
  <c r="BX113" i="1"/>
  <c r="CI113" i="1" s="1"/>
  <c r="BY388" i="1"/>
  <c r="CA388" i="1" s="1"/>
  <c r="BY280" i="1"/>
  <c r="CA280" i="1" s="1"/>
  <c r="BY55" i="1"/>
  <c r="CA55" i="1" s="1"/>
  <c r="BZ54" i="1"/>
  <c r="CE54" i="1" s="1"/>
  <c r="BZ108" i="1"/>
  <c r="CE108" i="1" s="1"/>
  <c r="BY379" i="1"/>
  <c r="CA379" i="1" s="1"/>
  <c r="BZ346" i="1"/>
  <c r="CE346" i="1" s="1"/>
  <c r="BY508" i="1"/>
  <c r="CA508" i="1" s="1"/>
  <c r="BX52" i="1"/>
  <c r="CI52" i="1" s="1"/>
  <c r="CJ52" i="1" s="1"/>
  <c r="BX377" i="1"/>
  <c r="CI377" i="1" s="1"/>
  <c r="CD107" i="1"/>
  <c r="BZ372" i="1"/>
  <c r="CE372" i="1" s="1"/>
  <c r="BX273" i="1"/>
  <c r="CI273" i="1" s="1"/>
  <c r="CJ273" i="1" s="1"/>
  <c r="BY15" i="1"/>
  <c r="CA15" i="1" s="1"/>
  <c r="AX15" i="1"/>
  <c r="K15" i="1"/>
  <c r="AP15" i="1" s="1"/>
  <c r="BZ275" i="1"/>
  <c r="CE275" i="1" s="1"/>
  <c r="BZ532" i="1"/>
  <c r="CE532" i="1" s="1"/>
  <c r="BY45" i="1"/>
  <c r="CA45" i="1" s="1"/>
  <c r="BX386" i="1"/>
  <c r="CI386" i="1" s="1"/>
  <c r="CJ386" i="1" s="1"/>
  <c r="BX55" i="1"/>
  <c r="CI55" i="1" s="1"/>
  <c r="BY380" i="1"/>
  <c r="CA380" i="1" s="1"/>
  <c r="BX108" i="1"/>
  <c r="CI108" i="1" s="1"/>
  <c r="CJ108" i="1" s="1"/>
  <c r="BZ157" i="1"/>
  <c r="CE157" i="1" s="1"/>
  <c r="BY346" i="1"/>
  <c r="CA346" i="1" s="1"/>
  <c r="CD8" i="1"/>
  <c r="BY9" i="1"/>
  <c r="CA9" i="1" s="1"/>
  <c r="BZ277" i="1"/>
  <c r="CE277" i="1" s="1"/>
  <c r="BY375" i="1"/>
  <c r="CA375" i="1" s="1"/>
  <c r="BY372" i="1"/>
  <c r="CA372" i="1" s="1"/>
  <c r="BZ172" i="1"/>
  <c r="CE172" i="1" s="1"/>
  <c r="BZ478" i="1"/>
  <c r="CE478" i="1" s="1"/>
  <c r="BZ382" i="1"/>
  <c r="CE382" i="1" s="1"/>
  <c r="BY157" i="1"/>
  <c r="CA157" i="1" s="1"/>
  <c r="BX9" i="1"/>
  <c r="CI9" i="1" s="1"/>
  <c r="BZ107" i="1"/>
  <c r="CE107" i="1" s="1"/>
  <c r="BZ376" i="1"/>
  <c r="CE376" i="1" s="1"/>
  <c r="BY173" i="1"/>
  <c r="CA173" i="1" s="1"/>
  <c r="BX372" i="1"/>
  <c r="CI372" i="1" s="1"/>
  <c r="BY275" i="1"/>
  <c r="CA275" i="1" s="1"/>
  <c r="BY172" i="1"/>
  <c r="CA172" i="1" s="1"/>
  <c r="BY532" i="1"/>
  <c r="CA532" i="1" s="1"/>
  <c r="BY18" i="1"/>
  <c r="CA18" i="1" s="1"/>
  <c r="CD531" i="1"/>
  <c r="BX385" i="1"/>
  <c r="CI385" i="1" s="1"/>
  <c r="CJ385" i="1" s="1"/>
  <c r="BY281" i="1"/>
  <c r="CA281" i="1" s="1"/>
  <c r="BX174" i="1"/>
  <c r="BY382" i="1"/>
  <c r="CA382" i="1" s="1"/>
  <c r="BZ381" i="1"/>
  <c r="CE381" i="1" s="1"/>
  <c r="CD481" i="1"/>
  <c r="CD378" i="1"/>
  <c r="BX157" i="1"/>
  <c r="CI157" i="1" s="1"/>
  <c r="BX107" i="1"/>
  <c r="CI107" i="1" s="1"/>
  <c r="BX173" i="1"/>
  <c r="CI173" i="1" s="1"/>
  <c r="CJ173" i="1" s="1"/>
  <c r="BZ105" i="1"/>
  <c r="CE105" i="1" s="1"/>
  <c r="BZ90" i="1"/>
  <c r="CE90" i="1" s="1"/>
  <c r="BX275" i="1"/>
  <c r="CI275" i="1" s="1"/>
  <c r="BX532" i="1"/>
  <c r="CI532" i="1" s="1"/>
  <c r="CJ532" i="1" s="1"/>
  <c r="BX382" i="1"/>
  <c r="CI382" i="1" s="1"/>
  <c r="CJ382" i="1" s="1"/>
  <c r="BY381" i="1"/>
  <c r="CA381" i="1" s="1"/>
  <c r="BZ53" i="1"/>
  <c r="CE53" i="1" s="1"/>
  <c r="BX105" i="1"/>
  <c r="CI105" i="1" s="1"/>
  <c r="CJ105" i="1" s="1"/>
  <c r="BX344" i="1"/>
  <c r="CI344" i="1" s="1"/>
  <c r="CJ344" i="1" s="1"/>
  <c r="BH15" i="1"/>
  <c r="BZ109" i="1"/>
  <c r="CE109" i="1" s="1"/>
  <c r="BZ484" i="1"/>
  <c r="CE484" i="1" s="1"/>
  <c r="CD176" i="1"/>
  <c r="BX175" i="1"/>
  <c r="CI175" i="1" s="1"/>
  <c r="CJ175" i="1" s="1"/>
  <c r="BX279" i="1"/>
  <c r="CI279" i="1" s="1"/>
  <c r="CJ279" i="1" s="1"/>
  <c r="BZ383" i="1"/>
  <c r="CE383" i="1" s="1"/>
  <c r="BX387" i="1"/>
  <c r="CI387" i="1" s="1"/>
  <c r="CJ387" i="1" s="1"/>
  <c r="BY383" i="1"/>
  <c r="CA383" i="1" s="1"/>
  <c r="BX109" i="1"/>
  <c r="CI109" i="1" s="1"/>
  <c r="CJ109" i="1" s="1"/>
  <c r="CD380" i="1"/>
  <c r="BX481" i="1"/>
  <c r="CI481" i="1" s="1"/>
  <c r="BY389" i="1"/>
  <c r="CA389" i="1" s="1"/>
  <c r="CD111" i="1"/>
  <c r="BZ55" i="1"/>
  <c r="CE55" i="1" s="1"/>
  <c r="BZ379" i="1"/>
  <c r="CE379" i="1" s="1"/>
  <c r="BX378" i="1"/>
  <c r="CI378" i="1" s="1"/>
  <c r="BY52" i="1"/>
  <c r="CA52" i="1" s="1"/>
  <c r="BY276" i="1"/>
  <c r="CA276" i="1" s="1"/>
  <c r="BY377" i="1"/>
  <c r="CA377" i="1" s="1"/>
  <c r="BZ273" i="1"/>
  <c r="CE273" i="1" s="1"/>
  <c r="CD15" i="1"/>
  <c r="CN15" i="1"/>
  <c r="BO505" i="1"/>
  <c r="BX505" i="1"/>
  <c r="CI505" i="1" s="1"/>
  <c r="CJ505" i="1" s="1"/>
  <c r="BZ506" i="1"/>
  <c r="CE506" i="1" s="1"/>
  <c r="BO343" i="1"/>
  <c r="BX343" i="1"/>
  <c r="CI343" i="1" s="1"/>
  <c r="CJ343" i="1" s="1"/>
  <c r="BG155" i="1"/>
  <c r="BH268" i="1"/>
  <c r="BY268" i="1"/>
  <c r="CA268" i="1" s="1"/>
  <c r="AX268" i="1"/>
  <c r="K268" i="1"/>
  <c r="AP268" i="1" s="1"/>
  <c r="CD268" i="1"/>
  <c r="CN268" i="1"/>
  <c r="BN358" i="1"/>
  <c r="CH358" i="1"/>
  <c r="CK359" i="1"/>
  <c r="BH361" i="1"/>
  <c r="BG50" i="1"/>
  <c r="BZ16" i="1"/>
  <c r="CE16" i="1" s="1"/>
  <c r="CL16" i="1"/>
  <c r="CM16" i="1" s="1"/>
  <c r="BO41" i="1"/>
  <c r="CN100" i="1"/>
  <c r="BU40" i="1"/>
  <c r="BX362" i="1"/>
  <c r="CI362" i="1" s="1"/>
  <c r="CJ362" i="1" s="1"/>
  <c r="BO101" i="1"/>
  <c r="AN101" i="1"/>
  <c r="BX101" i="1"/>
  <c r="CI101" i="1" s="1"/>
  <c r="CJ101" i="1" s="1"/>
  <c r="BH17" i="1"/>
  <c r="BY17" i="1"/>
  <c r="CA17" i="1" s="1"/>
  <c r="AX17" i="1"/>
  <c r="K17" i="1"/>
  <c r="AP17" i="1" s="1"/>
  <c r="BN17" i="1"/>
  <c r="BU17" i="1"/>
  <c r="CG17" i="1"/>
  <c r="CD17" i="1"/>
  <c r="CO18" i="1"/>
  <c r="CC18" i="1"/>
  <c r="AZ18" i="1"/>
  <c r="BG102" i="1"/>
  <c r="BO363" i="1"/>
  <c r="AN363" i="1"/>
  <c r="BY363" i="1"/>
  <c r="CA363" i="1" s="1"/>
  <c r="BH363" i="1"/>
  <c r="BZ363" i="1"/>
  <c r="CE363" i="1" s="1"/>
  <c r="CH364" i="1"/>
  <c r="CD364" i="1"/>
  <c r="BG365" i="1"/>
  <c r="BZ169" i="1"/>
  <c r="CE169" i="1" s="1"/>
  <c r="BO367" i="1"/>
  <c r="CD367" i="1"/>
  <c r="BG103" i="1"/>
  <c r="BH103" i="1"/>
  <c r="BY103" i="1"/>
  <c r="CA103" i="1" s="1"/>
  <c r="BN103" i="1"/>
  <c r="AX103" i="1"/>
  <c r="BU170" i="1"/>
  <c r="CK170" i="1"/>
  <c r="CD368" i="1"/>
  <c r="CG368" i="1"/>
  <c r="CC171" i="1"/>
  <c r="BH270" i="1"/>
  <c r="CN271" i="1"/>
  <c r="CD45" i="1"/>
  <c r="CH344" i="1"/>
  <c r="CD344" i="1"/>
  <c r="BN274" i="1"/>
  <c r="BO274" i="1"/>
  <c r="BY274" i="1"/>
  <c r="CA274" i="1" s="1"/>
  <c r="AX274" i="1"/>
  <c r="BZ274" i="1"/>
  <c r="CE274" i="1" s="1"/>
  <c r="BX274" i="1"/>
  <c r="CI274" i="1" s="1"/>
  <c r="CJ274" i="1" s="1"/>
  <c r="BH274" i="1"/>
  <c r="BG274" i="1"/>
  <c r="CD172" i="1"/>
  <c r="BY345" i="1"/>
  <c r="CA345" i="1" s="1"/>
  <c r="AX345" i="1"/>
  <c r="BO345" i="1"/>
  <c r="CD345" i="1"/>
  <c r="BZ345" i="1"/>
  <c r="CE345" i="1" s="1"/>
  <c r="BX345" i="1"/>
  <c r="CI345" i="1" s="1"/>
  <c r="CJ345" i="1" s="1"/>
  <c r="BN345" i="1"/>
  <c r="BH345" i="1"/>
  <c r="CO345" i="1"/>
  <c r="CC345" i="1"/>
  <c r="BG345" i="1"/>
  <c r="CD374" i="1"/>
  <c r="CC241" i="1"/>
  <c r="BY19" i="1"/>
  <c r="CA19" i="1" s="1"/>
  <c r="CD482" i="1"/>
  <c r="BX381" i="1"/>
  <c r="CI381" i="1" s="1"/>
  <c r="CD56" i="1"/>
  <c r="BG360" i="1"/>
  <c r="CO343" i="1"/>
  <c r="CC343" i="1"/>
  <c r="BX269" i="1"/>
  <c r="CI269" i="1" s="1"/>
  <c r="CJ269" i="1" s="1"/>
  <c r="BZ18" i="1"/>
  <c r="CE18" i="1" s="1"/>
  <c r="BY506" i="1"/>
  <c r="CA506" i="1" s="1"/>
  <c r="CH343" i="1"/>
  <c r="K239" i="1"/>
  <c r="AP239" i="1" s="1"/>
  <c r="CC50" i="1"/>
  <c r="CO50" i="1"/>
  <c r="BN41" i="1"/>
  <c r="BX41" i="1"/>
  <c r="CI41" i="1" s="1"/>
  <c r="CL41" i="1"/>
  <c r="CM41" i="1" s="1"/>
  <c r="CN40" i="1"/>
  <c r="CO15" i="1"/>
  <c r="CC15" i="1"/>
  <c r="BO342" i="1"/>
  <c r="AN342" i="1"/>
  <c r="AX342" i="1"/>
  <c r="AN505" i="1"/>
  <c r="BY505" i="1"/>
  <c r="CA505" i="1" s="1"/>
  <c r="BZ343" i="1"/>
  <c r="CE343" i="1" s="1"/>
  <c r="BH155" i="1"/>
  <c r="CC268" i="1"/>
  <c r="CO268" i="1"/>
  <c r="BO357" i="1"/>
  <c r="AN357" i="1"/>
  <c r="AX357" i="1"/>
  <c r="BZ357" i="1"/>
  <c r="CE357" i="1" s="1"/>
  <c r="BO358" i="1"/>
  <c r="BX358" i="1"/>
  <c r="CI358" i="1" s="1"/>
  <c r="CJ358" i="1" s="1"/>
  <c r="BG239" i="1"/>
  <c r="CL360" i="1"/>
  <c r="CM360" i="1" s="1"/>
  <c r="BN361" i="1"/>
  <c r="BY361" i="1"/>
  <c r="CA361" i="1" s="1"/>
  <c r="BO50" i="1"/>
  <c r="BX50" i="1"/>
  <c r="CI50" i="1" s="1"/>
  <c r="CN41" i="1"/>
  <c r="CD100" i="1"/>
  <c r="BU362" i="1"/>
  <c r="CC17" i="1"/>
  <c r="CG18" i="1"/>
  <c r="BO102" i="1"/>
  <c r="BX102" i="1"/>
  <c r="CI102" i="1" s="1"/>
  <c r="BU363" i="1"/>
  <c r="BO51" i="1"/>
  <c r="AN51" i="1"/>
  <c r="BY51" i="1"/>
  <c r="CA51" i="1" s="1"/>
  <c r="BH51" i="1"/>
  <c r="BZ51" i="1"/>
  <c r="CE51" i="1" s="1"/>
  <c r="BY170" i="1"/>
  <c r="CA170" i="1" s="1"/>
  <c r="AX170" i="1"/>
  <c r="K170" i="1"/>
  <c r="AP170" i="1" s="1"/>
  <c r="BX170" i="1"/>
  <c r="CI170" i="1" s="1"/>
  <c r="AN170" i="1"/>
  <c r="BN170" i="1"/>
  <c r="BG170" i="1"/>
  <c r="BZ170" i="1"/>
  <c r="CE170" i="1" s="1"/>
  <c r="BH170" i="1"/>
  <c r="BX171" i="1"/>
  <c r="CI171" i="1" s="1"/>
  <c r="CJ171" i="1" s="1"/>
  <c r="BO270" i="1"/>
  <c r="BZ270" i="1"/>
  <c r="CE270" i="1" s="1"/>
  <c r="BN271" i="1"/>
  <c r="BZ271" i="1"/>
  <c r="CE271" i="1" s="1"/>
  <c r="AX271" i="1"/>
  <c r="K271" i="1"/>
  <c r="AP271" i="1" s="1"/>
  <c r="BX271" i="1"/>
  <c r="CI271" i="1" s="1"/>
  <c r="AN271" i="1"/>
  <c r="BG271" i="1"/>
  <c r="CD272" i="1"/>
  <c r="CH272" i="1"/>
  <c r="CD476" i="1"/>
  <c r="CG476" i="1"/>
  <c r="BH89" i="1"/>
  <c r="BZ369" i="1"/>
  <c r="CE369" i="1" s="1"/>
  <c r="BX369" i="1"/>
  <c r="CI369" i="1" s="1"/>
  <c r="BO369" i="1"/>
  <c r="AN369" i="1"/>
  <c r="BG369" i="1"/>
  <c r="K369" i="1"/>
  <c r="AP369" i="1" s="1"/>
  <c r="BH369" i="1"/>
  <c r="CD369" i="1"/>
  <c r="BY369" i="1"/>
  <c r="CA369" i="1" s="1"/>
  <c r="BX104" i="1"/>
  <c r="CI104" i="1" s="1"/>
  <c r="CJ104" i="1" s="1"/>
  <c r="BN104" i="1"/>
  <c r="BH104" i="1"/>
  <c r="CD104" i="1"/>
  <c r="BG104" i="1"/>
  <c r="K104" i="1"/>
  <c r="AP104" i="1" s="1"/>
  <c r="AX104" i="1"/>
  <c r="BO104" i="1"/>
  <c r="BY371" i="1"/>
  <c r="CA371" i="1" s="1"/>
  <c r="CC274" i="1"/>
  <c r="CO274" i="1"/>
  <c r="CD372" i="1"/>
  <c r="CH372" i="1"/>
  <c r="BX240" i="1"/>
  <c r="CI240" i="1" s="1"/>
  <c r="CJ240" i="1" s="1"/>
  <c r="AX240" i="1"/>
  <c r="K240" i="1"/>
  <c r="AP240" i="1" s="1"/>
  <c r="BN240" i="1"/>
  <c r="CD240" i="1"/>
  <c r="BH240" i="1"/>
  <c r="BY240" i="1"/>
  <c r="CA240" i="1" s="1"/>
  <c r="BO240" i="1"/>
  <c r="AN240" i="1"/>
  <c r="BZ240" i="1"/>
  <c r="CE240" i="1" s="1"/>
  <c r="BG240" i="1"/>
  <c r="CD508" i="1"/>
  <c r="CH9" i="1"/>
  <c r="CD9" i="1"/>
  <c r="CG9" i="1"/>
  <c r="BX241" i="1"/>
  <c r="CI241" i="1" s="1"/>
  <c r="BX53" i="1"/>
  <c r="CI53" i="1" s="1"/>
  <c r="CJ53" i="1" s="1"/>
  <c r="BZ19" i="1"/>
  <c r="CE19" i="1" s="1"/>
  <c r="CF379" i="1"/>
  <c r="AZ379" i="1"/>
  <c r="BU108" i="1"/>
  <c r="CL108" i="1"/>
  <c r="CM108" i="1" s="1"/>
  <c r="CK108" i="1"/>
  <c r="CN108" i="1"/>
  <c r="BZ239" i="1"/>
  <c r="CE239" i="1" s="1"/>
  <c r="BN360" i="1"/>
  <c r="CG169" i="1"/>
  <c r="CD169" i="1"/>
  <c r="AN343" i="1"/>
  <c r="CL343" i="1"/>
  <c r="CM343" i="1" s="1"/>
  <c r="CD359" i="1"/>
  <c r="BZ361" i="1"/>
  <c r="CE361" i="1" s="1"/>
  <c r="BZ50" i="1"/>
  <c r="CE50" i="1" s="1"/>
  <c r="AN16" i="1"/>
  <c r="CO16" i="1"/>
  <c r="CD41" i="1"/>
  <c r="CO40" i="1"/>
  <c r="CC40" i="1"/>
  <c r="CG40" i="1"/>
  <c r="CH40" i="1"/>
  <c r="CC363" i="1"/>
  <c r="CL364" i="1"/>
  <c r="CM364" i="1" s="1"/>
  <c r="CN364" i="1"/>
  <c r="BU364" i="1"/>
  <c r="BY366" i="1"/>
  <c r="CA366" i="1" s="1"/>
  <c r="BX169" i="1"/>
  <c r="CI169" i="1" s="1"/>
  <c r="K51" i="1"/>
  <c r="AP51" i="1" s="1"/>
  <c r="CO170" i="1"/>
  <c r="CC170" i="1"/>
  <c r="BO170" i="1"/>
  <c r="BN368" i="1"/>
  <c r="AN368" i="1"/>
  <c r="BZ368" i="1"/>
  <c r="CE368" i="1" s="1"/>
  <c r="K368" i="1"/>
  <c r="AP368" i="1" s="1"/>
  <c r="BX368" i="1"/>
  <c r="CI368" i="1" s="1"/>
  <c r="BH368" i="1"/>
  <c r="BZ171" i="1"/>
  <c r="CE171" i="1" s="1"/>
  <c r="CC271" i="1"/>
  <c r="BH271" i="1"/>
  <c r="BY271" i="1"/>
  <c r="CA271" i="1" s="1"/>
  <c r="CG272" i="1"/>
  <c r="CH476" i="1"/>
  <c r="AP477" i="1"/>
  <c r="CF477" i="1"/>
  <c r="CL477" i="1"/>
  <c r="CM477" i="1" s="1"/>
  <c r="CN477" i="1"/>
  <c r="CK477" i="1"/>
  <c r="BO89" i="1"/>
  <c r="BY89" i="1"/>
  <c r="CA89" i="1" s="1"/>
  <c r="BN369" i="1"/>
  <c r="CL507" i="1"/>
  <c r="CM507" i="1" s="1"/>
  <c r="BU507" i="1"/>
  <c r="CK507" i="1"/>
  <c r="BN156" i="1"/>
  <c r="BO156" i="1"/>
  <c r="BH156" i="1"/>
  <c r="BG156" i="1"/>
  <c r="K156" i="1"/>
  <c r="AP156" i="1" s="1"/>
  <c r="BX156" i="1"/>
  <c r="CI156" i="1" s="1"/>
  <c r="AN156" i="1"/>
  <c r="BY156" i="1"/>
  <c r="CA156" i="1" s="1"/>
  <c r="BZ371" i="1"/>
  <c r="CE371" i="1" s="1"/>
  <c r="CC90" i="1"/>
  <c r="CO90" i="1"/>
  <c r="CG372" i="1"/>
  <c r="CC240" i="1"/>
  <c r="CO240" i="1"/>
  <c r="CD373" i="1"/>
  <c r="CN375" i="1"/>
  <c r="CL375" i="1"/>
  <c r="CM375" i="1" s="1"/>
  <c r="CK375" i="1"/>
  <c r="BR479" i="1"/>
  <c r="CD377" i="1"/>
  <c r="CD509" i="1"/>
  <c r="CG509" i="1"/>
  <c r="CH509" i="1"/>
  <c r="CD277" i="1"/>
  <c r="BZ241" i="1"/>
  <c r="CE241" i="1" s="1"/>
  <c r="BR378" i="1"/>
  <c r="BY53" i="1"/>
  <c r="CA53" i="1" s="1"/>
  <c r="BZ481" i="1"/>
  <c r="CE481" i="1" s="1"/>
  <c r="CN380" i="1"/>
  <c r="CL380" i="1"/>
  <c r="CM380" i="1" s="1"/>
  <c r="CK380" i="1"/>
  <c r="BU380" i="1"/>
  <c r="CL54" i="1"/>
  <c r="CM54" i="1" s="1"/>
  <c r="CN54" i="1"/>
  <c r="CK54" i="1"/>
  <c r="BU54" i="1"/>
  <c r="AX362" i="1"/>
  <c r="BY362" i="1"/>
  <c r="CA362" i="1" s="1"/>
  <c r="CN102" i="1"/>
  <c r="BX366" i="1"/>
  <c r="CI366" i="1" s="1"/>
  <c r="CJ366" i="1" s="1"/>
  <c r="BY475" i="1"/>
  <c r="CA475" i="1" s="1"/>
  <c r="AX475" i="1"/>
  <c r="K475" i="1"/>
  <c r="AP475" i="1" s="1"/>
  <c r="BN169" i="1"/>
  <c r="CN169" i="1"/>
  <c r="CC367" i="1"/>
  <c r="CL367" i="1"/>
  <c r="CM367" i="1" s="1"/>
  <c r="CN103" i="1"/>
  <c r="CK270" i="1"/>
  <c r="CN272" i="1"/>
  <c r="BO477" i="1"/>
  <c r="CK89" i="1"/>
  <c r="BN507" i="1"/>
  <c r="BX507" i="1"/>
  <c r="CI507" i="1" s="1"/>
  <c r="CJ507" i="1" s="1"/>
  <c r="CH507" i="1"/>
  <c r="CN370" i="1"/>
  <c r="CH156" i="1"/>
  <c r="BU344" i="1"/>
  <c r="CK532" i="1"/>
  <c r="CO478" i="1"/>
  <c r="CN345" i="1"/>
  <c r="BN90" i="1"/>
  <c r="AN90" i="1"/>
  <c r="BH90" i="1"/>
  <c r="BY90" i="1"/>
  <c r="CA90" i="1" s="1"/>
  <c r="CD90" i="1"/>
  <c r="BU105" i="1"/>
  <c r="CO105" i="1"/>
  <c r="CD173" i="1"/>
  <c r="CN240" i="1"/>
  <c r="CL240" i="1"/>
  <c r="CM240" i="1" s="1"/>
  <c r="BG373" i="1"/>
  <c r="BH106" i="1"/>
  <c r="BY106" i="1"/>
  <c r="CA106" i="1" s="1"/>
  <c r="BX106" i="1"/>
  <c r="BO106" i="1"/>
  <c r="CH106" i="1"/>
  <c r="CG106" i="1"/>
  <c r="BH509" i="1"/>
  <c r="AN509" i="1"/>
  <c r="BG509" i="1"/>
  <c r="BX509" i="1"/>
  <c r="CI509" i="1" s="1"/>
  <c r="BO509" i="1"/>
  <c r="BO480" i="1"/>
  <c r="BX480" i="1"/>
  <c r="CI480" i="1" s="1"/>
  <c r="CJ480" i="1" s="1"/>
  <c r="BU8" i="1"/>
  <c r="CK8" i="1"/>
  <c r="CO346" i="1"/>
  <c r="CD157" i="1"/>
  <c r="CG157" i="1"/>
  <c r="CB378" i="1"/>
  <c r="CC53" i="1"/>
  <c r="CL382" i="1"/>
  <c r="CM382" i="1" s="1"/>
  <c r="CK382" i="1"/>
  <c r="CN382" i="1"/>
  <c r="BG175" i="1"/>
  <c r="BN175" i="1"/>
  <c r="BH175" i="1"/>
  <c r="BY175" i="1"/>
  <c r="CA175" i="1" s="1"/>
  <c r="K175" i="1"/>
  <c r="AP175" i="1" s="1"/>
  <c r="CO483" i="1"/>
  <c r="CC483" i="1"/>
  <c r="CD510" i="1"/>
  <c r="CD108" i="1"/>
  <c r="CH56" i="1"/>
  <c r="CG56" i="1"/>
  <c r="CL180" i="1"/>
  <c r="CM180" i="1" s="1"/>
  <c r="BU180" i="1"/>
  <c r="CN180" i="1"/>
  <c r="CK180" i="1"/>
  <c r="BH100" i="1"/>
  <c r="BH40" i="1"/>
  <c r="BG362" i="1"/>
  <c r="CC365" i="1"/>
  <c r="BH475" i="1"/>
  <c r="CD475" i="1"/>
  <c r="CO367" i="1"/>
  <c r="CN368" i="1"/>
  <c r="BO171" i="1"/>
  <c r="BY272" i="1"/>
  <c r="CA272" i="1" s="1"/>
  <c r="CN476" i="1"/>
  <c r="BZ477" i="1"/>
  <c r="CE477" i="1" s="1"/>
  <c r="BR369" i="1"/>
  <c r="BN370" i="1"/>
  <c r="CD273" i="1"/>
  <c r="BG371" i="1"/>
  <c r="BX371" i="1"/>
  <c r="CI371" i="1" s="1"/>
  <c r="AN371" i="1"/>
  <c r="AX371" i="1"/>
  <c r="BX90" i="1"/>
  <c r="CI90" i="1" s="1"/>
  <c r="CJ90" i="1" s="1"/>
  <c r="BU375" i="1"/>
  <c r="BG106" i="1"/>
  <c r="CL106" i="1"/>
  <c r="CM106" i="1" s="1"/>
  <c r="CB107" i="1"/>
  <c r="BZ276" i="1"/>
  <c r="CE276" i="1" s="1"/>
  <c r="BG276" i="1"/>
  <c r="AX276" i="1"/>
  <c r="BU276" i="1"/>
  <c r="CL276" i="1"/>
  <c r="CM276" i="1" s="1"/>
  <c r="BR52" i="1"/>
  <c r="CD52" i="1"/>
  <c r="CG508" i="1"/>
  <c r="BN509" i="1"/>
  <c r="BY509" i="1"/>
  <c r="CA509" i="1" s="1"/>
  <c r="BG278" i="1"/>
  <c r="BZ278" i="1"/>
  <c r="CE278" i="1" s="1"/>
  <c r="AX278" i="1"/>
  <c r="BY278" i="1"/>
  <c r="CA278" i="1" s="1"/>
  <c r="BH278" i="1"/>
  <c r="BZ482" i="1"/>
  <c r="CE482" i="1" s="1"/>
  <c r="BX482" i="1"/>
  <c r="CI482" i="1" s="1"/>
  <c r="CJ482" i="1" s="1"/>
  <c r="BO482" i="1"/>
  <c r="BN482" i="1"/>
  <c r="BH482" i="1"/>
  <c r="BY482" i="1"/>
  <c r="CA482" i="1" s="1"/>
  <c r="CH108" i="1"/>
  <c r="CG380" i="1"/>
  <c r="CD54" i="1"/>
  <c r="CH54" i="1"/>
  <c r="CG54" i="1"/>
  <c r="CD383" i="1"/>
  <c r="CG383" i="1"/>
  <c r="CC279" i="1"/>
  <c r="CO279" i="1"/>
  <c r="BZ175" i="1"/>
  <c r="CE175" i="1" s="1"/>
  <c r="CD57" i="1"/>
  <c r="CK240" i="1"/>
  <c r="BO375" i="1"/>
  <c r="BH375" i="1"/>
  <c r="BG375" i="1"/>
  <c r="BZ375" i="1"/>
  <c r="CE375" i="1" s="1"/>
  <c r="BN106" i="1"/>
  <c r="BZ106" i="1"/>
  <c r="CE106" i="1" s="1"/>
  <c r="CN106" i="1"/>
  <c r="CH377" i="1"/>
  <c r="CH276" i="1"/>
  <c r="CD276" i="1"/>
  <c r="CG276" i="1"/>
  <c r="CN52" i="1"/>
  <c r="BU52" i="1"/>
  <c r="CL52" i="1"/>
  <c r="CM52" i="1" s="1"/>
  <c r="CK52" i="1"/>
  <c r="BZ509" i="1"/>
  <c r="CE509" i="1" s="1"/>
  <c r="BN480" i="1"/>
  <c r="BH480" i="1"/>
  <c r="BG480" i="1"/>
  <c r="BN278" i="1"/>
  <c r="BN19" i="1"/>
  <c r="BH19" i="1"/>
  <c r="BG19" i="1"/>
  <c r="AX19" i="1"/>
  <c r="CO482" i="1"/>
  <c r="CC482" i="1"/>
  <c r="BG482" i="1"/>
  <c r="CB382" i="1"/>
  <c r="BR109" i="1"/>
  <c r="CH383" i="1"/>
  <c r="AZ174" i="1"/>
  <c r="CD175" i="1"/>
  <c r="BY56" i="1"/>
  <c r="CA56" i="1" s="1"/>
  <c r="CL56" i="1"/>
  <c r="CM56" i="1" s="1"/>
  <c r="CK56" i="1"/>
  <c r="CN56" i="1"/>
  <c r="BU56" i="1"/>
  <c r="CO57" i="1"/>
  <c r="CC57" i="1"/>
  <c r="BU365" i="1"/>
  <c r="BY169" i="1"/>
  <c r="CA169" i="1" s="1"/>
  <c r="AX169" i="1"/>
  <c r="CK103" i="1"/>
  <c r="BY171" i="1"/>
  <c r="CA171" i="1" s="1"/>
  <c r="CH270" i="1"/>
  <c r="CK272" i="1"/>
  <c r="CD88" i="1"/>
  <c r="BO507" i="1"/>
  <c r="AN507" i="1"/>
  <c r="K507" i="1"/>
  <c r="AP507" i="1" s="1"/>
  <c r="CD507" i="1"/>
  <c r="CO507" i="1"/>
  <c r="CL344" i="1"/>
  <c r="CM344" i="1" s="1"/>
  <c r="CC104" i="1"/>
  <c r="BH478" i="1"/>
  <c r="AX478" i="1"/>
  <c r="BY478" i="1"/>
  <c r="CA478" i="1" s="1"/>
  <c r="BO478" i="1"/>
  <c r="BG478" i="1"/>
  <c r="BX478" i="1"/>
  <c r="CI478" i="1" s="1"/>
  <c r="CK275" i="1"/>
  <c r="AX90" i="1"/>
  <c r="CK105" i="1"/>
  <c r="BX375" i="1"/>
  <c r="CI375" i="1" s="1"/>
  <c r="CJ375" i="1" s="1"/>
  <c r="CG377" i="1"/>
  <c r="CH52" i="1"/>
  <c r="BU508" i="1"/>
  <c r="CL508" i="1"/>
  <c r="CM508" i="1" s="1"/>
  <c r="K480" i="1"/>
  <c r="AP480" i="1" s="1"/>
  <c r="AX480" i="1"/>
  <c r="BO278" i="1"/>
  <c r="BX278" i="1"/>
  <c r="CI278" i="1" s="1"/>
  <c r="BU53" i="1"/>
  <c r="CL53" i="1"/>
  <c r="CM53" i="1" s="1"/>
  <c r="CL109" i="1"/>
  <c r="CM109" i="1" s="1"/>
  <c r="CK109" i="1"/>
  <c r="CN109" i="1"/>
  <c r="BR383" i="1"/>
  <c r="CB384" i="1"/>
  <c r="CD281" i="1"/>
  <c r="CH281" i="1"/>
  <c r="CG281" i="1"/>
  <c r="CD177" i="1"/>
  <c r="CG177" i="1"/>
  <c r="BZ531" i="1"/>
  <c r="CE531" i="1" s="1"/>
  <c r="CD113" i="1"/>
  <c r="CH113" i="1"/>
  <c r="CG113" i="1"/>
  <c r="CD287" i="1"/>
  <c r="CD396" i="1"/>
  <c r="BG370" i="1"/>
  <c r="BH370" i="1"/>
  <c r="BZ370" i="1"/>
  <c r="CE370" i="1" s="1"/>
  <c r="CL90" i="1"/>
  <c r="CM90" i="1" s="1"/>
  <c r="CN90" i="1"/>
  <c r="BX373" i="1"/>
  <c r="CI373" i="1" s="1"/>
  <c r="CJ373" i="1" s="1"/>
  <c r="BY373" i="1"/>
  <c r="CA373" i="1" s="1"/>
  <c r="BO373" i="1"/>
  <c r="BZ373" i="1"/>
  <c r="CE373" i="1" s="1"/>
  <c r="BN373" i="1"/>
  <c r="CH374" i="1"/>
  <c r="CD106" i="1"/>
  <c r="BX376" i="1"/>
  <c r="CI376" i="1" s="1"/>
  <c r="CD381" i="1"/>
  <c r="CG381" i="1"/>
  <c r="BO384" i="1"/>
  <c r="BN384" i="1"/>
  <c r="AX384" i="1"/>
  <c r="BX384" i="1"/>
  <c r="CI384" i="1" s="1"/>
  <c r="CJ384" i="1" s="1"/>
  <c r="BH384" i="1"/>
  <c r="BZ384" i="1"/>
  <c r="CE384" i="1" s="1"/>
  <c r="BG384" i="1"/>
  <c r="BY384" i="1"/>
  <c r="CA384" i="1" s="1"/>
  <c r="CC174" i="1"/>
  <c r="CO174" i="1"/>
  <c r="CF174" i="1"/>
  <c r="AX175" i="1"/>
  <c r="CD112" i="1"/>
  <c r="CG112" i="1"/>
  <c r="CD59" i="1"/>
  <c r="CD284" i="1"/>
  <c r="CD393" i="1"/>
  <c r="BU371" i="1"/>
  <c r="CH371" i="1"/>
  <c r="CO365" i="1"/>
  <c r="AN366" i="1"/>
  <c r="BZ475" i="1"/>
  <c r="CE475" i="1" s="1"/>
  <c r="BH169" i="1"/>
  <c r="AZ270" i="1"/>
  <c r="BH272" i="1"/>
  <c r="BH477" i="1"/>
  <c r="CH88" i="1"/>
  <c r="CH369" i="1"/>
  <c r="CG369" i="1"/>
  <c r="BH507" i="1"/>
  <c r="K370" i="1"/>
  <c r="AP370" i="1" s="1"/>
  <c r="AX370" i="1"/>
  <c r="CL370" i="1"/>
  <c r="CM370" i="1" s="1"/>
  <c r="CG156" i="1"/>
  <c r="BZ344" i="1"/>
  <c r="CE344" i="1" s="1"/>
  <c r="K344" i="1"/>
  <c r="AP344" i="1" s="1"/>
  <c r="BY344" i="1"/>
  <c r="CA344" i="1" s="1"/>
  <c r="BN532" i="1"/>
  <c r="BO532" i="1"/>
  <c r="BN371" i="1"/>
  <c r="CG371" i="1"/>
  <c r="BR345" i="1"/>
  <c r="CC275" i="1"/>
  <c r="BN105" i="1"/>
  <c r="BY105" i="1"/>
  <c r="CA105" i="1" s="1"/>
  <c r="BH105" i="1"/>
  <c r="CN105" i="1"/>
  <c r="CG374" i="1"/>
  <c r="AX106" i="1"/>
  <c r="CC376" i="1"/>
  <c r="BZ479" i="1"/>
  <c r="CE479" i="1" s="1"/>
  <c r="BX479" i="1"/>
  <c r="CI479" i="1" s="1"/>
  <c r="BO479" i="1"/>
  <c r="BN479" i="1"/>
  <c r="BH479" i="1"/>
  <c r="BY479" i="1"/>
  <c r="CA479" i="1" s="1"/>
  <c r="BN276" i="1"/>
  <c r="BX276" i="1"/>
  <c r="CI276" i="1" s="1"/>
  <c r="CK276" i="1"/>
  <c r="AX509" i="1"/>
  <c r="CK509" i="1"/>
  <c r="CN509" i="1"/>
  <c r="CH8" i="1"/>
  <c r="CG8" i="1"/>
  <c r="BO19" i="1"/>
  <c r="BX19" i="1"/>
  <c r="CI19" i="1" s="1"/>
  <c r="CJ19" i="1" s="1"/>
  <c r="BG380" i="1"/>
  <c r="BX380" i="1"/>
  <c r="CI380" i="1" s="1"/>
  <c r="BO380" i="1"/>
  <c r="AX380" i="1"/>
  <c r="CO380" i="1"/>
  <c r="CC380" i="1"/>
  <c r="BN380" i="1"/>
  <c r="BZ380" i="1"/>
  <c r="CE380" i="1" s="1"/>
  <c r="CH381" i="1"/>
  <c r="BR382" i="1"/>
  <c r="BZ483" i="1"/>
  <c r="CE483" i="1" s="1"/>
  <c r="CH112" i="1"/>
  <c r="BG178" i="1"/>
  <c r="BN178" i="1"/>
  <c r="BH178" i="1"/>
  <c r="BZ178" i="1"/>
  <c r="CE178" i="1" s="1"/>
  <c r="AN178" i="1"/>
  <c r="BY178" i="1"/>
  <c r="CA178" i="1" s="1"/>
  <c r="BX178" i="1"/>
  <c r="CI178" i="1" s="1"/>
  <c r="CJ178" i="1" s="1"/>
  <c r="BO178" i="1"/>
  <c r="AX178" i="1"/>
  <c r="K178" i="1"/>
  <c r="AP178" i="1" s="1"/>
  <c r="CC178" i="1"/>
  <c r="BZ179" i="1"/>
  <c r="CE179" i="1" s="1"/>
  <c r="CH242" i="1"/>
  <c r="CG242" i="1"/>
  <c r="CD242" i="1"/>
  <c r="CD158" i="1"/>
  <c r="CC181" i="1"/>
  <c r="CH394" i="1"/>
  <c r="CD394" i="1"/>
  <c r="BX115" i="1"/>
  <c r="CI115" i="1" s="1"/>
  <c r="CJ115" i="1" s="1"/>
  <c r="BZ117" i="1"/>
  <c r="CE117" i="1" s="1"/>
  <c r="CD243" i="1"/>
  <c r="CD61" i="1"/>
  <c r="CD480" i="1"/>
  <c r="BY277" i="1"/>
  <c r="CA277" i="1" s="1"/>
  <c r="AX277" i="1"/>
  <c r="K277" i="1"/>
  <c r="AP277" i="1" s="1"/>
  <c r="BX277" i="1"/>
  <c r="CI277" i="1" s="1"/>
  <c r="CJ277" i="1" s="1"/>
  <c r="AN277" i="1"/>
  <c r="BO277" i="1"/>
  <c r="BU9" i="1"/>
  <c r="CL9" i="1"/>
  <c r="CM9" i="1" s="1"/>
  <c r="BZ8" i="1"/>
  <c r="CE8" i="1" s="1"/>
  <c r="BX346" i="1"/>
  <c r="CI346" i="1" s="1"/>
  <c r="CJ346" i="1" s="1"/>
  <c r="BH346" i="1"/>
  <c r="BG346" i="1"/>
  <c r="CD346" i="1"/>
  <c r="AX346" i="1"/>
  <c r="CN346" i="1"/>
  <c r="CL346" i="1"/>
  <c r="CM346" i="1" s="1"/>
  <c r="BU346" i="1"/>
  <c r="CK346" i="1"/>
  <c r="BN157" i="1"/>
  <c r="BH157" i="1"/>
  <c r="BG157" i="1"/>
  <c r="CL157" i="1"/>
  <c r="CM157" i="1" s="1"/>
  <c r="CN157" i="1"/>
  <c r="BG378" i="1"/>
  <c r="BO378" i="1"/>
  <c r="BN378" i="1"/>
  <c r="BG53" i="1"/>
  <c r="BH53" i="1"/>
  <c r="CD53" i="1"/>
  <c r="CD19" i="1"/>
  <c r="BX379" i="1"/>
  <c r="AX379" i="1"/>
  <c r="BN379" i="1"/>
  <c r="AN379" i="1"/>
  <c r="BH379" i="1"/>
  <c r="BY481" i="1"/>
  <c r="CA481" i="1" s="1"/>
  <c r="AX481" i="1"/>
  <c r="BG481" i="1"/>
  <c r="CG481" i="1"/>
  <c r="BN54" i="1"/>
  <c r="BY54" i="1"/>
  <c r="CA54" i="1" s="1"/>
  <c r="BX54" i="1"/>
  <c r="CI54" i="1" s="1"/>
  <c r="BN174" i="1"/>
  <c r="BH174" i="1"/>
  <c r="AX174" i="1"/>
  <c r="CK280" i="1"/>
  <c r="BU280" i="1"/>
  <c r="BH483" i="1"/>
  <c r="BY484" i="1"/>
  <c r="CA484" i="1" s="1"/>
  <c r="CD178" i="1"/>
  <c r="BX389" i="1"/>
  <c r="CI389" i="1" s="1"/>
  <c r="CJ389" i="1" s="1"/>
  <c r="CH114" i="1"/>
  <c r="CD114" i="1"/>
  <c r="BY390" i="1"/>
  <c r="CA390" i="1" s="1"/>
  <c r="CG158" i="1"/>
  <c r="BY391" i="1"/>
  <c r="CA391" i="1" s="1"/>
  <c r="CO286" i="1"/>
  <c r="CG394" i="1"/>
  <c r="CC511" i="1"/>
  <c r="BX60" i="1"/>
  <c r="CI60" i="1" s="1"/>
  <c r="CJ60" i="1" s="1"/>
  <c r="BO60" i="1"/>
  <c r="BY60" i="1"/>
  <c r="CA60" i="1" s="1"/>
  <c r="BN60" i="1"/>
  <c r="BH60" i="1"/>
  <c r="BG60" i="1"/>
  <c r="BZ60" i="1"/>
  <c r="CE60" i="1" s="1"/>
  <c r="CD60" i="1"/>
  <c r="CL60" i="1"/>
  <c r="CM60" i="1" s="1"/>
  <c r="CC288" i="1"/>
  <c r="CD347" i="1"/>
  <c r="BZ488" i="1"/>
  <c r="CE488" i="1" s="1"/>
  <c r="BY488" i="1"/>
  <c r="CA488" i="1" s="1"/>
  <c r="AX488" i="1"/>
  <c r="K488" i="1"/>
  <c r="AP488" i="1" s="1"/>
  <c r="AN488" i="1"/>
  <c r="BX488" i="1"/>
  <c r="CI488" i="1" s="1"/>
  <c r="BO488" i="1"/>
  <c r="BN488" i="1"/>
  <c r="BH488" i="1"/>
  <c r="BG488" i="1"/>
  <c r="CD488" i="1"/>
  <c r="BZ158" i="1"/>
  <c r="CE158" i="1" s="1"/>
  <c r="BH393" i="1"/>
  <c r="BG393" i="1"/>
  <c r="BZ393" i="1"/>
  <c r="CE393" i="1" s="1"/>
  <c r="BY393" i="1"/>
  <c r="CA393" i="1" s="1"/>
  <c r="BX393" i="1"/>
  <c r="CI393" i="1" s="1"/>
  <c r="BO393" i="1"/>
  <c r="BN393" i="1"/>
  <c r="CN115" i="1"/>
  <c r="CL115" i="1"/>
  <c r="CM115" i="1" s="1"/>
  <c r="CD182" i="1"/>
  <c r="CD395" i="1"/>
  <c r="BX396" i="1"/>
  <c r="CI396" i="1" s="1"/>
  <c r="CJ396" i="1" s="1"/>
  <c r="BO396" i="1"/>
  <c r="BZ396" i="1"/>
  <c r="CE396" i="1" s="1"/>
  <c r="BY396" i="1"/>
  <c r="CA396" i="1" s="1"/>
  <c r="BN396" i="1"/>
  <c r="BH396" i="1"/>
  <c r="AX396" i="1"/>
  <c r="CD292" i="1"/>
  <c r="CD23" i="1"/>
  <c r="BX45" i="1"/>
  <c r="CI45" i="1" s="1"/>
  <c r="CJ45" i="1" s="1"/>
  <c r="CD532" i="1"/>
  <c r="BR275" i="1"/>
  <c r="CD105" i="1"/>
  <c r="CH105" i="1"/>
  <c r="BH173" i="1"/>
  <c r="BG173" i="1"/>
  <c r="BZ173" i="1"/>
  <c r="CE173" i="1" s="1"/>
  <c r="CG107" i="1"/>
  <c r="CC276" i="1"/>
  <c r="BO508" i="1"/>
  <c r="AN508" i="1"/>
  <c r="AX508" i="1"/>
  <c r="BZ508" i="1"/>
  <c r="CE508" i="1" s="1"/>
  <c r="BH508" i="1"/>
  <c r="BX508" i="1"/>
  <c r="CI508" i="1" s="1"/>
  <c r="CH480" i="1"/>
  <c r="BH277" i="1"/>
  <c r="CG241" i="1"/>
  <c r="CC157" i="1"/>
  <c r="BU378" i="1"/>
  <c r="BN53" i="1"/>
  <c r="CB53" i="1"/>
  <c r="CH53" i="1"/>
  <c r="CH19" i="1"/>
  <c r="BN481" i="1"/>
  <c r="CB481" i="1"/>
  <c r="BR482" i="1"/>
  <c r="BH54" i="1"/>
  <c r="CD55" i="1"/>
  <c r="BH382" i="1"/>
  <c r="BN382" i="1"/>
  <c r="BG382" i="1"/>
  <c r="CC382" i="1"/>
  <c r="BU382" i="1"/>
  <c r="CC383" i="1"/>
  <c r="CO383" i="1"/>
  <c r="CD384" i="1"/>
  <c r="BO174" i="1"/>
  <c r="BY174" i="1"/>
  <c r="CA174" i="1" s="1"/>
  <c r="CH385" i="1"/>
  <c r="CD385" i="1"/>
  <c r="CD387" i="1"/>
  <c r="CK179" i="1"/>
  <c r="AX531" i="1"/>
  <c r="BZ389" i="1"/>
  <c r="CE389" i="1" s="1"/>
  <c r="CC391" i="1"/>
  <c r="BZ392" i="1"/>
  <c r="CE392" i="1" s="1"/>
  <c r="BU485" i="1"/>
  <c r="BY510" i="1"/>
  <c r="CA510" i="1" s="1"/>
  <c r="AX510" i="1"/>
  <c r="BX510" i="1"/>
  <c r="CI510" i="1" s="1"/>
  <c r="BZ510" i="1"/>
  <c r="CE510" i="1" s="1"/>
  <c r="BG510" i="1"/>
  <c r="CB285" i="1"/>
  <c r="CH393" i="1"/>
  <c r="CG393" i="1"/>
  <c r="CK287" i="1"/>
  <c r="BU287" i="1"/>
  <c r="CL287" i="1"/>
  <c r="CM287" i="1" s="1"/>
  <c r="CN287" i="1"/>
  <c r="BU115" i="1"/>
  <c r="BG396" i="1"/>
  <c r="CD493" i="1"/>
  <c r="BH279" i="1"/>
  <c r="BG279" i="1"/>
  <c r="BZ279" i="1"/>
  <c r="CE279" i="1" s="1"/>
  <c r="BY279" i="1"/>
  <c r="CA279" i="1" s="1"/>
  <c r="AX279" i="1"/>
  <c r="CK279" i="1"/>
  <c r="BU279" i="1"/>
  <c r="CL279" i="1"/>
  <c r="CM279" i="1" s="1"/>
  <c r="CB280" i="1"/>
  <c r="CD282" i="1"/>
  <c r="CI111" i="1"/>
  <c r="CJ111" i="1" s="1"/>
  <c r="BZ176" i="1"/>
  <c r="CE176" i="1" s="1"/>
  <c r="BY176" i="1"/>
  <c r="CA176" i="1" s="1"/>
  <c r="AX176" i="1"/>
  <c r="K176" i="1"/>
  <c r="AP176" i="1" s="1"/>
  <c r="BX176" i="1"/>
  <c r="CI176" i="1" s="1"/>
  <c r="BO176" i="1"/>
  <c r="BN176" i="1"/>
  <c r="BH176" i="1"/>
  <c r="CK57" i="1"/>
  <c r="CL387" i="1"/>
  <c r="CM387" i="1" s="1"/>
  <c r="CK387" i="1"/>
  <c r="CB178" i="1"/>
  <c r="CL179" i="1"/>
  <c r="CM179" i="1" s="1"/>
  <c r="CK242" i="1"/>
  <c r="BU242" i="1"/>
  <c r="CL242" i="1"/>
  <c r="CM242" i="1" s="1"/>
  <c r="CN242" i="1"/>
  <c r="CC389" i="1"/>
  <c r="CC158" i="1"/>
  <c r="BG391" i="1"/>
  <c r="BN391" i="1"/>
  <c r="BH391" i="1"/>
  <c r="BO391" i="1"/>
  <c r="CD391" i="1"/>
  <c r="BU392" i="1"/>
  <c r="CK392" i="1"/>
  <c r="CO510" i="1"/>
  <c r="CC510" i="1"/>
  <c r="BH510" i="1"/>
  <c r="BU284" i="1"/>
  <c r="CC395" i="1"/>
  <c r="CL487" i="1"/>
  <c r="CM487" i="1" s="1"/>
  <c r="CK487" i="1"/>
  <c r="CN487" i="1"/>
  <c r="CK488" i="1"/>
  <c r="CL488" i="1"/>
  <c r="CM488" i="1" s="1"/>
  <c r="CD119" i="1"/>
  <c r="CD13" i="1"/>
  <c r="BX402" i="1"/>
  <c r="CI402" i="1" s="1"/>
  <c r="BG282" i="1"/>
  <c r="BN282" i="1"/>
  <c r="BH282" i="1"/>
  <c r="CC112" i="1"/>
  <c r="CO112" i="1"/>
  <c r="BG484" i="1"/>
  <c r="BX484" i="1"/>
  <c r="BO484" i="1"/>
  <c r="BN484" i="1"/>
  <c r="CC385" i="1"/>
  <c r="CL57" i="1"/>
  <c r="CM57" i="1" s="1"/>
  <c r="CO177" i="1"/>
  <c r="CC177" i="1"/>
  <c r="BN387" i="1"/>
  <c r="BH387" i="1"/>
  <c r="AX387" i="1"/>
  <c r="BZ387" i="1"/>
  <c r="CE387" i="1" s="1"/>
  <c r="BY387" i="1"/>
  <c r="CA387" i="1" s="1"/>
  <c r="CO242" i="1"/>
  <c r="CD389" i="1"/>
  <c r="BY58" i="1"/>
  <c r="CA58" i="1" s="1"/>
  <c r="CN58" i="1"/>
  <c r="BU58" i="1"/>
  <c r="CL58" i="1"/>
  <c r="CM58" i="1" s="1"/>
  <c r="K391" i="1"/>
  <c r="AP391" i="1" s="1"/>
  <c r="AX391" i="1"/>
  <c r="CL392" i="1"/>
  <c r="CM392" i="1" s="1"/>
  <c r="CK485" i="1"/>
  <c r="BR486" i="1"/>
  <c r="CO393" i="1"/>
  <c r="CK115" i="1"/>
  <c r="BU487" i="1"/>
  <c r="CO487" i="1"/>
  <c r="CN488" i="1"/>
  <c r="CK117" i="1"/>
  <c r="BU117" i="1"/>
  <c r="CL117" i="1"/>
  <c r="CM117" i="1" s="1"/>
  <c r="BY12" i="1"/>
  <c r="CA12" i="1" s="1"/>
  <c r="CF283" i="1"/>
  <c r="AZ283" i="1"/>
  <c r="BY57" i="1"/>
  <c r="CA57" i="1" s="1"/>
  <c r="CC387" i="1"/>
  <c r="BX531" i="1"/>
  <c r="CI531" i="1" s="1"/>
  <c r="CJ531" i="1" s="1"/>
  <c r="BO531" i="1"/>
  <c r="AN531" i="1"/>
  <c r="BY531" i="1"/>
  <c r="CA531" i="1" s="1"/>
  <c r="BN531" i="1"/>
  <c r="BH531" i="1"/>
  <c r="BG531" i="1"/>
  <c r="K531" i="1"/>
  <c r="AP531" i="1" s="1"/>
  <c r="BH242" i="1"/>
  <c r="BG242" i="1"/>
  <c r="BZ242" i="1"/>
  <c r="CE242" i="1" s="1"/>
  <c r="BY242" i="1"/>
  <c r="CA242" i="1" s="1"/>
  <c r="BX242" i="1"/>
  <c r="CI242" i="1" s="1"/>
  <c r="BO242" i="1"/>
  <c r="BG389" i="1"/>
  <c r="BN389" i="1"/>
  <c r="BH389" i="1"/>
  <c r="BO389" i="1"/>
  <c r="CD58" i="1"/>
  <c r="CL485" i="1"/>
  <c r="CM485" i="1" s="1"/>
  <c r="BX284" i="1"/>
  <c r="CI284" i="1" s="1"/>
  <c r="AX284" i="1"/>
  <c r="BO284" i="1"/>
  <c r="BY284" i="1"/>
  <c r="CA284" i="1" s="1"/>
  <c r="BN284" i="1"/>
  <c r="BH284" i="1"/>
  <c r="BG284" i="1"/>
  <c r="BZ284" i="1"/>
  <c r="CE284" i="1" s="1"/>
  <c r="CK393" i="1"/>
  <c r="BU393" i="1"/>
  <c r="CL393" i="1"/>
  <c r="CM393" i="1" s="1"/>
  <c r="BH287" i="1"/>
  <c r="BG287" i="1"/>
  <c r="BY287" i="1"/>
  <c r="CA287" i="1" s="1"/>
  <c r="BX287" i="1"/>
  <c r="CI287" i="1" s="1"/>
  <c r="BO287" i="1"/>
  <c r="BN287" i="1"/>
  <c r="BZ287" i="1"/>
  <c r="CE287" i="1" s="1"/>
  <c r="CN396" i="1"/>
  <c r="CK396" i="1"/>
  <c r="BN487" i="1"/>
  <c r="BH487" i="1"/>
  <c r="BY487" i="1"/>
  <c r="CA487" i="1" s="1"/>
  <c r="BX487" i="1"/>
  <c r="CI487" i="1" s="1"/>
  <c r="BO487" i="1"/>
  <c r="BG487" i="1"/>
  <c r="BZ487" i="1"/>
  <c r="CE487" i="1" s="1"/>
  <c r="AN487" i="1"/>
  <c r="AX487" i="1"/>
  <c r="CD290" i="1"/>
  <c r="CD295" i="1"/>
  <c r="CO384" i="1"/>
  <c r="CC384" i="1"/>
  <c r="CC281" i="1"/>
  <c r="CO281" i="1"/>
  <c r="BG483" i="1"/>
  <c r="BY483" i="1"/>
  <c r="CA483" i="1" s="1"/>
  <c r="AX483" i="1"/>
  <c r="BX483" i="1"/>
  <c r="CI483" i="1" s="1"/>
  <c r="BO483" i="1"/>
  <c r="CH483" i="1"/>
  <c r="CG483" i="1"/>
  <c r="BO282" i="1"/>
  <c r="CB282" i="1"/>
  <c r="CC111" i="1"/>
  <c r="CO387" i="1"/>
  <c r="BX485" i="1"/>
  <c r="CI485" i="1" s="1"/>
  <c r="CJ485" i="1" s="1"/>
  <c r="BO485" i="1"/>
  <c r="AN485" i="1"/>
  <c r="BY485" i="1"/>
  <c r="CA485" i="1" s="1"/>
  <c r="BN485" i="1"/>
  <c r="BH485" i="1"/>
  <c r="BG485" i="1"/>
  <c r="K485" i="1"/>
  <c r="AP485" i="1" s="1"/>
  <c r="BZ485" i="1"/>
  <c r="CE485" i="1" s="1"/>
  <c r="AZ486" i="1"/>
  <c r="CF486" i="1"/>
  <c r="CL284" i="1"/>
  <c r="CM284" i="1" s="1"/>
  <c r="BR285" i="1"/>
  <c r="CH286" i="1"/>
  <c r="CD286" i="1"/>
  <c r="CC115" i="1"/>
  <c r="BY511" i="1"/>
  <c r="CA511" i="1" s="1"/>
  <c r="AX511" i="1"/>
  <c r="BX511" i="1"/>
  <c r="CI511" i="1" s="1"/>
  <c r="CJ511" i="1" s="1"/>
  <c r="BZ511" i="1"/>
  <c r="CE511" i="1" s="1"/>
  <c r="BO511" i="1"/>
  <c r="BN511" i="1"/>
  <c r="CK511" i="1"/>
  <c r="CL396" i="1"/>
  <c r="CM396" i="1" s="1"/>
  <c r="BU60" i="1"/>
  <c r="CD288" i="1"/>
  <c r="K487" i="1"/>
  <c r="AP487" i="1" s="1"/>
  <c r="CC347" i="1"/>
  <c r="CB347" i="1"/>
  <c r="CD289" i="1"/>
  <c r="BY243" i="1"/>
  <c r="CA243" i="1" s="1"/>
  <c r="BY61" i="1"/>
  <c r="CA61" i="1" s="1"/>
  <c r="CC388" i="1"/>
  <c r="CD388" i="1"/>
  <c r="BH113" i="1"/>
  <c r="BG113" i="1"/>
  <c r="AX113" i="1"/>
  <c r="CK113" i="1"/>
  <c r="BU113" i="1"/>
  <c r="CN113" i="1"/>
  <c r="CB389" i="1"/>
  <c r="CL158" i="1"/>
  <c r="CM158" i="1" s="1"/>
  <c r="CK158" i="1"/>
  <c r="CN158" i="1"/>
  <c r="CB391" i="1"/>
  <c r="BZ59" i="1"/>
  <c r="CE59" i="1" s="1"/>
  <c r="BY59" i="1"/>
  <c r="CA59" i="1" s="1"/>
  <c r="CK510" i="1"/>
  <c r="CD285" i="1"/>
  <c r="BH286" i="1"/>
  <c r="BG286" i="1"/>
  <c r="AX286" i="1"/>
  <c r="CK286" i="1"/>
  <c r="BU286" i="1"/>
  <c r="CN286" i="1"/>
  <c r="BH347" i="1"/>
  <c r="CC184" i="1"/>
  <c r="AN117" i="1"/>
  <c r="CG290" i="1"/>
  <c r="CL291" i="1"/>
  <c r="CM291" i="1" s="1"/>
  <c r="BN490" i="1"/>
  <c r="BH490" i="1"/>
  <c r="BO490" i="1"/>
  <c r="CG292" i="1"/>
  <c r="CD293" i="1"/>
  <c r="K492" i="1"/>
  <c r="AP492" i="1" s="1"/>
  <c r="AX492" i="1"/>
  <c r="BU492" i="1"/>
  <c r="CD492" i="1"/>
  <c r="K243" i="1"/>
  <c r="AP243" i="1" s="1"/>
  <c r="AX243" i="1"/>
  <c r="CL397" i="1"/>
  <c r="CM397" i="1" s="1"/>
  <c r="CO398" i="1"/>
  <c r="AN61" i="1"/>
  <c r="CB294" i="1"/>
  <c r="AP119" i="1"/>
  <c r="BZ399" i="1"/>
  <c r="CE399" i="1" s="1"/>
  <c r="CH91" i="1"/>
  <c r="CG91" i="1"/>
  <c r="BU185" i="1"/>
  <c r="BR13" i="1"/>
  <c r="CH245" i="1"/>
  <c r="CG245" i="1"/>
  <c r="BU62" i="1"/>
  <c r="BU246" i="1"/>
  <c r="BO402" i="1"/>
  <c r="BR186" i="1"/>
  <c r="BZ295" i="1"/>
  <c r="CE295" i="1" s="1"/>
  <c r="BY348" i="1"/>
  <c r="CA348" i="1" s="1"/>
  <c r="BH296" i="1"/>
  <c r="BG296" i="1"/>
  <c r="BZ296" i="1"/>
  <c r="CE296" i="1" s="1"/>
  <c r="BY296" i="1"/>
  <c r="CA296" i="1" s="1"/>
  <c r="AX296" i="1"/>
  <c r="K296" i="1"/>
  <c r="AP296" i="1" s="1"/>
  <c r="BN296" i="1"/>
  <c r="BX404" i="1"/>
  <c r="CI404" i="1" s="1"/>
  <c r="CJ404" i="1" s="1"/>
  <c r="CN404" i="1"/>
  <c r="CL404" i="1"/>
  <c r="CM404" i="1" s="1"/>
  <c r="CK404" i="1"/>
  <c r="BU515" i="1"/>
  <c r="CC517" i="1"/>
  <c r="CH497" i="1"/>
  <c r="CG497" i="1"/>
  <c r="CD497" i="1"/>
  <c r="BX23" i="1"/>
  <c r="CI23" i="1" s="1"/>
  <c r="CJ23" i="1" s="1"/>
  <c r="BO23" i="1"/>
  <c r="BZ23" i="1"/>
  <c r="CE23" i="1" s="1"/>
  <c r="BY23" i="1"/>
  <c r="CA23" i="1" s="1"/>
  <c r="BN23" i="1"/>
  <c r="BH23" i="1"/>
  <c r="AX23" i="1"/>
  <c r="BG23" i="1"/>
  <c r="CD184" i="1"/>
  <c r="BH117" i="1"/>
  <c r="BG117" i="1"/>
  <c r="CL489" i="1"/>
  <c r="CM489" i="1" s="1"/>
  <c r="CK489" i="1"/>
  <c r="CD489" i="1"/>
  <c r="CC490" i="1"/>
  <c r="CC492" i="1"/>
  <c r="BY397" i="1"/>
  <c r="CA397" i="1" s="1"/>
  <c r="CL244" i="1"/>
  <c r="CM244" i="1" s="1"/>
  <c r="CN244" i="1"/>
  <c r="BH398" i="1"/>
  <c r="BG398" i="1"/>
  <c r="BN398" i="1"/>
  <c r="CK398" i="1"/>
  <c r="CL398" i="1"/>
  <c r="CM398" i="1" s="1"/>
  <c r="BZ61" i="1"/>
  <c r="CE61" i="1" s="1"/>
  <c r="BG61" i="1"/>
  <c r="CH399" i="1"/>
  <c r="CG399" i="1"/>
  <c r="BN185" i="1"/>
  <c r="BH185" i="1"/>
  <c r="BG185" i="1"/>
  <c r="BO185" i="1"/>
  <c r="AN185" i="1"/>
  <c r="AX185" i="1"/>
  <c r="BZ245" i="1"/>
  <c r="CE245" i="1" s="1"/>
  <c r="BN246" i="1"/>
  <c r="BH246" i="1"/>
  <c r="BG246" i="1"/>
  <c r="BO246" i="1"/>
  <c r="AN246" i="1"/>
  <c r="AX246" i="1"/>
  <c r="CN348" i="1"/>
  <c r="CL348" i="1"/>
  <c r="CM348" i="1" s="1"/>
  <c r="CK348" i="1"/>
  <c r="BX514" i="1"/>
  <c r="CI514" i="1" s="1"/>
  <c r="CJ514" i="1" s="1"/>
  <c r="BO514" i="1"/>
  <c r="BN514" i="1"/>
  <c r="BH514" i="1"/>
  <c r="BG514" i="1"/>
  <c r="BY514" i="1"/>
  <c r="CA514" i="1" s="1"/>
  <c r="AX514" i="1"/>
  <c r="CG405" i="1"/>
  <c r="CD405" i="1"/>
  <c r="CN22" i="1"/>
  <c r="BU22" i="1"/>
  <c r="CO23" i="1"/>
  <c r="CC23" i="1"/>
  <c r="CO25" i="1"/>
  <c r="CC25" i="1"/>
  <c r="CH243" i="1"/>
  <c r="CD244" i="1"/>
  <c r="CD398" i="1"/>
  <c r="BZ119" i="1"/>
  <c r="CE119" i="1" s="1"/>
  <c r="CH119" i="1"/>
  <c r="CG119" i="1"/>
  <c r="BG13" i="1"/>
  <c r="BZ13" i="1"/>
  <c r="CE13" i="1" s="1"/>
  <c r="BH13" i="1"/>
  <c r="AX13" i="1"/>
  <c r="CH13" i="1"/>
  <c r="CD514" i="1"/>
  <c r="CN121" i="1"/>
  <c r="CK121" i="1"/>
  <c r="CB407" i="1"/>
  <c r="BR407" i="1"/>
  <c r="CD31" i="1"/>
  <c r="BX289" i="1"/>
  <c r="CI289" i="1" s="1"/>
  <c r="CJ289" i="1" s="1"/>
  <c r="CL289" i="1"/>
  <c r="CM289" i="1" s="1"/>
  <c r="CH184" i="1"/>
  <c r="CO117" i="1"/>
  <c r="CH489" i="1"/>
  <c r="CG243" i="1"/>
  <c r="CG398" i="1"/>
  <c r="BZ118" i="1"/>
  <c r="CE118" i="1" s="1"/>
  <c r="BR294" i="1"/>
  <c r="CH512" i="1"/>
  <c r="BX401" i="1"/>
  <c r="CI401" i="1" s="1"/>
  <c r="CJ401" i="1" s="1"/>
  <c r="CN401" i="1"/>
  <c r="CL401" i="1"/>
  <c r="CM401" i="1" s="1"/>
  <c r="BY185" i="1"/>
  <c r="CA185" i="1" s="1"/>
  <c r="CO185" i="1"/>
  <c r="CD12" i="1"/>
  <c r="CG13" i="1"/>
  <c r="BY246" i="1"/>
  <c r="CA246" i="1" s="1"/>
  <c r="CO246" i="1"/>
  <c r="BR120" i="1"/>
  <c r="CH296" i="1"/>
  <c r="CG296" i="1"/>
  <c r="CD296" i="1"/>
  <c r="CD20" i="1"/>
  <c r="BU121" i="1"/>
  <c r="BH517" i="1"/>
  <c r="AN517" i="1"/>
  <c r="BZ517" i="1"/>
  <c r="CE517" i="1" s="1"/>
  <c r="BY517" i="1"/>
  <c r="CA517" i="1" s="1"/>
  <c r="BO517" i="1"/>
  <c r="BX517" i="1"/>
  <c r="CI517" i="1" s="1"/>
  <c r="CJ517" i="1" s="1"/>
  <c r="BN517" i="1"/>
  <c r="BG517" i="1"/>
  <c r="BZ394" i="1"/>
  <c r="CE394" i="1" s="1"/>
  <c r="BY394" i="1"/>
  <c r="CA394" i="1" s="1"/>
  <c r="BY182" i="1"/>
  <c r="CA182" i="1" s="1"/>
  <c r="AX182" i="1"/>
  <c r="BX182" i="1"/>
  <c r="CI182" i="1" s="1"/>
  <c r="CJ182" i="1" s="1"/>
  <c r="CK182" i="1"/>
  <c r="CD487" i="1"/>
  <c r="BY347" i="1"/>
  <c r="CA347" i="1" s="1"/>
  <c r="CH488" i="1"/>
  <c r="CG488" i="1"/>
  <c r="BZ290" i="1"/>
  <c r="CE290" i="1" s="1"/>
  <c r="BG290" i="1"/>
  <c r="BR290" i="1"/>
  <c r="CO490" i="1"/>
  <c r="CK491" i="1"/>
  <c r="CL491" i="1"/>
  <c r="CM491" i="1" s="1"/>
  <c r="BZ292" i="1"/>
  <c r="CE292" i="1" s="1"/>
  <c r="BG292" i="1"/>
  <c r="BR292" i="1"/>
  <c r="BY492" i="1"/>
  <c r="CA492" i="1" s="1"/>
  <c r="BN243" i="1"/>
  <c r="CH398" i="1"/>
  <c r="CH61" i="1"/>
  <c r="BZ294" i="1"/>
  <c r="CE294" i="1" s="1"/>
  <c r="CD401" i="1"/>
  <c r="BZ185" i="1"/>
  <c r="CE185" i="1" s="1"/>
  <c r="BH12" i="1"/>
  <c r="BG12" i="1"/>
  <c r="BN12" i="1"/>
  <c r="AX12" i="1"/>
  <c r="CG12" i="1"/>
  <c r="BZ246" i="1"/>
  <c r="CE246" i="1" s="1"/>
  <c r="BG402" i="1"/>
  <c r="BZ402" i="1"/>
  <c r="CE402" i="1" s="1"/>
  <c r="BH402" i="1"/>
  <c r="AX402" i="1"/>
  <c r="CH402" i="1"/>
  <c r="BZ120" i="1"/>
  <c r="CE120" i="1" s="1"/>
  <c r="CD513" i="1"/>
  <c r="BR296" i="1"/>
  <c r="CN514" i="1"/>
  <c r="CL514" i="1"/>
  <c r="CM514" i="1" s="1"/>
  <c r="CK514" i="1"/>
  <c r="BU514" i="1"/>
  <c r="CC121" i="1"/>
  <c r="CC21" i="1"/>
  <c r="CD494" i="1"/>
  <c r="CH494" i="1"/>
  <c r="CG494" i="1"/>
  <c r="CN495" i="1"/>
  <c r="BU495" i="1"/>
  <c r="CL495" i="1"/>
  <c r="CM495" i="1" s="1"/>
  <c r="CK495" i="1"/>
  <c r="CD516" i="1"/>
  <c r="CH516" i="1"/>
  <c r="CD274" i="1"/>
  <c r="BX172" i="1"/>
  <c r="CI172" i="1" s="1"/>
  <c r="CJ172" i="1" s="1"/>
  <c r="BO275" i="1"/>
  <c r="AN275" i="1"/>
  <c r="AX275" i="1"/>
  <c r="CC372" i="1"/>
  <c r="CL372" i="1"/>
  <c r="CM372" i="1" s="1"/>
  <c r="AX374" i="1"/>
  <c r="BZ374" i="1"/>
  <c r="CE374" i="1" s="1"/>
  <c r="BY107" i="1"/>
  <c r="CA107" i="1" s="1"/>
  <c r="AX107" i="1"/>
  <c r="K107" i="1"/>
  <c r="AP107" i="1" s="1"/>
  <c r="CC509" i="1"/>
  <c r="BU509" i="1"/>
  <c r="BZ9" i="1"/>
  <c r="CE9" i="1" s="1"/>
  <c r="BY241" i="1"/>
  <c r="CA241" i="1" s="1"/>
  <c r="AP380" i="1"/>
  <c r="CL381" i="1"/>
  <c r="CM381" i="1" s="1"/>
  <c r="CD382" i="1"/>
  <c r="BN109" i="1"/>
  <c r="BH109" i="1"/>
  <c r="BU109" i="1"/>
  <c r="CL383" i="1"/>
  <c r="CM383" i="1" s="1"/>
  <c r="CK383" i="1"/>
  <c r="CN383" i="1"/>
  <c r="CN384" i="1"/>
  <c r="CK110" i="1"/>
  <c r="BU110" i="1"/>
  <c r="CD110" i="1"/>
  <c r="CN110" i="1"/>
  <c r="CB483" i="1"/>
  <c r="CH176" i="1"/>
  <c r="CG176" i="1"/>
  <c r="AP283" i="1"/>
  <c r="CL283" i="1"/>
  <c r="CM283" i="1" s="1"/>
  <c r="CK283" i="1"/>
  <c r="CN283" i="1"/>
  <c r="CF484" i="1"/>
  <c r="BZ385" i="1"/>
  <c r="CE385" i="1" s="1"/>
  <c r="K385" i="1"/>
  <c r="AP385" i="1" s="1"/>
  <c r="BO386" i="1"/>
  <c r="AN386" i="1"/>
  <c r="BN386" i="1"/>
  <c r="AX386" i="1"/>
  <c r="CN386" i="1"/>
  <c r="CK177" i="1"/>
  <c r="AN179" i="1"/>
  <c r="BO179" i="1"/>
  <c r="BO180" i="1"/>
  <c r="AN180" i="1"/>
  <c r="BN180" i="1"/>
  <c r="CC180" i="1"/>
  <c r="BY113" i="1"/>
  <c r="CA113" i="1" s="1"/>
  <c r="BY114" i="1"/>
  <c r="CA114" i="1" s="1"/>
  <c r="CH390" i="1"/>
  <c r="CG390" i="1"/>
  <c r="BY158" i="1"/>
  <c r="CA158" i="1" s="1"/>
  <c r="AN392" i="1"/>
  <c r="BO392" i="1"/>
  <c r="BH486" i="1"/>
  <c r="AN486" i="1"/>
  <c r="BG486" i="1"/>
  <c r="AX486" i="1"/>
  <c r="BH59" i="1"/>
  <c r="CH59" i="1"/>
  <c r="BN285" i="1"/>
  <c r="BH285" i="1"/>
  <c r="BY286" i="1"/>
  <c r="CA286" i="1" s="1"/>
  <c r="CG287" i="1"/>
  <c r="K394" i="1"/>
  <c r="AP394" i="1" s="1"/>
  <c r="AX394" i="1"/>
  <c r="BR394" i="1"/>
  <c r="BG182" i="1"/>
  <c r="CL182" i="1"/>
  <c r="CM182" i="1" s="1"/>
  <c r="BX116" i="1"/>
  <c r="CI116" i="1" s="1"/>
  <c r="CJ116" i="1" s="1"/>
  <c r="BO116" i="1"/>
  <c r="CC116" i="1"/>
  <c r="CL116" i="1"/>
  <c r="CM116" i="1" s="1"/>
  <c r="CG487" i="1"/>
  <c r="K347" i="1"/>
  <c r="AP347" i="1" s="1"/>
  <c r="AX347" i="1"/>
  <c r="BZ347" i="1"/>
  <c r="CE347" i="1" s="1"/>
  <c r="BX183" i="1"/>
  <c r="CI183" i="1" s="1"/>
  <c r="CJ183" i="1" s="1"/>
  <c r="BO183" i="1"/>
  <c r="CC183" i="1"/>
  <c r="CL183" i="1"/>
  <c r="CM183" i="1" s="1"/>
  <c r="BZ184" i="1"/>
  <c r="CE184" i="1" s="1"/>
  <c r="BN117" i="1"/>
  <c r="CG117" i="1"/>
  <c r="K290" i="1"/>
  <c r="AP290" i="1" s="1"/>
  <c r="AX290" i="1"/>
  <c r="BH491" i="1"/>
  <c r="BG491" i="1"/>
  <c r="BN491" i="1"/>
  <c r="BU491" i="1"/>
  <c r="CD491" i="1"/>
  <c r="K292" i="1"/>
  <c r="AP292" i="1" s="1"/>
  <c r="AX292" i="1"/>
  <c r="BZ492" i="1"/>
  <c r="CE492" i="1" s="1"/>
  <c r="BO243" i="1"/>
  <c r="BX243" i="1"/>
  <c r="CI243" i="1" s="1"/>
  <c r="BO398" i="1"/>
  <c r="BX398" i="1"/>
  <c r="CI398" i="1" s="1"/>
  <c r="BH61" i="1"/>
  <c r="CG61" i="1"/>
  <c r="CH118" i="1"/>
  <c r="CH294" i="1"/>
  <c r="CG294" i="1"/>
  <c r="CC512" i="1"/>
  <c r="BR493" i="1"/>
  <c r="BZ400" i="1"/>
  <c r="CE400" i="1" s="1"/>
  <c r="CH12" i="1"/>
  <c r="BN13" i="1"/>
  <c r="CB13" i="1"/>
  <c r="CD62" i="1"/>
  <c r="CG62" i="1"/>
  <c r="CH62" i="1"/>
  <c r="K402" i="1"/>
  <c r="AP402" i="1" s="1"/>
  <c r="CG402" i="1"/>
  <c r="BZ515" i="1"/>
  <c r="CE515" i="1" s="1"/>
  <c r="BY515" i="1"/>
  <c r="CA515" i="1" s="1"/>
  <c r="BX515" i="1"/>
  <c r="CI515" i="1" s="1"/>
  <c r="BO515" i="1"/>
  <c r="BN515" i="1"/>
  <c r="BH515" i="1"/>
  <c r="BG515" i="1"/>
  <c r="AX515" i="1"/>
  <c r="CK515" i="1"/>
  <c r="CD121" i="1"/>
  <c r="BH494" i="1"/>
  <c r="BZ494" i="1"/>
  <c r="CE494" i="1" s="1"/>
  <c r="BY494" i="1"/>
  <c r="CA494" i="1" s="1"/>
  <c r="BO494" i="1"/>
  <c r="BX494" i="1"/>
  <c r="CI494" i="1" s="1"/>
  <c r="BN494" i="1"/>
  <c r="AX494" i="1"/>
  <c r="BG494" i="1"/>
  <c r="BZ22" i="1"/>
  <c r="CE22" i="1" s="1"/>
  <c r="BY22" i="1"/>
  <c r="CA22" i="1" s="1"/>
  <c r="AN22" i="1"/>
  <c r="BX22" i="1"/>
  <c r="CI22" i="1" s="1"/>
  <c r="BO22" i="1"/>
  <c r="BN22" i="1"/>
  <c r="BH22" i="1"/>
  <c r="BG22" i="1"/>
  <c r="CD22" i="1"/>
  <c r="CC497" i="1"/>
  <c r="CD24" i="1"/>
  <c r="CO122" i="1"/>
  <c r="CC122" i="1"/>
  <c r="CC381" i="1"/>
  <c r="CC109" i="1"/>
  <c r="CD109" i="1"/>
  <c r="BN383" i="1"/>
  <c r="BH383" i="1"/>
  <c r="CL174" i="1"/>
  <c r="CM174" i="1" s="1"/>
  <c r="CK174" i="1"/>
  <c r="CN174" i="1"/>
  <c r="BH280" i="1"/>
  <c r="BG280" i="1"/>
  <c r="CC280" i="1"/>
  <c r="BH110" i="1"/>
  <c r="BG110" i="1"/>
  <c r="CC110" i="1"/>
  <c r="CO110" i="1"/>
  <c r="CK281" i="1"/>
  <c r="BU281" i="1"/>
  <c r="CN281" i="1"/>
  <c r="AX111" i="1"/>
  <c r="CC283" i="1"/>
  <c r="CO283" i="1"/>
  <c r="CL112" i="1"/>
  <c r="CM112" i="1" s="1"/>
  <c r="CK112" i="1"/>
  <c r="CN112" i="1"/>
  <c r="CB484" i="1"/>
  <c r="CC386" i="1"/>
  <c r="CN177" i="1"/>
  <c r="CD180" i="1"/>
  <c r="BN388" i="1"/>
  <c r="BH388" i="1"/>
  <c r="AX388" i="1"/>
  <c r="CL388" i="1"/>
  <c r="CM388" i="1" s="1"/>
  <c r="CK388" i="1"/>
  <c r="CN388" i="1"/>
  <c r="AN113" i="1"/>
  <c r="BZ113" i="1"/>
  <c r="CE113" i="1" s="1"/>
  <c r="CL113" i="1"/>
  <c r="CM113" i="1" s="1"/>
  <c r="CK486" i="1"/>
  <c r="BU486" i="1"/>
  <c r="CN486" i="1"/>
  <c r="BN59" i="1"/>
  <c r="CK181" i="1"/>
  <c r="CL285" i="1"/>
  <c r="CM285" i="1" s="1"/>
  <c r="CK285" i="1"/>
  <c r="CN285" i="1"/>
  <c r="BZ286" i="1"/>
  <c r="CE286" i="1" s="1"/>
  <c r="CL286" i="1"/>
  <c r="CM286" i="1" s="1"/>
  <c r="CH287" i="1"/>
  <c r="BY533" i="1"/>
  <c r="CA533" i="1" s="1"/>
  <c r="AX533" i="1"/>
  <c r="BX533" i="1"/>
  <c r="CI533" i="1" s="1"/>
  <c r="CJ533" i="1" s="1"/>
  <c r="CC533" i="1"/>
  <c r="CK533" i="1"/>
  <c r="BH182" i="1"/>
  <c r="BU182" i="1"/>
  <c r="CK395" i="1"/>
  <c r="CK288" i="1"/>
  <c r="CH487" i="1"/>
  <c r="CK184" i="1"/>
  <c r="BO117" i="1"/>
  <c r="BX117" i="1"/>
  <c r="CI117" i="1" s="1"/>
  <c r="CH117" i="1"/>
  <c r="BX291" i="1"/>
  <c r="CI291" i="1" s="1"/>
  <c r="CJ291" i="1" s="1"/>
  <c r="CN489" i="1"/>
  <c r="CL490" i="1"/>
  <c r="CM490" i="1" s="1"/>
  <c r="CK490" i="1"/>
  <c r="CD490" i="1"/>
  <c r="CC491" i="1"/>
  <c r="CG491" i="1"/>
  <c r="CO492" i="1"/>
  <c r="AN243" i="1"/>
  <c r="BY398" i="1"/>
  <c r="CA398" i="1" s="1"/>
  <c r="BN61" i="1"/>
  <c r="CG118" i="1"/>
  <c r="CB512" i="1"/>
  <c r="BR91" i="1"/>
  <c r="CD91" i="1"/>
  <c r="BZ493" i="1"/>
  <c r="CE493" i="1" s="1"/>
  <c r="CD185" i="1"/>
  <c r="BO13" i="1"/>
  <c r="BX13" i="1"/>
  <c r="CI13" i="1" s="1"/>
  <c r="CD245" i="1"/>
  <c r="BX62" i="1"/>
  <c r="CI62" i="1" s="1"/>
  <c r="CD246" i="1"/>
  <c r="CC186" i="1"/>
  <c r="BR295" i="1"/>
  <c r="AN296" i="1"/>
  <c r="K515" i="1"/>
  <c r="AP515" i="1" s="1"/>
  <c r="CD515" i="1"/>
  <c r="CL515" i="1"/>
  <c r="CM515" i="1" s="1"/>
  <c r="CO494" i="1"/>
  <c r="CK22" i="1"/>
  <c r="CL517" i="1"/>
  <c r="CM517" i="1" s="1"/>
  <c r="CK517" i="1"/>
  <c r="CD496" i="1"/>
  <c r="BH281" i="1"/>
  <c r="BG281" i="1"/>
  <c r="CI282" i="1"/>
  <c r="CJ282" i="1" s="1"/>
  <c r="BN112" i="1"/>
  <c r="BH112" i="1"/>
  <c r="CD386" i="1"/>
  <c r="BO177" i="1"/>
  <c r="BN177" i="1"/>
  <c r="BY179" i="1"/>
  <c r="CA179" i="1" s="1"/>
  <c r="BX179" i="1"/>
  <c r="CI179" i="1" s="1"/>
  <c r="CJ179" i="1" s="1"/>
  <c r="AX179" i="1"/>
  <c r="K179" i="1"/>
  <c r="AP179" i="1" s="1"/>
  <c r="CO388" i="1"/>
  <c r="BZ114" i="1"/>
  <c r="CE114" i="1" s="1"/>
  <c r="K114" i="1"/>
  <c r="AP114" i="1" s="1"/>
  <c r="BN158" i="1"/>
  <c r="BH158" i="1"/>
  <c r="AX158" i="1"/>
  <c r="BY392" i="1"/>
  <c r="CA392" i="1" s="1"/>
  <c r="BX392" i="1"/>
  <c r="CI392" i="1" s="1"/>
  <c r="CJ392" i="1" s="1"/>
  <c r="AX392" i="1"/>
  <c r="K392" i="1"/>
  <c r="AP392" i="1" s="1"/>
  <c r="CC486" i="1"/>
  <c r="CO486" i="1"/>
  <c r="AN59" i="1"/>
  <c r="BO59" i="1"/>
  <c r="BX59" i="1"/>
  <c r="CI59" i="1" s="1"/>
  <c r="CJ59" i="1" s="1"/>
  <c r="CL181" i="1"/>
  <c r="CM181" i="1" s="1"/>
  <c r="CC285" i="1"/>
  <c r="CO285" i="1"/>
  <c r="BN182" i="1"/>
  <c r="BX395" i="1"/>
  <c r="CI395" i="1" s="1"/>
  <c r="CJ395" i="1" s="1"/>
  <c r="AX395" i="1"/>
  <c r="BO395" i="1"/>
  <c r="CL395" i="1"/>
  <c r="CM395" i="1" s="1"/>
  <c r="BX288" i="1"/>
  <c r="CI288" i="1" s="1"/>
  <c r="CJ288" i="1" s="1"/>
  <c r="BO288" i="1"/>
  <c r="CL288" i="1"/>
  <c r="CM288" i="1" s="1"/>
  <c r="BO184" i="1"/>
  <c r="BN184" i="1"/>
  <c r="CN184" i="1"/>
  <c r="BY117" i="1"/>
  <c r="CA117" i="1" s="1"/>
  <c r="CH290" i="1"/>
  <c r="CO489" i="1"/>
  <c r="CH292" i="1"/>
  <c r="CL293" i="1"/>
  <c r="CM293" i="1" s="1"/>
  <c r="CN293" i="1"/>
  <c r="BH492" i="1"/>
  <c r="BG492" i="1"/>
  <c r="BN492" i="1"/>
  <c r="CK492" i="1"/>
  <c r="CL492" i="1"/>
  <c r="CM492" i="1" s="1"/>
  <c r="BZ243" i="1"/>
  <c r="CE243" i="1" s="1"/>
  <c r="BG243" i="1"/>
  <c r="CK397" i="1"/>
  <c r="CK244" i="1"/>
  <c r="BZ398" i="1"/>
  <c r="CE398" i="1" s="1"/>
  <c r="CN398" i="1"/>
  <c r="BO61" i="1"/>
  <c r="BX61" i="1"/>
  <c r="CI61" i="1" s="1"/>
  <c r="CD399" i="1"/>
  <c r="BZ91" i="1"/>
  <c r="CE91" i="1" s="1"/>
  <c r="CH493" i="1"/>
  <c r="CG493" i="1"/>
  <c r="CL185" i="1"/>
  <c r="CM185" i="1" s="1"/>
  <c r="CK185" i="1"/>
  <c r="BY13" i="1"/>
  <c r="CA13" i="1" s="1"/>
  <c r="CN62" i="1"/>
  <c r="CL62" i="1"/>
  <c r="CM62" i="1" s="1"/>
  <c r="CL246" i="1"/>
  <c r="CM246" i="1" s="1"/>
  <c r="CK246" i="1"/>
  <c r="CB402" i="1"/>
  <c r="CH295" i="1"/>
  <c r="CG295" i="1"/>
  <c r="CG348" i="1"/>
  <c r="CD348" i="1"/>
  <c r="CH348" i="1"/>
  <c r="CO513" i="1"/>
  <c r="BZ403" i="1"/>
  <c r="CE403" i="1" s="1"/>
  <c r="BZ514" i="1"/>
  <c r="CE514" i="1" s="1"/>
  <c r="BZ121" i="1"/>
  <c r="CE121" i="1" s="1"/>
  <c r="BY121" i="1"/>
  <c r="CA121" i="1" s="1"/>
  <c r="AN121" i="1"/>
  <c r="BX121" i="1"/>
  <c r="CI121" i="1" s="1"/>
  <c r="BO121" i="1"/>
  <c r="BN121" i="1"/>
  <c r="BH121" i="1"/>
  <c r="AX121" i="1"/>
  <c r="CL121" i="1"/>
  <c r="CM121" i="1" s="1"/>
  <c r="CD495" i="1"/>
  <c r="CL22" i="1"/>
  <c r="CM22" i="1" s="1"/>
  <c r="CD407" i="1"/>
  <c r="CD188" i="1"/>
  <c r="BY63" i="1"/>
  <c r="CA63" i="1" s="1"/>
  <c r="BO489" i="1"/>
  <c r="BX244" i="1"/>
  <c r="CI244" i="1" s="1"/>
  <c r="CJ244" i="1" s="1"/>
  <c r="BH186" i="1"/>
  <c r="BG295" i="1"/>
  <c r="AZ348" i="1"/>
  <c r="BX513" i="1"/>
  <c r="CI513" i="1" s="1"/>
  <c r="CJ513" i="1" s="1"/>
  <c r="CN513" i="1"/>
  <c r="CL296" i="1"/>
  <c r="CM296" i="1" s="1"/>
  <c r="BG403" i="1"/>
  <c r="CO514" i="1"/>
  <c r="CC14" i="1"/>
  <c r="CB21" i="1"/>
  <c r="BZ496" i="1"/>
  <c r="CE496" i="1" s="1"/>
  <c r="CD247" i="1"/>
  <c r="CO247" i="1"/>
  <c r="CK23" i="1"/>
  <c r="BO24" i="1"/>
  <c r="BX24" i="1"/>
  <c r="CI24" i="1" s="1"/>
  <c r="CJ24" i="1" s="1"/>
  <c r="BZ26" i="1"/>
  <c r="CE26" i="1" s="1"/>
  <c r="CK122" i="1"/>
  <c r="CB123" i="1"/>
  <c r="CD27" i="1"/>
  <c r="CH409" i="1"/>
  <c r="CD409" i="1"/>
  <c r="CN31" i="1"/>
  <c r="CL31" i="1"/>
  <c r="CM31" i="1" s="1"/>
  <c r="CK31" i="1"/>
  <c r="BY32" i="1"/>
  <c r="CA32" i="1" s="1"/>
  <c r="BZ122" i="1"/>
  <c r="CE122" i="1" s="1"/>
  <c r="CL122" i="1"/>
  <c r="CM122" i="1" s="1"/>
  <c r="CH349" i="1"/>
  <c r="CD349" i="1"/>
  <c r="BZ411" i="1"/>
  <c r="CE411" i="1" s="1"/>
  <c r="BX411" i="1"/>
  <c r="CI411" i="1" s="1"/>
  <c r="BO411" i="1"/>
  <c r="AX411" i="1"/>
  <c r="BG411" i="1"/>
  <c r="CC498" i="1"/>
  <c r="CO498" i="1"/>
  <c r="BH65" i="1"/>
  <c r="BZ65" i="1"/>
  <c r="CE65" i="1" s="1"/>
  <c r="BX65" i="1"/>
  <c r="CI65" i="1" s="1"/>
  <c r="BN65" i="1"/>
  <c r="BO65" i="1"/>
  <c r="BG65" i="1"/>
  <c r="CD28" i="1"/>
  <c r="CH28" i="1"/>
  <c r="CG28" i="1"/>
  <c r="CN188" i="1"/>
  <c r="CK188" i="1"/>
  <c r="CL188" i="1"/>
  <c r="CM188" i="1" s="1"/>
  <c r="CL189" i="1"/>
  <c r="CM189" i="1" s="1"/>
  <c r="CK189" i="1"/>
  <c r="CN189" i="1"/>
  <c r="CO411" i="1"/>
  <c r="CC411" i="1"/>
  <c r="BO403" i="1"/>
  <c r="BX20" i="1"/>
  <c r="CI20" i="1" s="1"/>
  <c r="CJ20" i="1" s="1"/>
  <c r="BX495" i="1"/>
  <c r="CI495" i="1" s="1"/>
  <c r="CJ495" i="1" s="1"/>
  <c r="BO495" i="1"/>
  <c r="CD517" i="1"/>
  <c r="CK496" i="1"/>
  <c r="CC406" i="1"/>
  <c r="CK24" i="1"/>
  <c r="AX26" i="1"/>
  <c r="BH122" i="1"/>
  <c r="BU187" i="1"/>
  <c r="CB27" i="1"/>
  <c r="CL28" i="1"/>
  <c r="CM28" i="1" s="1"/>
  <c r="CN28" i="1"/>
  <c r="CK28" i="1"/>
  <c r="BN411" i="1"/>
  <c r="CH411" i="1"/>
  <c r="CG411" i="1"/>
  <c r="CD411" i="1"/>
  <c r="CH64" i="1"/>
  <c r="CG64" i="1"/>
  <c r="CN413" i="1"/>
  <c r="CL413" i="1"/>
  <c r="CM413" i="1" s="1"/>
  <c r="BU413" i="1"/>
  <c r="CK413" i="1"/>
  <c r="CC350" i="1"/>
  <c r="BX403" i="1"/>
  <c r="CI403" i="1" s="1"/>
  <c r="CH14" i="1"/>
  <c r="BX496" i="1"/>
  <c r="CI496" i="1" s="1"/>
  <c r="CJ496" i="1" s="1"/>
  <c r="BO496" i="1"/>
  <c r="BZ24" i="1"/>
  <c r="CE24" i="1" s="1"/>
  <c r="CL24" i="1"/>
  <c r="CM24" i="1" s="1"/>
  <c r="BN122" i="1"/>
  <c r="CC519" i="1"/>
  <c r="CN540" i="1"/>
  <c r="BU188" i="1"/>
  <c r="BU189" i="1"/>
  <c r="BH412" i="1"/>
  <c r="BZ412" i="1"/>
  <c r="CE412" i="1" s="1"/>
  <c r="AX412" i="1"/>
  <c r="BG412" i="1"/>
  <c r="BX412" i="1"/>
  <c r="CI412" i="1" s="1"/>
  <c r="CJ412" i="1" s="1"/>
  <c r="CH30" i="1"/>
  <c r="CD30" i="1"/>
  <c r="BH63" i="1"/>
  <c r="BG63" i="1"/>
  <c r="AX63" i="1"/>
  <c r="BN63" i="1"/>
  <c r="BZ63" i="1"/>
  <c r="CE63" i="1" s="1"/>
  <c r="CH31" i="1"/>
  <c r="CG31" i="1"/>
  <c r="AX119" i="1"/>
  <c r="BY119" i="1"/>
  <c r="CA119" i="1" s="1"/>
  <c r="BY245" i="1"/>
  <c r="CA245" i="1" s="1"/>
  <c r="BZ186" i="1"/>
  <c r="CE186" i="1" s="1"/>
  <c r="CH186" i="1"/>
  <c r="BY295" i="1"/>
  <c r="CA295" i="1" s="1"/>
  <c r="CG120" i="1"/>
  <c r="CK513" i="1"/>
  <c r="K403" i="1"/>
  <c r="AP403" i="1" s="1"/>
  <c r="AX403" i="1"/>
  <c r="BY403" i="1"/>
  <c r="CA403" i="1" s="1"/>
  <c r="CG403" i="1"/>
  <c r="BG20" i="1"/>
  <c r="CK20" i="1"/>
  <c r="CG121" i="1"/>
  <c r="BH495" i="1"/>
  <c r="CH517" i="1"/>
  <c r="BG496" i="1"/>
  <c r="BG24" i="1"/>
  <c r="CH25" i="1"/>
  <c r="BG26" i="1"/>
  <c r="CD26" i="1"/>
  <c r="CK407" i="1"/>
  <c r="BO122" i="1"/>
  <c r="BX122" i="1"/>
  <c r="CI122" i="1" s="1"/>
  <c r="CG122" i="1"/>
  <c r="CC518" i="1"/>
  <c r="CK187" i="1"/>
  <c r="CB349" i="1"/>
  <c r="BH540" i="1"/>
  <c r="BZ540" i="1"/>
  <c r="CE540" i="1" s="1"/>
  <c r="BO540" i="1"/>
  <c r="BY540" i="1"/>
  <c r="CA540" i="1" s="1"/>
  <c r="BN540" i="1"/>
  <c r="CK541" i="1"/>
  <c r="BZ189" i="1"/>
  <c r="CE189" i="1" s="1"/>
  <c r="BN189" i="1"/>
  <c r="BG189" i="1"/>
  <c r="CD189" i="1"/>
  <c r="BX189" i="1"/>
  <c r="CI189" i="1" s="1"/>
  <c r="CJ189" i="1" s="1"/>
  <c r="CC409" i="1"/>
  <c r="CO409" i="1"/>
  <c r="CO412" i="1"/>
  <c r="CC412" i="1"/>
  <c r="BN412" i="1"/>
  <c r="BY412" i="1"/>
  <c r="CA412" i="1" s="1"/>
  <c r="CG30" i="1"/>
  <c r="BO63" i="1"/>
  <c r="BR193" i="1"/>
  <c r="CD125" i="1"/>
  <c r="AX273" i="1"/>
  <c r="AX241" i="1"/>
  <c r="AN283" i="1"/>
  <c r="BH283" i="1"/>
  <c r="AX56" i="1"/>
  <c r="BX57" i="1"/>
  <c r="CI57" i="1" s="1"/>
  <c r="CJ57" i="1" s="1"/>
  <c r="AX390" i="1"/>
  <c r="BX58" i="1"/>
  <c r="CI58" i="1" s="1"/>
  <c r="CJ58" i="1" s="1"/>
  <c r="AN289" i="1"/>
  <c r="BO289" i="1"/>
  <c r="BH489" i="1"/>
  <c r="BN293" i="1"/>
  <c r="BX397" i="1"/>
  <c r="CI397" i="1" s="1"/>
  <c r="CJ397" i="1" s="1"/>
  <c r="BN244" i="1"/>
  <c r="BY400" i="1"/>
  <c r="CA400" i="1" s="1"/>
  <c r="CG400" i="1"/>
  <c r="AN401" i="1"/>
  <c r="BO401" i="1"/>
  <c r="K245" i="1"/>
  <c r="AP245" i="1" s="1"/>
  <c r="AX245" i="1"/>
  <c r="BN62" i="1"/>
  <c r="CH120" i="1"/>
  <c r="AX348" i="1"/>
  <c r="BX348" i="1"/>
  <c r="CI348" i="1" s="1"/>
  <c r="BN513" i="1"/>
  <c r="CH403" i="1"/>
  <c r="BO404" i="1"/>
  <c r="CG515" i="1"/>
  <c r="BY14" i="1"/>
  <c r="CA14" i="1" s="1"/>
  <c r="BH20" i="1"/>
  <c r="CL20" i="1"/>
  <c r="CM20" i="1" s="1"/>
  <c r="CD21" i="1"/>
  <c r="BN495" i="1"/>
  <c r="BY495" i="1"/>
  <c r="CA495" i="1" s="1"/>
  <c r="BY405" i="1"/>
  <c r="CA405" i="1" s="1"/>
  <c r="AN405" i="1"/>
  <c r="CC405" i="1"/>
  <c r="CG22" i="1"/>
  <c r="BH496" i="1"/>
  <c r="CB406" i="1"/>
  <c r="BH24" i="1"/>
  <c r="BN26" i="1"/>
  <c r="BX26" i="1"/>
  <c r="CI26" i="1" s="1"/>
  <c r="CG26" i="1"/>
  <c r="BX407" i="1"/>
  <c r="CI407" i="1" s="1"/>
  <c r="CJ407" i="1" s="1"/>
  <c r="BO407" i="1"/>
  <c r="CL407" i="1"/>
  <c r="CM407" i="1" s="1"/>
  <c r="BY122" i="1"/>
  <c r="CA122" i="1" s="1"/>
  <c r="CL297" i="1"/>
  <c r="CM297" i="1" s="1"/>
  <c r="CN297" i="1"/>
  <c r="CC297" i="1"/>
  <c r="BR519" i="1"/>
  <c r="BH187" i="1"/>
  <c r="BX187" i="1"/>
  <c r="CI187" i="1" s="1"/>
  <c r="CJ187" i="1" s="1"/>
  <c r="BN187" i="1"/>
  <c r="BG187" i="1"/>
  <c r="BY187" i="1"/>
  <c r="CA187" i="1" s="1"/>
  <c r="BO187" i="1"/>
  <c r="CO349" i="1"/>
  <c r="CG248" i="1"/>
  <c r="BG540" i="1"/>
  <c r="BX541" i="1"/>
  <c r="CI541" i="1" s="1"/>
  <c r="CJ541" i="1" s="1"/>
  <c r="BO541" i="1"/>
  <c r="BY541" i="1"/>
  <c r="CA541" i="1" s="1"/>
  <c r="BN541" i="1"/>
  <c r="BZ541" i="1"/>
  <c r="CE541" i="1" s="1"/>
  <c r="BH541" i="1"/>
  <c r="BR408" i="1"/>
  <c r="CD408" i="1"/>
  <c r="BX188" i="1"/>
  <c r="CI188" i="1" s="1"/>
  <c r="BO188" i="1"/>
  <c r="BZ188" i="1"/>
  <c r="CE188" i="1" s="1"/>
  <c r="BN188" i="1"/>
  <c r="BY188" i="1"/>
  <c r="CA188" i="1" s="1"/>
  <c r="BH188" i="1"/>
  <c r="BH189" i="1"/>
  <c r="BY189" i="1"/>
  <c r="CA189" i="1" s="1"/>
  <c r="BH410" i="1"/>
  <c r="BY410" i="1"/>
  <c r="CA410" i="1" s="1"/>
  <c r="BO410" i="1"/>
  <c r="BG410" i="1"/>
  <c r="BX410" i="1"/>
  <c r="CI410" i="1" s="1"/>
  <c r="CJ410" i="1" s="1"/>
  <c r="AX410" i="1"/>
  <c r="BN410" i="1"/>
  <c r="BO412" i="1"/>
  <c r="AX57" i="1"/>
  <c r="AX58" i="1"/>
  <c r="AN489" i="1"/>
  <c r="K293" i="1"/>
  <c r="AP293" i="1" s="1"/>
  <c r="K397" i="1"/>
  <c r="AP397" i="1" s="1"/>
  <c r="AX397" i="1"/>
  <c r="AN244" i="1"/>
  <c r="K62" i="1"/>
  <c r="AP62" i="1" s="1"/>
  <c r="BO62" i="1"/>
  <c r="AN513" i="1"/>
  <c r="K404" i="1"/>
  <c r="AP404" i="1" s="1"/>
  <c r="AX404" i="1"/>
  <c r="BN20" i="1"/>
  <c r="CK494" i="1"/>
  <c r="BZ495" i="1"/>
  <c r="CE495" i="1" s="1"/>
  <c r="BN496" i="1"/>
  <c r="BY496" i="1"/>
  <c r="CA496" i="1" s="1"/>
  <c r="BZ497" i="1"/>
  <c r="CE497" i="1" s="1"/>
  <c r="CG406" i="1"/>
  <c r="BU247" i="1"/>
  <c r="CN247" i="1"/>
  <c r="BN24" i="1"/>
  <c r="BO26" i="1"/>
  <c r="BY26" i="1"/>
  <c r="CA26" i="1" s="1"/>
  <c r="CH26" i="1"/>
  <c r="BG407" i="1"/>
  <c r="CG123" i="1"/>
  <c r="CD297" i="1"/>
  <c r="BX124" i="1"/>
  <c r="CI124" i="1" s="1"/>
  <c r="CJ124" i="1" s="1"/>
  <c r="BO124" i="1"/>
  <c r="BZ518" i="1"/>
  <c r="CE518" i="1" s="1"/>
  <c r="BN518" i="1"/>
  <c r="CH519" i="1"/>
  <c r="CN187" i="1"/>
  <c r="CH248" i="1"/>
  <c r="CD540" i="1"/>
  <c r="BG541" i="1"/>
  <c r="BO189" i="1"/>
  <c r="CK30" i="1"/>
  <c r="CL30" i="1"/>
  <c r="CM30" i="1" s="1"/>
  <c r="CN30" i="1"/>
  <c r="BY65" i="1"/>
  <c r="CA65" i="1" s="1"/>
  <c r="CC499" i="1"/>
  <c r="BU297" i="1"/>
  <c r="BG27" i="1"/>
  <c r="BZ349" i="1"/>
  <c r="CE349" i="1" s="1"/>
  <c r="CG249" i="1"/>
  <c r="CH408" i="1"/>
  <c r="BU412" i="1"/>
  <c r="CC191" i="1"/>
  <c r="CL65" i="1"/>
  <c r="CM65" i="1" s="1"/>
  <c r="CK65" i="1"/>
  <c r="CN194" i="1"/>
  <c r="CD350" i="1"/>
  <c r="BY125" i="1"/>
  <c r="CA125" i="1" s="1"/>
  <c r="AN125" i="1"/>
  <c r="BX125" i="1"/>
  <c r="CI125" i="1" s="1"/>
  <c r="CJ125" i="1" s="1"/>
  <c r="BO125" i="1"/>
  <c r="BZ125" i="1"/>
  <c r="CE125" i="1" s="1"/>
  <c r="BN125" i="1"/>
  <c r="BH125" i="1"/>
  <c r="BG125" i="1"/>
  <c r="BU34" i="1"/>
  <c r="BY298" i="1"/>
  <c r="CA298" i="1" s="1"/>
  <c r="BX298" i="1"/>
  <c r="CI298" i="1" s="1"/>
  <c r="CJ298" i="1" s="1"/>
  <c r="BO298" i="1"/>
  <c r="BZ298" i="1"/>
  <c r="CE298" i="1" s="1"/>
  <c r="BN298" i="1"/>
  <c r="BH298" i="1"/>
  <c r="BG298" i="1"/>
  <c r="AX298" i="1"/>
  <c r="CD298" i="1"/>
  <c r="CD66" i="1"/>
  <c r="BN32" i="1"/>
  <c r="BH32" i="1"/>
  <c r="AX32" i="1"/>
  <c r="BG32" i="1"/>
  <c r="BZ32" i="1"/>
  <c r="CE32" i="1" s="1"/>
  <c r="CL351" i="1"/>
  <c r="CM351" i="1" s="1"/>
  <c r="CN351" i="1"/>
  <c r="CK351" i="1"/>
  <c r="CL300" i="1"/>
  <c r="CM300" i="1" s="1"/>
  <c r="CK300" i="1"/>
  <c r="CN126" i="1"/>
  <c r="BU126" i="1"/>
  <c r="CK126" i="1"/>
  <c r="CD34" i="1"/>
  <c r="CH34" i="1"/>
  <c r="CG34" i="1"/>
  <c r="CD130" i="1"/>
  <c r="CO32" i="1"/>
  <c r="CC32" i="1"/>
  <c r="CC46" i="1"/>
  <c r="BY415" i="1"/>
  <c r="CA415" i="1" s="1"/>
  <c r="BX415" i="1"/>
  <c r="CI415" i="1" s="1"/>
  <c r="CJ415" i="1" s="1"/>
  <c r="BO415" i="1"/>
  <c r="AX415" i="1"/>
  <c r="BZ415" i="1"/>
  <c r="CE415" i="1" s="1"/>
  <c r="BN415" i="1"/>
  <c r="CD415" i="1"/>
  <c r="BG415" i="1"/>
  <c r="CN68" i="1"/>
  <c r="BU68" i="1"/>
  <c r="BX47" i="1"/>
  <c r="CI47" i="1" s="1"/>
  <c r="CD499" i="1"/>
  <c r="CO415" i="1"/>
  <c r="CC415" i="1"/>
  <c r="BH415" i="1"/>
  <c r="AX416" i="1"/>
  <c r="BZ416" i="1"/>
  <c r="CE416" i="1" s="1"/>
  <c r="BY416" i="1"/>
  <c r="CA416" i="1" s="1"/>
  <c r="BO416" i="1"/>
  <c r="BX416" i="1"/>
  <c r="CI416" i="1" s="1"/>
  <c r="BN416" i="1"/>
  <c r="BG416" i="1"/>
  <c r="CN125" i="1"/>
  <c r="CK125" i="1"/>
  <c r="CL125" i="1"/>
  <c r="CM125" i="1" s="1"/>
  <c r="CK68" i="1"/>
  <c r="BX418" i="1"/>
  <c r="CI418" i="1" s="1"/>
  <c r="CJ418" i="1" s="1"/>
  <c r="BO418" i="1"/>
  <c r="BZ418" i="1"/>
  <c r="CE418" i="1" s="1"/>
  <c r="BN418" i="1"/>
  <c r="BY418" i="1"/>
  <c r="CA418" i="1" s="1"/>
  <c r="BH418" i="1"/>
  <c r="AX418" i="1"/>
  <c r="CD418" i="1"/>
  <c r="CD70" i="1"/>
  <c r="CD133" i="1"/>
  <c r="BU31" i="1"/>
  <c r="CO65" i="1"/>
  <c r="BH416" i="1"/>
  <c r="CH416" i="1"/>
  <c r="CD416" i="1"/>
  <c r="CH301" i="1"/>
  <c r="CG301" i="1"/>
  <c r="CL68" i="1"/>
  <c r="CM68" i="1" s="1"/>
  <c r="CO420" i="1"/>
  <c r="CC420" i="1"/>
  <c r="BX534" i="1"/>
  <c r="CI534" i="1" s="1"/>
  <c r="CJ534" i="1" s="1"/>
  <c r="BO534" i="1"/>
  <c r="BG534" i="1"/>
  <c r="AX534" i="1"/>
  <c r="BH534" i="1"/>
  <c r="BY534" i="1"/>
  <c r="CA534" i="1" s="1"/>
  <c r="BZ30" i="1"/>
  <c r="CE30" i="1" s="1"/>
  <c r="BG30" i="1"/>
  <c r="AX30" i="1"/>
  <c r="BH30" i="1"/>
  <c r="BZ31" i="1"/>
  <c r="CE31" i="1" s="1"/>
  <c r="BX31" i="1"/>
  <c r="CI31" i="1" s="1"/>
  <c r="BO31" i="1"/>
  <c r="BH31" i="1"/>
  <c r="CD413" i="1"/>
  <c r="CD194" i="1"/>
  <c r="CH194" i="1"/>
  <c r="CG194" i="1"/>
  <c r="BN351" i="1"/>
  <c r="BH351" i="1"/>
  <c r="BY351" i="1"/>
  <c r="CA351" i="1" s="1"/>
  <c r="BG351" i="1"/>
  <c r="CD351" i="1"/>
  <c r="CG416" i="1"/>
  <c r="CD300" i="1"/>
  <c r="CH300" i="1"/>
  <c r="CG300" i="1"/>
  <c r="AX301" i="1"/>
  <c r="BZ301" i="1"/>
  <c r="CE301" i="1" s="1"/>
  <c r="AN301" i="1"/>
  <c r="BY301" i="1"/>
  <c r="CA301" i="1" s="1"/>
  <c r="BO301" i="1"/>
  <c r="BX301" i="1"/>
  <c r="CI301" i="1" s="1"/>
  <c r="BN301" i="1"/>
  <c r="BH301" i="1"/>
  <c r="CD304" i="1"/>
  <c r="CD187" i="1"/>
  <c r="CL27" i="1"/>
  <c r="CM27" i="1" s="1"/>
  <c r="CC249" i="1"/>
  <c r="CO249" i="1"/>
  <c r="BN534" i="1"/>
  <c r="BZ534" i="1"/>
  <c r="CE534" i="1" s="1"/>
  <c r="BX29" i="1"/>
  <c r="CI29" i="1" s="1"/>
  <c r="CJ29" i="1" s="1"/>
  <c r="BO29" i="1"/>
  <c r="BZ29" i="1"/>
  <c r="CE29" i="1" s="1"/>
  <c r="BH29" i="1"/>
  <c r="BN30" i="1"/>
  <c r="BX30" i="1"/>
  <c r="CI30" i="1" s="1"/>
  <c r="BG31" i="1"/>
  <c r="BY31" i="1"/>
  <c r="CA31" i="1" s="1"/>
  <c r="CH250" i="1"/>
  <c r="CD250" i="1"/>
  <c r="CD46" i="1"/>
  <c r="CH46" i="1"/>
  <c r="BO351" i="1"/>
  <c r="CG351" i="1"/>
  <c r="CN300" i="1"/>
  <c r="AX125" i="1"/>
  <c r="CB128" i="1"/>
  <c r="CC70" i="1"/>
  <c r="BX27" i="1"/>
  <c r="CI27" i="1" s="1"/>
  <c r="CJ27" i="1" s="1"/>
  <c r="BO27" i="1"/>
  <c r="CG408" i="1"/>
  <c r="CB28" i="1"/>
  <c r="CL412" i="1"/>
  <c r="CM412" i="1" s="1"/>
  <c r="CK412" i="1"/>
  <c r="CD412" i="1"/>
  <c r="BG29" i="1"/>
  <c r="BY29" i="1"/>
  <c r="CA29" i="1" s="1"/>
  <c r="BO30" i="1"/>
  <c r="BY30" i="1"/>
  <c r="CA30" i="1" s="1"/>
  <c r="BX191" i="1"/>
  <c r="CI191" i="1" s="1"/>
  <c r="CJ191" i="1" s="1"/>
  <c r="BO191" i="1"/>
  <c r="AX191" i="1"/>
  <c r="BG191" i="1"/>
  <c r="BN31" i="1"/>
  <c r="CD65" i="1"/>
  <c r="CG65" i="1"/>
  <c r="CG250" i="1"/>
  <c r="CD193" i="1"/>
  <c r="CK194" i="1"/>
  <c r="BX32" i="1"/>
  <c r="CI32" i="1" s="1"/>
  <c r="CH351" i="1"/>
  <c r="CO416" i="1"/>
  <c r="CL301" i="1"/>
  <c r="CM301" i="1" s="1"/>
  <c r="CK301" i="1"/>
  <c r="CK302" i="1"/>
  <c r="BU302" i="1"/>
  <c r="CN302" i="1"/>
  <c r="CL34" i="1"/>
  <c r="CM34" i="1" s="1"/>
  <c r="CN34" i="1"/>
  <c r="CK34" i="1"/>
  <c r="CL521" i="1"/>
  <c r="CM521" i="1" s="1"/>
  <c r="CK521" i="1"/>
  <c r="CD69" i="1"/>
  <c r="AX420" i="1"/>
  <c r="BZ420" i="1"/>
  <c r="CE420" i="1" s="1"/>
  <c r="BH420" i="1"/>
  <c r="CC129" i="1"/>
  <c r="CG421" i="1"/>
  <c r="CH421" i="1"/>
  <c r="AX304" i="1"/>
  <c r="BZ304" i="1"/>
  <c r="CE304" i="1" s="1"/>
  <c r="BX304" i="1"/>
  <c r="CI304" i="1" s="1"/>
  <c r="BN304" i="1"/>
  <c r="BG304" i="1"/>
  <c r="CC131" i="1"/>
  <c r="BZ133" i="1"/>
  <c r="CE133" i="1" s="1"/>
  <c r="BX133" i="1"/>
  <c r="CI133" i="1" s="1"/>
  <c r="BO133" i="1"/>
  <c r="BY133" i="1"/>
  <c r="CA133" i="1" s="1"/>
  <c r="BN133" i="1"/>
  <c r="BH133" i="1"/>
  <c r="BG133" i="1"/>
  <c r="AX133" i="1"/>
  <c r="CH200" i="1"/>
  <c r="CG200" i="1"/>
  <c r="CD200" i="1"/>
  <c r="BZ557" i="1"/>
  <c r="CE557" i="1" s="1"/>
  <c r="CD557" i="1"/>
  <c r="CG195" i="1"/>
  <c r="CD195" i="1"/>
  <c r="CG47" i="1"/>
  <c r="CD47" i="1"/>
  <c r="BU421" i="1"/>
  <c r="CK421" i="1"/>
  <c r="CG130" i="1"/>
  <c r="CH130" i="1"/>
  <c r="CC304" i="1"/>
  <c r="CD199" i="1"/>
  <c r="CG199" i="1"/>
  <c r="BU201" i="1"/>
  <c r="CN201" i="1"/>
  <c r="CL201" i="1"/>
  <c r="CM201" i="1" s="1"/>
  <c r="BZ549" i="1"/>
  <c r="CE549" i="1" s="1"/>
  <c r="CD549" i="1"/>
  <c r="BY576" i="1"/>
  <c r="CA576" i="1" s="1"/>
  <c r="CD410" i="1"/>
  <c r="CK534" i="1"/>
  <c r="BX413" i="1"/>
  <c r="CI413" i="1" s="1"/>
  <c r="CJ413" i="1" s="1"/>
  <c r="BO413" i="1"/>
  <c r="BY250" i="1"/>
  <c r="CA250" i="1" s="1"/>
  <c r="AX193" i="1"/>
  <c r="CC194" i="1"/>
  <c r="CL298" i="1"/>
  <c r="CM298" i="1" s="1"/>
  <c r="CK32" i="1"/>
  <c r="BU300" i="1"/>
  <c r="CC67" i="1"/>
  <c r="CD33" i="1"/>
  <c r="BX126" i="1"/>
  <c r="CI126" i="1" s="1"/>
  <c r="CJ126" i="1" s="1"/>
  <c r="BO126" i="1"/>
  <c r="BN126" i="1"/>
  <c r="AX126" i="1"/>
  <c r="BY68" i="1"/>
  <c r="CA68" i="1" s="1"/>
  <c r="AN68" i="1"/>
  <c r="BX68" i="1"/>
  <c r="CI68" i="1" s="1"/>
  <c r="CJ68" i="1" s="1"/>
  <c r="BO68" i="1"/>
  <c r="CC128" i="1"/>
  <c r="CD417" i="1"/>
  <c r="CK418" i="1"/>
  <c r="CC542" i="1"/>
  <c r="CC303" i="1"/>
  <c r="BU521" i="1"/>
  <c r="CH195" i="1"/>
  <c r="BU196" i="1"/>
  <c r="CN47" i="1"/>
  <c r="BU47" i="1"/>
  <c r="CK47" i="1"/>
  <c r="CH47" i="1"/>
  <c r="BH500" i="1"/>
  <c r="BY500" i="1"/>
  <c r="CA500" i="1" s="1"/>
  <c r="BO500" i="1"/>
  <c r="BG500" i="1"/>
  <c r="BZ500" i="1"/>
  <c r="CE500" i="1" s="1"/>
  <c r="CL421" i="1"/>
  <c r="CM421" i="1" s="1"/>
  <c r="BU251" i="1"/>
  <c r="BU422" i="1"/>
  <c r="CH197" i="1"/>
  <c r="CG197" i="1"/>
  <c r="CG71" i="1"/>
  <c r="CH199" i="1"/>
  <c r="CN200" i="1"/>
  <c r="BN300" i="1"/>
  <c r="BH300" i="1"/>
  <c r="BX300" i="1"/>
  <c r="CI300" i="1" s="1"/>
  <c r="AX302" i="1"/>
  <c r="BZ302" i="1"/>
  <c r="CE302" i="1" s="1"/>
  <c r="BG302" i="1"/>
  <c r="CH302" i="1"/>
  <c r="BH34" i="1"/>
  <c r="BY34" i="1"/>
  <c r="CA34" i="1" s="1"/>
  <c r="BO34" i="1"/>
  <c r="BX34" i="1"/>
  <c r="CI34" i="1" s="1"/>
  <c r="BN34" i="1"/>
  <c r="BZ34" i="1"/>
  <c r="CE34" i="1" s="1"/>
  <c r="CN520" i="1"/>
  <c r="BU520" i="1"/>
  <c r="CH520" i="1"/>
  <c r="CD520" i="1"/>
  <c r="CK196" i="1"/>
  <c r="BY421" i="1"/>
  <c r="CA421" i="1" s="1"/>
  <c r="BZ421" i="1"/>
  <c r="CE421" i="1" s="1"/>
  <c r="BX421" i="1"/>
  <c r="CI421" i="1" s="1"/>
  <c r="BO421" i="1"/>
  <c r="BH421" i="1"/>
  <c r="BG421" i="1"/>
  <c r="BH422" i="1"/>
  <c r="BZ422" i="1"/>
  <c r="CE422" i="1" s="1"/>
  <c r="BY422" i="1"/>
  <c r="CA422" i="1" s="1"/>
  <c r="BO422" i="1"/>
  <c r="BG422" i="1"/>
  <c r="AX422" i="1"/>
  <c r="BX422" i="1"/>
  <c r="CI422" i="1" s="1"/>
  <c r="CJ422" i="1" s="1"/>
  <c r="CK422" i="1"/>
  <c r="BY130" i="1"/>
  <c r="CA130" i="1" s="1"/>
  <c r="AX130" i="1"/>
  <c r="BX130" i="1"/>
  <c r="CI130" i="1" s="1"/>
  <c r="BO130" i="1"/>
  <c r="BG130" i="1"/>
  <c r="BU130" i="1"/>
  <c r="CL130" i="1"/>
  <c r="CM130" i="1" s="1"/>
  <c r="CL305" i="1"/>
  <c r="CM305" i="1" s="1"/>
  <c r="CK305" i="1"/>
  <c r="CN305" i="1"/>
  <c r="CO424" i="1"/>
  <c r="CC424" i="1"/>
  <c r="BY428" i="1"/>
  <c r="CA428" i="1" s="1"/>
  <c r="BZ249" i="1"/>
  <c r="CE249" i="1" s="1"/>
  <c r="BU28" i="1"/>
  <c r="CH410" i="1"/>
  <c r="CH190" i="1"/>
  <c r="CD63" i="1"/>
  <c r="CK191" i="1"/>
  <c r="BH413" i="1"/>
  <c r="CK250" i="1"/>
  <c r="CH192" i="1"/>
  <c r="CC193" i="1"/>
  <c r="BH193" i="1"/>
  <c r="BU194" i="1"/>
  <c r="AX414" i="1"/>
  <c r="BZ414" i="1"/>
  <c r="CE414" i="1" s="1"/>
  <c r="BG414" i="1"/>
  <c r="CH414" i="1"/>
  <c r="CL350" i="1"/>
  <c r="CM350" i="1" s="1"/>
  <c r="CL416" i="1"/>
  <c r="CM416" i="1" s="1"/>
  <c r="CH299" i="1"/>
  <c r="BG300" i="1"/>
  <c r="BY300" i="1"/>
  <c r="CA300" i="1" s="1"/>
  <c r="CG67" i="1"/>
  <c r="BN33" i="1"/>
  <c r="BH33" i="1"/>
  <c r="BX33" i="1"/>
  <c r="CI33" i="1" s="1"/>
  <c r="CJ33" i="1" s="1"/>
  <c r="CH33" i="1"/>
  <c r="BG126" i="1"/>
  <c r="BY126" i="1"/>
  <c r="CA126" i="1" s="1"/>
  <c r="BH68" i="1"/>
  <c r="BH302" i="1"/>
  <c r="CG302" i="1"/>
  <c r="CC127" i="1"/>
  <c r="CC417" i="1"/>
  <c r="CH417" i="1"/>
  <c r="CG419" i="1"/>
  <c r="BG34" i="1"/>
  <c r="BZ520" i="1"/>
  <c r="CE520" i="1" s="1"/>
  <c r="BH520" i="1"/>
  <c r="BG520" i="1"/>
  <c r="AX520" i="1"/>
  <c r="CG520" i="1"/>
  <c r="BH521" i="1"/>
  <c r="BN521" i="1"/>
  <c r="BG521" i="1"/>
  <c r="CL196" i="1"/>
  <c r="CM196" i="1" s="1"/>
  <c r="CD129" i="1"/>
  <c r="BN421" i="1"/>
  <c r="AX251" i="1"/>
  <c r="BX251" i="1"/>
  <c r="CI251" i="1" s="1"/>
  <c r="CJ251" i="1" s="1"/>
  <c r="BN251" i="1"/>
  <c r="BH251" i="1"/>
  <c r="CD251" i="1"/>
  <c r="BG251" i="1"/>
  <c r="BZ251" i="1"/>
  <c r="CE251" i="1" s="1"/>
  <c r="CK251" i="1"/>
  <c r="BU267" i="1"/>
  <c r="CN267" i="1"/>
  <c r="CK267" i="1"/>
  <c r="CD267" i="1"/>
  <c r="BH130" i="1"/>
  <c r="CG304" i="1"/>
  <c r="CO199" i="1"/>
  <c r="BU200" i="1"/>
  <c r="CO133" i="1"/>
  <c r="CC428" i="1"/>
  <c r="CO428" i="1"/>
  <c r="BZ556" i="1"/>
  <c r="CE556" i="1" s="1"/>
  <c r="BZ250" i="1"/>
  <c r="CE250" i="1" s="1"/>
  <c r="BN194" i="1"/>
  <c r="BH194" i="1"/>
  <c r="BX194" i="1"/>
  <c r="CI194" i="1" s="1"/>
  <c r="CC66" i="1"/>
  <c r="CD32" i="1"/>
  <c r="BY350" i="1"/>
  <c r="CA350" i="1" s="1"/>
  <c r="BX350" i="1"/>
  <c r="CI350" i="1" s="1"/>
  <c r="CJ350" i="1" s="1"/>
  <c r="BO350" i="1"/>
  <c r="BO300" i="1"/>
  <c r="BZ300" i="1"/>
  <c r="CE300" i="1" s="1"/>
  <c r="CH67" i="1"/>
  <c r="BN302" i="1"/>
  <c r="BX302" i="1"/>
  <c r="CI302" i="1" s="1"/>
  <c r="CB419" i="1"/>
  <c r="CH419" i="1"/>
  <c r="BY70" i="1"/>
  <c r="CA70" i="1" s="1"/>
  <c r="AN70" i="1"/>
  <c r="BZ70" i="1"/>
  <c r="CE70" i="1" s="1"/>
  <c r="CI303" i="1"/>
  <c r="CH303" i="1"/>
  <c r="CL47" i="1"/>
  <c r="CM47" i="1" s="1"/>
  <c r="CD500" i="1"/>
  <c r="CH500" i="1"/>
  <c r="BO251" i="1"/>
  <c r="CL251" i="1"/>
  <c r="CM251" i="1" s="1"/>
  <c r="CD92" i="1"/>
  <c r="BN422" i="1"/>
  <c r="CN422" i="1"/>
  <c r="BN130" i="1"/>
  <c r="BZ130" i="1"/>
  <c r="CE130" i="1" s="1"/>
  <c r="CN130" i="1"/>
  <c r="CO71" i="1"/>
  <c r="CC71" i="1"/>
  <c r="BU305" i="1"/>
  <c r="CG305" i="1"/>
  <c r="CI305" i="1"/>
  <c r="CH305" i="1"/>
  <c r="CD305" i="1"/>
  <c r="AN133" i="1"/>
  <c r="BU133" i="1"/>
  <c r="BY581" i="1"/>
  <c r="CA581" i="1" s="1"/>
  <c r="BG250" i="1"/>
  <c r="BG194" i="1"/>
  <c r="BY194" i="1"/>
  <c r="CA194" i="1" s="1"/>
  <c r="BU32" i="1"/>
  <c r="CG32" i="1"/>
  <c r="BG350" i="1"/>
  <c r="AX499" i="1"/>
  <c r="BZ499" i="1"/>
  <c r="CE499" i="1" s="1"/>
  <c r="BG499" i="1"/>
  <c r="CH499" i="1"/>
  <c r="CL415" i="1"/>
  <c r="CM415" i="1" s="1"/>
  <c r="BO302" i="1"/>
  <c r="BY302" i="1"/>
  <c r="CA302" i="1" s="1"/>
  <c r="BZ128" i="1"/>
  <c r="CE128" i="1" s="1"/>
  <c r="BN128" i="1"/>
  <c r="BH128" i="1"/>
  <c r="BX128" i="1"/>
  <c r="CI128" i="1" s="1"/>
  <c r="CJ128" i="1" s="1"/>
  <c r="BZ542" i="1"/>
  <c r="CE542" i="1" s="1"/>
  <c r="BN542" i="1"/>
  <c r="BH542" i="1"/>
  <c r="BX542" i="1"/>
  <c r="CI542" i="1" s="1"/>
  <c r="CJ542" i="1" s="1"/>
  <c r="CC34" i="1"/>
  <c r="CN69" i="1"/>
  <c r="BU69" i="1"/>
  <c r="CL69" i="1"/>
  <c r="CM69" i="1" s="1"/>
  <c r="BG70" i="1"/>
  <c r="CG70" i="1"/>
  <c r="BN520" i="1"/>
  <c r="BX520" i="1"/>
  <c r="CI520" i="1" s="1"/>
  <c r="CG303" i="1"/>
  <c r="BG420" i="1"/>
  <c r="CC196" i="1"/>
  <c r="BY47" i="1"/>
  <c r="CA47" i="1" s="1"/>
  <c r="BH47" i="1"/>
  <c r="BG47" i="1"/>
  <c r="AX47" i="1"/>
  <c r="BN47" i="1"/>
  <c r="BZ47" i="1"/>
  <c r="CE47" i="1" s="1"/>
  <c r="AX129" i="1"/>
  <c r="BZ129" i="1"/>
  <c r="CE129" i="1" s="1"/>
  <c r="BG129" i="1"/>
  <c r="CL500" i="1"/>
  <c r="CM500" i="1" s="1"/>
  <c r="CK500" i="1"/>
  <c r="CD421" i="1"/>
  <c r="BN267" i="1"/>
  <c r="BG267" i="1"/>
  <c r="AX267" i="1"/>
  <c r="BX267" i="1"/>
  <c r="CI267" i="1" s="1"/>
  <c r="CJ267" i="1" s="1"/>
  <c r="BY197" i="1"/>
  <c r="CA197" i="1" s="1"/>
  <c r="BX197" i="1"/>
  <c r="CI197" i="1" s="1"/>
  <c r="BO197" i="1"/>
  <c r="BH197" i="1"/>
  <c r="BG197" i="1"/>
  <c r="BZ197" i="1"/>
  <c r="CE197" i="1" s="1"/>
  <c r="CC200" i="1"/>
  <c r="CD543" i="1"/>
  <c r="CC554" i="1"/>
  <c r="CO554" i="1"/>
  <c r="CK555" i="1"/>
  <c r="BY556" i="1"/>
  <c r="CA556" i="1" s="1"/>
  <c r="BY557" i="1"/>
  <c r="CA557" i="1" s="1"/>
  <c r="BZ566" i="1"/>
  <c r="CE566" i="1" s="1"/>
  <c r="CD566" i="1"/>
  <c r="CJ566" i="1"/>
  <c r="CI566" i="1"/>
  <c r="CH566" i="1"/>
  <c r="CG566" i="1"/>
  <c r="CN573" i="1"/>
  <c r="CK573" i="1"/>
  <c r="BY577" i="1"/>
  <c r="CA577" i="1" s="1"/>
  <c r="BX577" i="1"/>
  <c r="CI577" i="1" s="1"/>
  <c r="CJ577" i="1" s="1"/>
  <c r="AO577" i="1"/>
  <c r="CD577" i="1"/>
  <c r="CD580" i="1"/>
  <c r="CI580" i="1"/>
  <c r="CH580" i="1"/>
  <c r="CI583" i="1"/>
  <c r="CH583" i="1"/>
  <c r="CG583" i="1"/>
  <c r="CN586" i="1"/>
  <c r="CK586" i="1"/>
  <c r="BY587" i="1"/>
  <c r="CA587" i="1" s="1"/>
  <c r="BX587" i="1"/>
  <c r="CI587" i="1" s="1"/>
  <c r="AO587" i="1"/>
  <c r="CC587" i="1"/>
  <c r="CO587" i="1"/>
  <c r="CD434" i="1"/>
  <c r="BG131" i="1"/>
  <c r="BN524" i="1"/>
  <c r="BO524" i="1"/>
  <c r="CC548" i="1"/>
  <c r="CO548" i="1"/>
  <c r="CC552" i="1"/>
  <c r="BR553" i="1"/>
  <c r="BN555" i="1"/>
  <c r="BX555" i="1"/>
  <c r="CI555" i="1" s="1"/>
  <c r="CJ555" i="1" s="1"/>
  <c r="BO555" i="1"/>
  <c r="BH555" i="1"/>
  <c r="BG555" i="1"/>
  <c r="CD555" i="1"/>
  <c r="AX555" i="1"/>
  <c r="BZ555" i="1"/>
  <c r="CE555" i="1" s="1"/>
  <c r="CN563" i="1"/>
  <c r="CK563" i="1"/>
  <c r="BU573" i="1"/>
  <c r="CO577" i="1"/>
  <c r="CC577" i="1"/>
  <c r="CG580" i="1"/>
  <c r="CC585" i="1"/>
  <c r="BU586" i="1"/>
  <c r="CG93" i="1"/>
  <c r="CD93" i="1"/>
  <c r="CH93" i="1"/>
  <c r="CD430" i="1"/>
  <c r="CG431" i="1"/>
  <c r="CH431" i="1"/>
  <c r="CD431" i="1"/>
  <c r="BX428" i="1"/>
  <c r="CI428" i="1" s="1"/>
  <c r="CJ428" i="1" s="1"/>
  <c r="BO428" i="1"/>
  <c r="AX428" i="1"/>
  <c r="BH428" i="1"/>
  <c r="BG428" i="1"/>
  <c r="BZ428" i="1"/>
  <c r="CE428" i="1" s="1"/>
  <c r="BY543" i="1"/>
  <c r="CA543" i="1" s="1"/>
  <c r="AO543" i="1"/>
  <c r="BX543" i="1"/>
  <c r="CI543" i="1" s="1"/>
  <c r="CJ543" i="1" s="1"/>
  <c r="BO543" i="1"/>
  <c r="BN543" i="1"/>
  <c r="BH543" i="1"/>
  <c r="AX543" i="1"/>
  <c r="BG543" i="1"/>
  <c r="CD546" i="1"/>
  <c r="CH546" i="1"/>
  <c r="CO546" i="1"/>
  <c r="CK553" i="1"/>
  <c r="CN553" i="1"/>
  <c r="BU553" i="1"/>
  <c r="BY570" i="1"/>
  <c r="CA570" i="1" s="1"/>
  <c r="BX570" i="1"/>
  <c r="AO570" i="1"/>
  <c r="AO576" i="1"/>
  <c r="BZ576" i="1"/>
  <c r="CE576" i="1" s="1"/>
  <c r="CD576" i="1"/>
  <c r="BZ582" i="1"/>
  <c r="CE582" i="1" s="1"/>
  <c r="BX73" i="1"/>
  <c r="CI73" i="1" s="1"/>
  <c r="CJ73" i="1" s="1"/>
  <c r="BO73" i="1"/>
  <c r="AN73" i="1"/>
  <c r="BH73" i="1"/>
  <c r="BZ73" i="1"/>
  <c r="CE73" i="1" s="1"/>
  <c r="BN73" i="1"/>
  <c r="BY73" i="1"/>
  <c r="CA73" i="1" s="1"/>
  <c r="BG73" i="1"/>
  <c r="AX73" i="1"/>
  <c r="CD73" i="1"/>
  <c r="CD252" i="1"/>
  <c r="BY549" i="1"/>
  <c r="CA549" i="1" s="1"/>
  <c r="AO549" i="1"/>
  <c r="BX549" i="1"/>
  <c r="CI549" i="1" s="1"/>
  <c r="CJ549" i="1" s="1"/>
  <c r="BO549" i="1"/>
  <c r="BN549" i="1"/>
  <c r="BH549" i="1"/>
  <c r="AX549" i="1"/>
  <c r="BG549" i="1"/>
  <c r="CO551" i="1"/>
  <c r="CC551" i="1"/>
  <c r="CD554" i="1"/>
  <c r="CG554" i="1"/>
  <c r="BX556" i="1"/>
  <c r="CI556" i="1" s="1"/>
  <c r="CJ556" i="1" s="1"/>
  <c r="AO556" i="1"/>
  <c r="BX557" i="1"/>
  <c r="CI557" i="1" s="1"/>
  <c r="CJ557" i="1" s="1"/>
  <c r="AO557" i="1"/>
  <c r="BZ558" i="1"/>
  <c r="CE558" i="1" s="1"/>
  <c r="BY559" i="1"/>
  <c r="CA559" i="1" s="1"/>
  <c r="CH565" i="1"/>
  <c r="CG565" i="1"/>
  <c r="CD569" i="1"/>
  <c r="CD574" i="1"/>
  <c r="CC582" i="1"/>
  <c r="CO582" i="1"/>
  <c r="BZ587" i="1"/>
  <c r="CE587" i="1" s="1"/>
  <c r="CD11" i="1"/>
  <c r="CH11" i="1"/>
  <c r="CG11" i="1"/>
  <c r="CD135" i="1"/>
  <c r="CH135" i="1"/>
  <c r="CG135" i="1"/>
  <c r="BG196" i="1"/>
  <c r="CD422" i="1"/>
  <c r="BG522" i="1"/>
  <c r="CD522" i="1"/>
  <c r="CC523" i="1"/>
  <c r="CL523" i="1"/>
  <c r="CM523" i="1" s="1"/>
  <c r="BR199" i="1"/>
  <c r="CK199" i="1"/>
  <c r="BO200" i="1"/>
  <c r="BX200" i="1"/>
  <c r="CI200" i="1" s="1"/>
  <c r="CD201" i="1"/>
  <c r="BO131" i="1"/>
  <c r="BY131" i="1"/>
  <c r="CA131" i="1" s="1"/>
  <c r="BO132" i="1"/>
  <c r="BY132" i="1"/>
  <c r="CA132" i="1" s="1"/>
  <c r="CJ524" i="1"/>
  <c r="BO305" i="1"/>
  <c r="CH133" i="1"/>
  <c r="CG133" i="1"/>
  <c r="CL425" i="1"/>
  <c r="CM425" i="1" s="1"/>
  <c r="CC544" i="1"/>
  <c r="CC549" i="1"/>
  <c r="BR554" i="1"/>
  <c r="CH554" i="1"/>
  <c r="BR555" i="1"/>
  <c r="CC557" i="1"/>
  <c r="CO557" i="1"/>
  <c r="CO558" i="1"/>
  <c r="CC558" i="1"/>
  <c r="BZ577" i="1"/>
  <c r="CE577" i="1" s="1"/>
  <c r="CI586" i="1"/>
  <c r="CJ586" i="1"/>
  <c r="CD586" i="1"/>
  <c r="CH586" i="1"/>
  <c r="CG586" i="1"/>
  <c r="CD203" i="1"/>
  <c r="BY523" i="1"/>
  <c r="CA523" i="1" s="1"/>
  <c r="BG523" i="1"/>
  <c r="CD523" i="1"/>
  <c r="CL199" i="1"/>
  <c r="CM199" i="1" s="1"/>
  <c r="BY200" i="1"/>
  <c r="CA200" i="1" s="1"/>
  <c r="BZ131" i="1"/>
  <c r="CE131" i="1" s="1"/>
  <c r="BZ132" i="1"/>
  <c r="CE132" i="1" s="1"/>
  <c r="CC423" i="1"/>
  <c r="CN543" i="1"/>
  <c r="CK543" i="1"/>
  <c r="CB544" i="1"/>
  <c r="CC545" i="1"/>
  <c r="CH559" i="1"/>
  <c r="CG559" i="1"/>
  <c r="CD559" i="1"/>
  <c r="CI561" i="1"/>
  <c r="CD561" i="1"/>
  <c r="CH561" i="1"/>
  <c r="BZ562" i="1"/>
  <c r="CE562" i="1" s="1"/>
  <c r="AO562" i="1"/>
  <c r="CD562" i="1"/>
  <c r="BY563" i="1"/>
  <c r="CA563" i="1" s="1"/>
  <c r="CD568" i="1"/>
  <c r="CI568" i="1"/>
  <c r="CH568" i="1"/>
  <c r="BZ570" i="1"/>
  <c r="CE570" i="1" s="1"/>
  <c r="BX581" i="1"/>
  <c r="CI581" i="1" s="1"/>
  <c r="CJ581" i="1" s="1"/>
  <c r="AO581" i="1"/>
  <c r="CD584" i="1"/>
  <c r="BR585" i="1"/>
  <c r="CD587" i="1"/>
  <c r="CO203" i="1"/>
  <c r="CC203" i="1"/>
  <c r="CO433" i="1"/>
  <c r="CC433" i="1"/>
  <c r="CD253" i="1"/>
  <c r="BX308" i="1"/>
  <c r="CI308" i="1" s="1"/>
  <c r="CJ308" i="1" s="1"/>
  <c r="AX14" i="1"/>
  <c r="CL417" i="1"/>
  <c r="CM417" i="1" s="1"/>
  <c r="BX69" i="1"/>
  <c r="CI69" i="1" s="1"/>
  <c r="BO69" i="1"/>
  <c r="CD521" i="1"/>
  <c r="CC195" i="1"/>
  <c r="BO196" i="1"/>
  <c r="BY196" i="1"/>
  <c r="CA196" i="1" s="1"/>
  <c r="CH196" i="1"/>
  <c r="AX92" i="1"/>
  <c r="CL92" i="1"/>
  <c r="CM92" i="1" s="1"/>
  <c r="CH422" i="1"/>
  <c r="BG198" i="1"/>
  <c r="CK71" i="1"/>
  <c r="BO522" i="1"/>
  <c r="BY522" i="1"/>
  <c r="CA522" i="1" s="1"/>
  <c r="CH522" i="1"/>
  <c r="BH523" i="1"/>
  <c r="BZ200" i="1"/>
  <c r="CE200" i="1" s="1"/>
  <c r="BH201" i="1"/>
  <c r="BX201" i="1"/>
  <c r="CI201" i="1" s="1"/>
  <c r="CG201" i="1"/>
  <c r="BY352" i="1"/>
  <c r="CA352" i="1" s="1"/>
  <c r="CC352" i="1"/>
  <c r="BR131" i="1"/>
  <c r="CL131" i="1"/>
  <c r="CM131" i="1" s="1"/>
  <c r="BR132" i="1"/>
  <c r="CL524" i="1"/>
  <c r="CM524" i="1" s="1"/>
  <c r="CO423" i="1"/>
  <c r="BU543" i="1"/>
  <c r="CN549" i="1"/>
  <c r="CK549" i="1"/>
  <c r="BG553" i="1"/>
  <c r="BX553" i="1"/>
  <c r="CI553" i="1" s="1"/>
  <c r="CJ553" i="1" s="1"/>
  <c r="BO553" i="1"/>
  <c r="BN553" i="1"/>
  <c r="BH553" i="1"/>
  <c r="AX553" i="1"/>
  <c r="BZ553" i="1"/>
  <c r="CE553" i="1" s="1"/>
  <c r="BU555" i="1"/>
  <c r="CN556" i="1"/>
  <c r="BU556" i="1"/>
  <c r="BU560" i="1"/>
  <c r="CG561" i="1"/>
  <c r="CC563" i="1"/>
  <c r="CG568" i="1"/>
  <c r="BN429" i="1"/>
  <c r="BX429" i="1"/>
  <c r="CI429" i="1" s="1"/>
  <c r="CJ429" i="1" s="1"/>
  <c r="BH429" i="1"/>
  <c r="BZ429" i="1"/>
  <c r="CE429" i="1" s="1"/>
  <c r="BO429" i="1"/>
  <c r="BY429" i="1"/>
  <c r="CA429" i="1" s="1"/>
  <c r="BG429" i="1"/>
  <c r="AX429" i="1"/>
  <c r="CD255" i="1"/>
  <c r="BY195" i="1"/>
  <c r="CA195" i="1" s="1"/>
  <c r="BG195" i="1"/>
  <c r="BZ196" i="1"/>
  <c r="CE196" i="1" s="1"/>
  <c r="BY71" i="1"/>
  <c r="CA71" i="1" s="1"/>
  <c r="BZ522" i="1"/>
  <c r="CE522" i="1" s="1"/>
  <c r="BN523" i="1"/>
  <c r="BG199" i="1"/>
  <c r="BU199" i="1"/>
  <c r="BO201" i="1"/>
  <c r="BY201" i="1"/>
  <c r="CA201" i="1" s="1"/>
  <c r="CD352" i="1"/>
  <c r="CD132" i="1"/>
  <c r="CN132" i="1"/>
  <c r="CB423" i="1"/>
  <c r="BH424" i="1"/>
  <c r="BZ424" i="1"/>
  <c r="CE424" i="1" s="1"/>
  <c r="CD424" i="1"/>
  <c r="BX425" i="1"/>
  <c r="CI425" i="1" s="1"/>
  <c r="CJ425" i="1" s="1"/>
  <c r="BO425" i="1"/>
  <c r="BY425" i="1"/>
  <c r="CA425" i="1" s="1"/>
  <c r="BH425" i="1"/>
  <c r="BU425" i="1"/>
  <c r="CC426" i="1"/>
  <c r="CC553" i="1"/>
  <c r="CO553" i="1"/>
  <c r="CB554" i="1"/>
  <c r="AO555" i="1"/>
  <c r="CC565" i="1"/>
  <c r="CD567" i="1"/>
  <c r="CJ567" i="1"/>
  <c r="CI567" i="1"/>
  <c r="CH567" i="1"/>
  <c r="CG567" i="1"/>
  <c r="CC573" i="1"/>
  <c r="BX576" i="1"/>
  <c r="CI576" i="1" s="1"/>
  <c r="CJ576" i="1" s="1"/>
  <c r="CN578" i="1"/>
  <c r="BU578" i="1"/>
  <c r="CD578" i="1"/>
  <c r="CD583" i="1"/>
  <c r="AX159" i="1"/>
  <c r="BX159" i="1"/>
  <c r="CI159" i="1" s="1"/>
  <c r="BN159" i="1"/>
  <c r="BG159" i="1"/>
  <c r="CD202" i="1"/>
  <c r="BG11" i="1"/>
  <c r="BZ11" i="1"/>
  <c r="CE11" i="1" s="1"/>
  <c r="BN431" i="1"/>
  <c r="BX431" i="1"/>
  <c r="CI431" i="1" s="1"/>
  <c r="BH431" i="1"/>
  <c r="AX203" i="1"/>
  <c r="BX203" i="1"/>
  <c r="CI203" i="1" s="1"/>
  <c r="BN203" i="1"/>
  <c r="BG203" i="1"/>
  <c r="AX433" i="1"/>
  <c r="K433" i="1"/>
  <c r="AP433" i="1" s="1"/>
  <c r="BZ433" i="1"/>
  <c r="CE433" i="1" s="1"/>
  <c r="BH433" i="1"/>
  <c r="CG254" i="1"/>
  <c r="CH137" i="1"/>
  <c r="CG137" i="1"/>
  <c r="CD137" i="1"/>
  <c r="CN205" i="1"/>
  <c r="CL205" i="1"/>
  <c r="CM205" i="1" s="1"/>
  <c r="BG252" i="1"/>
  <c r="AX252" i="1"/>
  <c r="BY252" i="1"/>
  <c r="CA252" i="1" s="1"/>
  <c r="BH252" i="1"/>
  <c r="BN252" i="1"/>
  <c r="CN254" i="1"/>
  <c r="CK254" i="1"/>
  <c r="BX434" i="1"/>
  <c r="CI434" i="1" s="1"/>
  <c r="CJ434" i="1" s="1"/>
  <c r="BO434" i="1"/>
  <c r="BH434" i="1"/>
  <c r="AX434" i="1"/>
  <c r="BZ434" i="1"/>
  <c r="CE434" i="1" s="1"/>
  <c r="BG434" i="1"/>
  <c r="BY434" i="1"/>
  <c r="CA434" i="1" s="1"/>
  <c r="CO435" i="1"/>
  <c r="CC435" i="1"/>
  <c r="BU205" i="1"/>
  <c r="CB138" i="1"/>
  <c r="CD436" i="1"/>
  <c r="AX547" i="1"/>
  <c r="CB552" i="1"/>
  <c r="CI560" i="1"/>
  <c r="CJ560" i="1" s="1"/>
  <c r="BX566" i="1"/>
  <c r="CO566" i="1"/>
  <c r="CD572" i="1"/>
  <c r="CC576" i="1"/>
  <c r="BR577" i="1"/>
  <c r="CK577" i="1"/>
  <c r="CD582" i="1"/>
  <c r="CN585" i="1"/>
  <c r="CL35" i="1"/>
  <c r="CM35" i="1" s="1"/>
  <c r="CK588" i="1"/>
  <c r="BO159" i="1"/>
  <c r="BZ159" i="1"/>
  <c r="CE159" i="1" s="1"/>
  <c r="CH202" i="1"/>
  <c r="BN11" i="1"/>
  <c r="CH430" i="1"/>
  <c r="CO134" i="1"/>
  <c r="CC134" i="1"/>
  <c r="CG134" i="1"/>
  <c r="BO203" i="1"/>
  <c r="BZ203" i="1"/>
  <c r="CE203" i="1" s="1"/>
  <c r="CD306" i="1"/>
  <c r="CC432" i="1"/>
  <c r="AX135" i="1"/>
  <c r="BZ135" i="1"/>
  <c r="CE135" i="1" s="1"/>
  <c r="BG135" i="1"/>
  <c r="BU135" i="1"/>
  <c r="BN433" i="1"/>
  <c r="BY433" i="1"/>
  <c r="CA433" i="1" s="1"/>
  <c r="BO252" i="1"/>
  <c r="BX252" i="1"/>
  <c r="CI252" i="1" s="1"/>
  <c r="CJ252" i="1" s="1"/>
  <c r="BN253" i="1"/>
  <c r="AX253" i="1"/>
  <c r="BZ253" i="1"/>
  <c r="CE253" i="1" s="1"/>
  <c r="BG253" i="1"/>
  <c r="BH253" i="1"/>
  <c r="BY253" i="1"/>
  <c r="CA253" i="1" s="1"/>
  <c r="BU254" i="1"/>
  <c r="CG136" i="1"/>
  <c r="CD136" i="1"/>
  <c r="CO434" i="1"/>
  <c r="CC434" i="1"/>
  <c r="BN434" i="1"/>
  <c r="CO501" i="1"/>
  <c r="CC501" i="1"/>
  <c r="CK205" i="1"/>
  <c r="CN207" i="1"/>
  <c r="CK207" i="1"/>
  <c r="CL207" i="1"/>
  <c r="CM207" i="1" s="1"/>
  <c r="BZ437" i="1"/>
  <c r="CE437" i="1" s="1"/>
  <c r="BY437" i="1"/>
  <c r="CA437" i="1" s="1"/>
  <c r="BN437" i="1"/>
  <c r="BX437" i="1"/>
  <c r="CI437" i="1" s="1"/>
  <c r="BH437" i="1"/>
  <c r="AX437" i="1"/>
  <c r="CD437" i="1"/>
  <c r="BG437" i="1"/>
  <c r="CD75" i="1"/>
  <c r="BY566" i="1"/>
  <c r="CA566" i="1" s="1"/>
  <c r="BO11" i="1"/>
  <c r="BX11" i="1"/>
  <c r="CI11" i="1" s="1"/>
  <c r="BG431" i="1"/>
  <c r="BY431" i="1"/>
  <c r="CA431" i="1" s="1"/>
  <c r="BH135" i="1"/>
  <c r="BO433" i="1"/>
  <c r="BZ252" i="1"/>
  <c r="CE252" i="1" s="1"/>
  <c r="BO253" i="1"/>
  <c r="CL254" i="1"/>
  <c r="CM254" i="1" s="1"/>
  <c r="CH136" i="1"/>
  <c r="CG206" i="1"/>
  <c r="CH206" i="1"/>
  <c r="CO437" i="1"/>
  <c r="CC437" i="1"/>
  <c r="BO437" i="1"/>
  <c r="CD438" i="1"/>
  <c r="CD160" i="1"/>
  <c r="BR568" i="1"/>
  <c r="BX573" i="1"/>
  <c r="CI573" i="1" s="1"/>
  <c r="CJ573" i="1" s="1"/>
  <c r="BZ573" i="1"/>
  <c r="CE573" i="1" s="1"/>
  <c r="CJ585" i="1"/>
  <c r="CH585" i="1"/>
  <c r="BZ586" i="1"/>
  <c r="CE586" i="1" s="1"/>
  <c r="BY586" i="1"/>
  <c r="CA586" i="1" s="1"/>
  <c r="CN35" i="1"/>
  <c r="BR159" i="1"/>
  <c r="CC159" i="1"/>
  <c r="BY11" i="1"/>
  <c r="CA11" i="1" s="1"/>
  <c r="BO431" i="1"/>
  <c r="BZ431" i="1"/>
  <c r="CE431" i="1" s="1"/>
  <c r="CG36" i="1"/>
  <c r="CD36" i="1"/>
  <c r="BU306" i="1"/>
  <c r="CH306" i="1"/>
  <c r="CN432" i="1"/>
  <c r="CK432" i="1"/>
  <c r="BN135" i="1"/>
  <c r="BX135" i="1"/>
  <c r="CI135" i="1" s="1"/>
  <c r="CK135" i="1"/>
  <c r="BY254" i="1"/>
  <c r="CA254" i="1" s="1"/>
  <c r="BZ254" i="1"/>
  <c r="CE254" i="1" s="1"/>
  <c r="BH254" i="1"/>
  <c r="AX254" i="1"/>
  <c r="BG254" i="1"/>
  <c r="BX254" i="1"/>
  <c r="CI254" i="1" s="1"/>
  <c r="BU136" i="1"/>
  <c r="CK136" i="1"/>
  <c r="CL308" i="1"/>
  <c r="CM308" i="1" s="1"/>
  <c r="CK308" i="1"/>
  <c r="CG309" i="1"/>
  <c r="CH309" i="1"/>
  <c r="BU207" i="1"/>
  <c r="CD74" i="1"/>
  <c r="CO438" i="1"/>
  <c r="CC438" i="1"/>
  <c r="CD312" i="1"/>
  <c r="CD313" i="1"/>
  <c r="CC305" i="1"/>
  <c r="CB72" i="1"/>
  <c r="CH572" i="1"/>
  <c r="CG578" i="1"/>
  <c r="CI579" i="1"/>
  <c r="CJ579" i="1" s="1"/>
  <c r="CN581" i="1"/>
  <c r="CG582" i="1"/>
  <c r="CG585" i="1"/>
  <c r="CG587" i="1"/>
  <c r="BG35" i="1"/>
  <c r="BY35" i="1"/>
  <c r="CA35" i="1" s="1"/>
  <c r="AN159" i="1"/>
  <c r="CD159" i="1"/>
  <c r="CN159" i="1"/>
  <c r="BR202" i="1"/>
  <c r="CK431" i="1"/>
  <c r="BU36" i="1"/>
  <c r="CH36" i="1"/>
  <c r="CC73" i="1"/>
  <c r="BU432" i="1"/>
  <c r="CH432" i="1"/>
  <c r="BO135" i="1"/>
  <c r="BY135" i="1"/>
  <c r="CA135" i="1" s="1"/>
  <c r="CL135" i="1"/>
  <c r="CM135" i="1" s="1"/>
  <c r="CD433" i="1"/>
  <c r="AX589" i="1"/>
  <c r="K589" i="1"/>
  <c r="AP589" i="1" s="1"/>
  <c r="BH589" i="1"/>
  <c r="BY589" i="1"/>
  <c r="CA589" i="1" s="1"/>
  <c r="BO589" i="1"/>
  <c r="BG589" i="1"/>
  <c r="BZ589" i="1"/>
  <c r="CE589" i="1" s="1"/>
  <c r="BG307" i="1"/>
  <c r="BN307" i="1"/>
  <c r="AX307" i="1"/>
  <c r="K307" i="1"/>
  <c r="AP307" i="1" s="1"/>
  <c r="BY307" i="1"/>
  <c r="CA307" i="1" s="1"/>
  <c r="BN254" i="1"/>
  <c r="AX136" i="1"/>
  <c r="BX136" i="1"/>
  <c r="CI136" i="1" s="1"/>
  <c r="BN136" i="1"/>
  <c r="BZ136" i="1"/>
  <c r="CE136" i="1" s="1"/>
  <c r="BG136" i="1"/>
  <c r="CL136" i="1"/>
  <c r="CM136" i="1" s="1"/>
  <c r="BU308" i="1"/>
  <c r="BR6" i="1"/>
  <c r="BZ426" i="1"/>
  <c r="CE426" i="1" s="1"/>
  <c r="CG72" i="1"/>
  <c r="BU427" i="1"/>
  <c r="CN427" i="1"/>
  <c r="BZ544" i="1"/>
  <c r="CE544" i="1" s="1"/>
  <c r="AX544" i="1"/>
  <c r="CB545" i="1"/>
  <c r="AX546" i="1"/>
  <c r="BO547" i="1"/>
  <c r="BX547" i="1"/>
  <c r="CI547" i="1" s="1"/>
  <c r="CG547" i="1"/>
  <c r="BZ550" i="1"/>
  <c r="CE550" i="1" s="1"/>
  <c r="AX550" i="1"/>
  <c r="CG551" i="1"/>
  <c r="CD556" i="1"/>
  <c r="BY558" i="1"/>
  <c r="CA558" i="1" s="1"/>
  <c r="CG558" i="1"/>
  <c r="CN562" i="1"/>
  <c r="BX564" i="1"/>
  <c r="CI564" i="1" s="1"/>
  <c r="CJ564" i="1" s="1"/>
  <c r="BZ564" i="1"/>
  <c r="CE564" i="1" s="1"/>
  <c r="CN569" i="1"/>
  <c r="CG570" i="1"/>
  <c r="CG571" i="1"/>
  <c r="BY572" i="1"/>
  <c r="CA572" i="1" s="1"/>
  <c r="CH578" i="1"/>
  <c r="BR579" i="1"/>
  <c r="BU581" i="1"/>
  <c r="CD581" i="1"/>
  <c r="BY582" i="1"/>
  <c r="CA582" i="1" s="1"/>
  <c r="CH582" i="1"/>
  <c r="CC583" i="1"/>
  <c r="CO584" i="1"/>
  <c r="CI585" i="1"/>
  <c r="CH587" i="1"/>
  <c r="CC35" i="1"/>
  <c r="BH35" i="1"/>
  <c r="BU35" i="1"/>
  <c r="BO588" i="1"/>
  <c r="BH588" i="1"/>
  <c r="BG588" i="1"/>
  <c r="BY93" i="1"/>
  <c r="CA93" i="1" s="1"/>
  <c r="BZ93" i="1"/>
  <c r="CE93" i="1" s="1"/>
  <c r="AX93" i="1"/>
  <c r="CC93" i="1"/>
  <c r="CC202" i="1"/>
  <c r="CC429" i="1"/>
  <c r="BR430" i="1"/>
  <c r="CC430" i="1"/>
  <c r="CN430" i="1"/>
  <c r="CL431" i="1"/>
  <c r="CM431" i="1" s="1"/>
  <c r="CG203" i="1"/>
  <c r="CC36" i="1"/>
  <c r="CK306" i="1"/>
  <c r="AN433" i="1"/>
  <c r="CO589" i="1"/>
  <c r="CC589" i="1"/>
  <c r="BN589" i="1"/>
  <c r="CC307" i="1"/>
  <c r="CO307" i="1"/>
  <c r="BH307" i="1"/>
  <c r="BX307" i="1"/>
  <c r="CI307" i="1" s="1"/>
  <c r="CJ307" i="1" s="1"/>
  <c r="BO254" i="1"/>
  <c r="CC254" i="1"/>
  <c r="BH136" i="1"/>
  <c r="BY136" i="1"/>
  <c r="CA136" i="1" s="1"/>
  <c r="AX308" i="1"/>
  <c r="CC309" i="1"/>
  <c r="CC205" i="1"/>
  <c r="CN94" i="1"/>
  <c r="CK94" i="1"/>
  <c r="BU94" i="1"/>
  <c r="CL94" i="1"/>
  <c r="CM94" i="1" s="1"/>
  <c r="CD208" i="1"/>
  <c r="CH72" i="1"/>
  <c r="CD427" i="1"/>
  <c r="CK428" i="1"/>
  <c r="BY547" i="1"/>
  <c r="CA547" i="1" s="1"/>
  <c r="BX548" i="1"/>
  <c r="CI548" i="1" s="1"/>
  <c r="CJ548" i="1" s="1"/>
  <c r="BO548" i="1"/>
  <c r="AX548" i="1"/>
  <c r="CK548" i="1"/>
  <c r="CH551" i="1"/>
  <c r="AX554" i="1"/>
  <c r="CH558" i="1"/>
  <c r="CH563" i="1"/>
  <c r="BU568" i="1"/>
  <c r="CI569" i="1"/>
  <c r="CJ569" i="1" s="1"/>
  <c r="CH570" i="1"/>
  <c r="CI571" i="1"/>
  <c r="BU575" i="1"/>
  <c r="CD575" i="1"/>
  <c r="CO576" i="1"/>
  <c r="CI578" i="1"/>
  <c r="CN580" i="1"/>
  <c r="BZ585" i="1"/>
  <c r="CE585" i="1" s="1"/>
  <c r="BN35" i="1"/>
  <c r="CG159" i="1"/>
  <c r="AX11" i="1"/>
  <c r="CN11" i="1"/>
  <c r="CD429" i="1"/>
  <c r="AN431" i="1"/>
  <c r="BU203" i="1"/>
  <c r="CL306" i="1"/>
  <c r="CM306" i="1" s="1"/>
  <c r="BY432" i="1"/>
  <c r="CA432" i="1" s="1"/>
  <c r="AN432" i="1"/>
  <c r="BH432" i="1"/>
  <c r="AX432" i="1"/>
  <c r="BG432" i="1"/>
  <c r="BX432" i="1"/>
  <c r="CI432" i="1" s="1"/>
  <c r="CJ432" i="1" s="1"/>
  <c r="CC135" i="1"/>
  <c r="CD589" i="1"/>
  <c r="BO307" i="1"/>
  <c r="BZ307" i="1"/>
  <c r="CE307" i="1" s="1"/>
  <c r="CD254" i="1"/>
  <c r="BO136" i="1"/>
  <c r="CH255" i="1"/>
  <c r="BH308" i="1"/>
  <c r="BZ308" i="1"/>
  <c r="CE308" i="1" s="1"/>
  <c r="BG308" i="1"/>
  <c r="BY308" i="1"/>
  <c r="CA308" i="1" s="1"/>
  <c r="CC137" i="1"/>
  <c r="BY206" i="1"/>
  <c r="CA206" i="1" s="1"/>
  <c r="BH139" i="1"/>
  <c r="BG139" i="1"/>
  <c r="AX139" i="1"/>
  <c r="BZ139" i="1"/>
  <c r="CE139" i="1" s="1"/>
  <c r="BO139" i="1"/>
  <c r="BN139" i="1"/>
  <c r="BZ137" i="1"/>
  <c r="CE137" i="1" s="1"/>
  <c r="CL137" i="1"/>
  <c r="CM137" i="1" s="1"/>
  <c r="CD204" i="1"/>
  <c r="BY435" i="1"/>
  <c r="CA435" i="1" s="1"/>
  <c r="AN435" i="1"/>
  <c r="BH435" i="1"/>
  <c r="AX435" i="1"/>
  <c r="AX205" i="1"/>
  <c r="BX205" i="1"/>
  <c r="CI205" i="1" s="1"/>
  <c r="CJ205" i="1" s="1"/>
  <c r="BO205" i="1"/>
  <c r="BG205" i="1"/>
  <c r="CC138" i="1"/>
  <c r="BU138" i="1"/>
  <c r="CC74" i="1"/>
  <c r="CB74" i="1"/>
  <c r="CH7" i="1"/>
  <c r="CL160" i="1"/>
  <c r="CM160" i="1" s="1"/>
  <c r="CB310" i="1"/>
  <c r="CC311" i="1"/>
  <c r="BZ312" i="1"/>
  <c r="CE312" i="1" s="1"/>
  <c r="BY312" i="1"/>
  <c r="CA312" i="1" s="1"/>
  <c r="BX312" i="1"/>
  <c r="CI312" i="1" s="1"/>
  <c r="CJ312" i="1" s="1"/>
  <c r="BO312" i="1"/>
  <c r="BN312" i="1"/>
  <c r="CD314" i="1"/>
  <c r="CH314" i="1"/>
  <c r="CN263" i="1"/>
  <c r="CL263" i="1"/>
  <c r="CM263" i="1" s="1"/>
  <c r="CK263" i="1"/>
  <c r="BO592" i="1"/>
  <c r="BN592" i="1"/>
  <c r="BH592" i="1"/>
  <c r="BG592" i="1"/>
  <c r="AX592" i="1"/>
  <c r="CD210" i="1"/>
  <c r="CG210" i="1"/>
  <c r="AX593" i="1"/>
  <c r="BO593" i="1"/>
  <c r="BN593" i="1"/>
  <c r="BH593" i="1"/>
  <c r="CD593" i="1"/>
  <c r="BG593" i="1"/>
  <c r="CH37" i="1"/>
  <c r="CG37" i="1"/>
  <c r="CD37" i="1"/>
  <c r="CI37" i="1"/>
  <c r="CC317" i="1"/>
  <c r="CD320" i="1"/>
  <c r="CD354" i="1"/>
  <c r="CC252" i="1"/>
  <c r="CO253" i="1"/>
  <c r="BG137" i="1"/>
  <c r="BG204" i="1"/>
  <c r="BY501" i="1"/>
  <c r="CA501" i="1" s="1"/>
  <c r="BH501" i="1"/>
  <c r="BU501" i="1"/>
  <c r="CG501" i="1"/>
  <c r="CD501" i="1"/>
  <c r="K435" i="1"/>
  <c r="AP435" i="1" s="1"/>
  <c r="BU435" i="1"/>
  <c r="CG435" i="1"/>
  <c r="CD435" i="1"/>
  <c r="BH205" i="1"/>
  <c r="BY205" i="1"/>
  <c r="CA205" i="1" s="1"/>
  <c r="CG138" i="1"/>
  <c r="CD6" i="1"/>
  <c r="BZ436" i="1"/>
  <c r="CE436" i="1" s="1"/>
  <c r="BY436" i="1"/>
  <c r="CA436" i="1" s="1"/>
  <c r="BN436" i="1"/>
  <c r="BG436" i="1"/>
  <c r="CH437" i="1"/>
  <c r="CG437" i="1"/>
  <c r="CO94" i="1"/>
  <c r="CH438" i="1"/>
  <c r="CG438" i="1"/>
  <c r="CC256" i="1"/>
  <c r="CC439" i="1"/>
  <c r="CL439" i="1"/>
  <c r="CM439" i="1" s="1"/>
  <c r="CG7" i="1"/>
  <c r="CB257" i="1"/>
  <c r="CH259" i="1"/>
  <c r="BG312" i="1"/>
  <c r="CC260" i="1"/>
  <c r="BX76" i="1"/>
  <c r="CI76" i="1" s="1"/>
  <c r="CJ76" i="1" s="1"/>
  <c r="CD76" i="1"/>
  <c r="CB76" i="1"/>
  <c r="CG314" i="1"/>
  <c r="BU263" i="1"/>
  <c r="CC315" i="1"/>
  <c r="CO592" i="1"/>
  <c r="CC592" i="1"/>
  <c r="CG443" i="1"/>
  <c r="CI443" i="1"/>
  <c r="CD443" i="1"/>
  <c r="CC143" i="1"/>
  <c r="BZ438" i="1"/>
  <c r="CE438" i="1" s="1"/>
  <c r="BY438" i="1"/>
  <c r="CA438" i="1" s="1"/>
  <c r="BN438" i="1"/>
  <c r="CC353" i="1"/>
  <c r="CB258" i="1"/>
  <c r="AX75" i="1"/>
  <c r="BH312" i="1"/>
  <c r="BZ315" i="1"/>
  <c r="CE315" i="1" s="1"/>
  <c r="BY315" i="1"/>
  <c r="CA315" i="1" s="1"/>
  <c r="BX315" i="1"/>
  <c r="CI315" i="1" s="1"/>
  <c r="CJ315" i="1" s="1"/>
  <c r="BO315" i="1"/>
  <c r="BN315" i="1"/>
  <c r="BH315" i="1"/>
  <c r="AX315" i="1"/>
  <c r="CD315" i="1"/>
  <c r="BG315" i="1"/>
  <c r="CC210" i="1"/>
  <c r="CO210" i="1"/>
  <c r="CD440" i="1"/>
  <c r="CI440" i="1"/>
  <c r="CH440" i="1"/>
  <c r="CD539" i="1"/>
  <c r="CN140" i="1"/>
  <c r="CL140" i="1"/>
  <c r="CM140" i="1" s="1"/>
  <c r="BY313" i="1"/>
  <c r="CA313" i="1" s="1"/>
  <c r="CH313" i="1"/>
  <c r="CG313" i="1"/>
  <c r="CD260" i="1"/>
  <c r="CH260" i="1"/>
  <c r="CN261" i="1"/>
  <c r="CL261" i="1"/>
  <c r="CM261" i="1" s="1"/>
  <c r="BY141" i="1"/>
  <c r="CA141" i="1" s="1"/>
  <c r="BX264" i="1"/>
  <c r="CI264" i="1" s="1"/>
  <c r="CJ264" i="1" s="1"/>
  <c r="CD264" i="1"/>
  <c r="CD590" i="1"/>
  <c r="CH590" i="1"/>
  <c r="CN37" i="1"/>
  <c r="CL37" i="1"/>
  <c r="CM37" i="1" s="1"/>
  <c r="CG440" i="1"/>
  <c r="CK317" i="1"/>
  <c r="CL317" i="1"/>
  <c r="CM317" i="1" s="1"/>
  <c r="BH322" i="1"/>
  <c r="BG322" i="1"/>
  <c r="AX322" i="1"/>
  <c r="K322" i="1"/>
  <c r="AP322" i="1" s="1"/>
  <c r="BN322" i="1"/>
  <c r="BG10" i="1"/>
  <c r="AX10" i="1"/>
  <c r="BO10" i="1"/>
  <c r="BN10" i="1"/>
  <c r="BH10" i="1"/>
  <c r="BR143" i="1"/>
  <c r="CC78" i="1"/>
  <c r="CO78" i="1"/>
  <c r="CL307" i="1"/>
  <c r="CM307" i="1" s="1"/>
  <c r="CD308" i="1"/>
  <c r="CK434" i="1"/>
  <c r="BO137" i="1"/>
  <c r="BX137" i="1"/>
  <c r="CI137" i="1" s="1"/>
  <c r="BY204" i="1"/>
  <c r="CA204" i="1" s="1"/>
  <c r="BO501" i="1"/>
  <c r="BZ501" i="1"/>
  <c r="CE501" i="1" s="1"/>
  <c r="BO435" i="1"/>
  <c r="BZ435" i="1"/>
  <c r="CE435" i="1" s="1"/>
  <c r="BR205" i="1"/>
  <c r="CL138" i="1"/>
  <c r="CM138" i="1" s="1"/>
  <c r="CC139" i="1"/>
  <c r="CO74" i="1"/>
  <c r="BH438" i="1"/>
  <c r="BX438" i="1"/>
  <c r="CI438" i="1" s="1"/>
  <c r="CN256" i="1"/>
  <c r="CL256" i="1"/>
  <c r="CM256" i="1" s="1"/>
  <c r="CC7" i="1"/>
  <c r="BU140" i="1"/>
  <c r="CK75" i="1"/>
  <c r="CC259" i="1"/>
  <c r="CN42" i="1"/>
  <c r="CL42" i="1"/>
  <c r="CM42" i="1" s="1"/>
  <c r="BU42" i="1"/>
  <c r="CK42" i="1"/>
  <c r="BR260" i="1"/>
  <c r="CG260" i="1"/>
  <c r="BU261" i="1"/>
  <c r="BY263" i="1"/>
  <c r="CA263" i="1" s="1"/>
  <c r="AN263" i="1"/>
  <c r="BX263" i="1"/>
  <c r="CI263" i="1" s="1"/>
  <c r="CJ263" i="1" s="1"/>
  <c r="BO263" i="1"/>
  <c r="BN263" i="1"/>
  <c r="BH263" i="1"/>
  <c r="BG263" i="1"/>
  <c r="BZ263" i="1"/>
  <c r="CE263" i="1" s="1"/>
  <c r="CG590" i="1"/>
  <c r="CN592" i="1"/>
  <c r="CK592" i="1"/>
  <c r="BU37" i="1"/>
  <c r="CK37" i="1"/>
  <c r="BU317" i="1"/>
  <c r="CN317" i="1"/>
  <c r="CK211" i="1"/>
  <c r="CN211" i="1"/>
  <c r="BU211" i="1"/>
  <c r="CL211" i="1"/>
  <c r="CM211" i="1" s="1"/>
  <c r="CH48" i="1"/>
  <c r="CG48" i="1"/>
  <c r="CK140" i="1"/>
  <c r="BU160" i="1"/>
  <c r="CD310" i="1"/>
  <c r="BZ75" i="1"/>
  <c r="CE75" i="1" s="1"/>
  <c r="BY75" i="1"/>
  <c r="CA75" i="1" s="1"/>
  <c r="AN75" i="1"/>
  <c r="BX75" i="1"/>
  <c r="CI75" i="1" s="1"/>
  <c r="CJ75" i="1" s="1"/>
  <c r="BO75" i="1"/>
  <c r="BN75" i="1"/>
  <c r="BH75" i="1"/>
  <c r="BX262" i="1"/>
  <c r="CI262" i="1" s="1"/>
  <c r="CJ262" i="1" s="1"/>
  <c r="CD262" i="1"/>
  <c r="CO263" i="1"/>
  <c r="CC263" i="1"/>
  <c r="CD441" i="1"/>
  <c r="CI441" i="1"/>
  <c r="CH441" i="1"/>
  <c r="CG77" i="1"/>
  <c r="CI77" i="1"/>
  <c r="CH77" i="1"/>
  <c r="CD77" i="1"/>
  <c r="BO322" i="1"/>
  <c r="CD594" i="1"/>
  <c r="CI10" i="1"/>
  <c r="CH10" i="1"/>
  <c r="CG10" i="1"/>
  <c r="CD10" i="1"/>
  <c r="CN138" i="1"/>
  <c r="BR139" i="1"/>
  <c r="BX207" i="1"/>
  <c r="CI207" i="1" s="1"/>
  <c r="CJ207" i="1" s="1"/>
  <c r="BO207" i="1"/>
  <c r="BN207" i="1"/>
  <c r="BG207" i="1"/>
  <c r="BY207" i="1"/>
  <c r="CA207" i="1" s="1"/>
  <c r="CH74" i="1"/>
  <c r="CD7" i="1"/>
  <c r="CD257" i="1"/>
  <c r="BY140" i="1"/>
  <c r="CA140" i="1" s="1"/>
  <c r="BX140" i="1"/>
  <c r="CI140" i="1" s="1"/>
  <c r="CJ140" i="1" s="1"/>
  <c r="BO140" i="1"/>
  <c r="BN140" i="1"/>
  <c r="BH140" i="1"/>
  <c r="AX160" i="1"/>
  <c r="BZ160" i="1"/>
  <c r="CE160" i="1" s="1"/>
  <c r="BY160" i="1"/>
  <c r="CA160" i="1" s="1"/>
  <c r="BX160" i="1"/>
  <c r="CI160" i="1" s="1"/>
  <c r="CJ160" i="1" s="1"/>
  <c r="BO160" i="1"/>
  <c r="BG160" i="1"/>
  <c r="CG310" i="1"/>
  <c r="CC75" i="1"/>
  <c r="BY208" i="1"/>
  <c r="CA208" i="1" s="1"/>
  <c r="CH208" i="1"/>
  <c r="CG208" i="1"/>
  <c r="CC261" i="1"/>
  <c r="CD95" i="1"/>
  <c r="CH95" i="1"/>
  <c r="CN315" i="1"/>
  <c r="CL315" i="1"/>
  <c r="CM315" i="1" s="1"/>
  <c r="BY316" i="1"/>
  <c r="CA316" i="1" s="1"/>
  <c r="CH210" i="1"/>
  <c r="CC161" i="1"/>
  <c r="CG441" i="1"/>
  <c r="BO442" i="1"/>
  <c r="BN442" i="1"/>
  <c r="BH442" i="1"/>
  <c r="BG442" i="1"/>
  <c r="CD442" i="1"/>
  <c r="CO319" i="1"/>
  <c r="CD322" i="1"/>
  <c r="CO443" i="1"/>
  <c r="CC443" i="1"/>
  <c r="CC444" i="1"/>
  <c r="CO444" i="1"/>
  <c r="AX202" i="1"/>
  <c r="K202" i="1"/>
  <c r="AP202" i="1" s="1"/>
  <c r="BY134" i="1"/>
  <c r="CA134" i="1" s="1"/>
  <c r="BR203" i="1"/>
  <c r="BO36" i="1"/>
  <c r="BX36" i="1"/>
  <c r="CI36" i="1" s="1"/>
  <c r="CL252" i="1"/>
  <c r="CM252" i="1" s="1"/>
  <c r="AX137" i="1"/>
  <c r="CB309" i="1"/>
  <c r="K204" i="1"/>
  <c r="AP204" i="1" s="1"/>
  <c r="AX204" i="1"/>
  <c r="CN501" i="1"/>
  <c r="CN435" i="1"/>
  <c r="BG138" i="1"/>
  <c r="BZ138" i="1"/>
  <c r="CE138" i="1" s="1"/>
  <c r="AX436" i="1"/>
  <c r="CH436" i="1"/>
  <c r="CG436" i="1"/>
  <c r="CL139" i="1"/>
  <c r="CM139" i="1" s="1"/>
  <c r="CK139" i="1"/>
  <c r="CD139" i="1"/>
  <c r="CC207" i="1"/>
  <c r="BH207" i="1"/>
  <c r="BZ207" i="1"/>
  <c r="CE207" i="1" s="1"/>
  <c r="CG74" i="1"/>
  <c r="BY48" i="1"/>
  <c r="CA48" i="1" s="1"/>
  <c r="CD353" i="1"/>
  <c r="BY256" i="1"/>
  <c r="CA256" i="1" s="1"/>
  <c r="BX256" i="1"/>
  <c r="CI256" i="1" s="1"/>
  <c r="CJ256" i="1" s="1"/>
  <c r="BO256" i="1"/>
  <c r="BN256" i="1"/>
  <c r="BH256" i="1"/>
  <c r="AX439" i="1"/>
  <c r="BZ439" i="1"/>
  <c r="CE439" i="1" s="1"/>
  <c r="BY439" i="1"/>
  <c r="CA439" i="1" s="1"/>
  <c r="BX439" i="1"/>
  <c r="CI439" i="1" s="1"/>
  <c r="CJ439" i="1" s="1"/>
  <c r="BO439" i="1"/>
  <c r="BG439" i="1"/>
  <c r="CC257" i="1"/>
  <c r="CG257" i="1"/>
  <c r="BG140" i="1"/>
  <c r="BH160" i="1"/>
  <c r="CK160" i="1"/>
  <c r="CH258" i="1"/>
  <c r="CH310" i="1"/>
  <c r="CD259" i="1"/>
  <c r="CD311" i="1"/>
  <c r="BX42" i="1"/>
  <c r="CI42" i="1" s="1"/>
  <c r="BO42" i="1"/>
  <c r="BN42" i="1"/>
  <c r="BH42" i="1"/>
  <c r="BG42" i="1"/>
  <c r="CD42" i="1"/>
  <c r="AX42" i="1"/>
  <c r="BZ42" i="1"/>
  <c r="CE42" i="1" s="1"/>
  <c r="CO42" i="1"/>
  <c r="AX312" i="1"/>
  <c r="CB260" i="1"/>
  <c r="BZ261" i="1"/>
  <c r="CE261" i="1" s="1"/>
  <c r="BY261" i="1"/>
  <c r="CA261" i="1" s="1"/>
  <c r="BX261" i="1"/>
  <c r="CI261" i="1" s="1"/>
  <c r="CJ261" i="1" s="1"/>
  <c r="BO261" i="1"/>
  <c r="BN261" i="1"/>
  <c r="BH261" i="1"/>
  <c r="AX261" i="1"/>
  <c r="CD261" i="1"/>
  <c r="BG261" i="1"/>
  <c r="CC314" i="1"/>
  <c r="CC209" i="1"/>
  <c r="CG95" i="1"/>
  <c r="BU315" i="1"/>
  <c r="BR591" i="1"/>
  <c r="CD591" i="1"/>
  <c r="BO142" i="1"/>
  <c r="BN142" i="1"/>
  <c r="BH142" i="1"/>
  <c r="BG142" i="1"/>
  <c r="CD142" i="1"/>
  <c r="CI210" i="1"/>
  <c r="BR525" i="1"/>
  <c r="CD525" i="1"/>
  <c r="BH317" i="1"/>
  <c r="BO317" i="1"/>
  <c r="BN317" i="1"/>
  <c r="BG317" i="1"/>
  <c r="AX317" i="1"/>
  <c r="AX319" i="1"/>
  <c r="BN319" i="1"/>
  <c r="BO319" i="1"/>
  <c r="BH319" i="1"/>
  <c r="CI321" i="1"/>
  <c r="CH321" i="1"/>
  <c r="CG321" i="1"/>
  <c r="CD321" i="1"/>
  <c r="CC594" i="1"/>
  <c r="BG211" i="1"/>
  <c r="BH211" i="1"/>
  <c r="BO211" i="1"/>
  <c r="BN211" i="1"/>
  <c r="AN211" i="1"/>
  <c r="CD143" i="1"/>
  <c r="CD447" i="1"/>
  <c r="CJ323" i="1"/>
  <c r="CC141" i="1"/>
  <c r="CC316" i="1"/>
  <c r="AX210" i="1"/>
  <c r="CL319" i="1"/>
  <c r="CM319" i="1" s="1"/>
  <c r="CC321" i="1"/>
  <c r="CN10" i="1"/>
  <c r="BG444" i="1"/>
  <c r="CC446" i="1"/>
  <c r="AZ215" i="1"/>
  <c r="CF215" i="1"/>
  <c r="CC597" i="1"/>
  <c r="CO597" i="1"/>
  <c r="BN146" i="1"/>
  <c r="BH146" i="1"/>
  <c r="BG146" i="1"/>
  <c r="BO146" i="1"/>
  <c r="AN146" i="1"/>
  <c r="CD146" i="1"/>
  <c r="CC328" i="1"/>
  <c r="BO221" i="1"/>
  <c r="AX221" i="1"/>
  <c r="BN221" i="1"/>
  <c r="BH221" i="1"/>
  <c r="CD221" i="1"/>
  <c r="BG221" i="1"/>
  <c r="CD331" i="1"/>
  <c r="BH215" i="1"/>
  <c r="BG215" i="1"/>
  <c r="AX215" i="1"/>
  <c r="AX325" i="1"/>
  <c r="BO325" i="1"/>
  <c r="AN325" i="1"/>
  <c r="BN325" i="1"/>
  <c r="BH325" i="1"/>
  <c r="BG325" i="1"/>
  <c r="CD325" i="1"/>
  <c r="CH526" i="1"/>
  <c r="CI526" i="1"/>
  <c r="CG526" i="1"/>
  <c r="BG452" i="1"/>
  <c r="BO452" i="1"/>
  <c r="BN452" i="1"/>
  <c r="BH452" i="1"/>
  <c r="AX452" i="1"/>
  <c r="CD452" i="1"/>
  <c r="CD456" i="1"/>
  <c r="CN222" i="1"/>
  <c r="CL222" i="1"/>
  <c r="CM222" i="1" s="1"/>
  <c r="CK222" i="1"/>
  <c r="CI354" i="1"/>
  <c r="CH354" i="1"/>
  <c r="CG354" i="1"/>
  <c r="CO325" i="1"/>
  <c r="CC325" i="1"/>
  <c r="CC452" i="1"/>
  <c r="CO452" i="1"/>
  <c r="CH79" i="1"/>
  <c r="CI79" i="1"/>
  <c r="CG79" i="1"/>
  <c r="CD79" i="1"/>
  <c r="BH327" i="1"/>
  <c r="BO327" i="1"/>
  <c r="BN327" i="1"/>
  <c r="BG327" i="1"/>
  <c r="AX327" i="1"/>
  <c r="CC327" i="1"/>
  <c r="BR453" i="1"/>
  <c r="CD454" i="1"/>
  <c r="CI597" i="1"/>
  <c r="CH597" i="1"/>
  <c r="CD597" i="1"/>
  <c r="BU81" i="1"/>
  <c r="CK81" i="1"/>
  <c r="CN82" i="1"/>
  <c r="CL82" i="1"/>
  <c r="CM82" i="1" s="1"/>
  <c r="BG220" i="1"/>
  <c r="AX220" i="1"/>
  <c r="BH220" i="1"/>
  <c r="BG329" i="1"/>
  <c r="BN329" i="1"/>
  <c r="BH329" i="1"/>
  <c r="BO329" i="1"/>
  <c r="AX329" i="1"/>
  <c r="CD329" i="1"/>
  <c r="CL527" i="1"/>
  <c r="CM527" i="1" s="1"/>
  <c r="CK527" i="1"/>
  <c r="CN527" i="1"/>
  <c r="BN209" i="1"/>
  <c r="BZ95" i="1"/>
  <c r="CE95" i="1" s="1"/>
  <c r="CI591" i="1"/>
  <c r="CJ591" i="1" s="1"/>
  <c r="AX440" i="1"/>
  <c r="AX441" i="1"/>
  <c r="CI525" i="1"/>
  <c r="CJ525" i="1" s="1"/>
  <c r="CD317" i="1"/>
  <c r="CN318" i="1"/>
  <c r="BR322" i="1"/>
  <c r="BG212" i="1"/>
  <c r="AN212" i="1"/>
  <c r="CI214" i="1"/>
  <c r="CJ214" i="1" s="1"/>
  <c r="BO443" i="1"/>
  <c r="BO444" i="1"/>
  <c r="CI78" i="1"/>
  <c r="CJ78" i="1" s="1"/>
  <c r="CD503" i="1"/>
  <c r="BG448" i="1"/>
  <c r="BO448" i="1"/>
  <c r="BN448" i="1"/>
  <c r="BU448" i="1"/>
  <c r="CL354" i="1"/>
  <c r="CM354" i="1" s="1"/>
  <c r="BU144" i="1"/>
  <c r="CK144" i="1"/>
  <c r="BO326" i="1"/>
  <c r="BN326" i="1"/>
  <c r="BH326" i="1"/>
  <c r="BG326" i="1"/>
  <c r="AX326" i="1"/>
  <c r="CG597" i="1"/>
  <c r="CL535" i="1"/>
  <c r="CM535" i="1" s="1"/>
  <c r="CL81" i="1"/>
  <c r="CM81" i="1" s="1"/>
  <c r="CI355" i="1"/>
  <c r="CD355" i="1"/>
  <c r="CH355" i="1"/>
  <c r="BR146" i="1"/>
  <c r="BU82" i="1"/>
  <c r="CD219" i="1"/>
  <c r="BN220" i="1"/>
  <c r="BO163" i="1"/>
  <c r="BN163" i="1"/>
  <c r="BH163" i="1"/>
  <c r="BG163" i="1"/>
  <c r="AX163" i="1"/>
  <c r="CD163" i="1"/>
  <c r="CD458" i="1"/>
  <c r="CI458" i="1"/>
  <c r="CH458" i="1"/>
  <c r="CD536" i="1"/>
  <c r="CC221" i="1"/>
  <c r="CC329" i="1"/>
  <c r="CO329" i="1"/>
  <c r="BU527" i="1"/>
  <c r="CI330" i="1"/>
  <c r="CH330" i="1"/>
  <c r="CG330" i="1"/>
  <c r="BZ74" i="1"/>
  <c r="CE74" i="1" s="1"/>
  <c r="AN48" i="1"/>
  <c r="CD256" i="1"/>
  <c r="BZ7" i="1"/>
  <c r="CE7" i="1" s="1"/>
  <c r="CD140" i="1"/>
  <c r="BZ258" i="1"/>
  <c r="CE258" i="1" s="1"/>
  <c r="BZ259" i="1"/>
  <c r="CE259" i="1" s="1"/>
  <c r="AX260" i="1"/>
  <c r="BG76" i="1"/>
  <c r="CK76" i="1"/>
  <c r="CG141" i="1"/>
  <c r="AX314" i="1"/>
  <c r="BG262" i="1"/>
  <c r="CK262" i="1"/>
  <c r="CD263" i="1"/>
  <c r="BO209" i="1"/>
  <c r="BX209" i="1"/>
  <c r="CI209" i="1" s="1"/>
  <c r="CJ209" i="1" s="1"/>
  <c r="AX95" i="1"/>
  <c r="BG264" i="1"/>
  <c r="CK264" i="1"/>
  <c r="CG316" i="1"/>
  <c r="AX590" i="1"/>
  <c r="CK142" i="1"/>
  <c r="CD592" i="1"/>
  <c r="BG210" i="1"/>
  <c r="CK210" i="1"/>
  <c r="AP37" i="1"/>
  <c r="CG161" i="1"/>
  <c r="CK442" i="1"/>
  <c r="CG317" i="1"/>
  <c r="BU318" i="1"/>
  <c r="CK265" i="1"/>
  <c r="CG319" i="1"/>
  <c r="CN502" i="1"/>
  <c r="CC322" i="1"/>
  <c r="CG211" i="1"/>
  <c r="CC212" i="1"/>
  <c r="CD212" i="1"/>
  <c r="CN212" i="1"/>
  <c r="CN445" i="1"/>
  <c r="AX447" i="1"/>
  <c r="BG503" i="1"/>
  <c r="BH503" i="1"/>
  <c r="CG503" i="1"/>
  <c r="CC448" i="1"/>
  <c r="CO448" i="1"/>
  <c r="CI38" i="1"/>
  <c r="CJ38" i="1" s="1"/>
  <c r="CH38" i="1"/>
  <c r="BN215" i="1"/>
  <c r="CN354" i="1"/>
  <c r="CL144" i="1"/>
  <c r="CM144" i="1" s="1"/>
  <c r="CO326" i="1"/>
  <c r="CC326" i="1"/>
  <c r="BR145" i="1"/>
  <c r="CD218" i="1"/>
  <c r="CI218" i="1"/>
  <c r="CJ218" i="1" s="1"/>
  <c r="CH218" i="1"/>
  <c r="CG355" i="1"/>
  <c r="BO220" i="1"/>
  <c r="CG458" i="1"/>
  <c r="CN221" i="1"/>
  <c r="CL221" i="1"/>
  <c r="CM221" i="1" s="1"/>
  <c r="CJ599" i="1"/>
  <c r="CI599" i="1"/>
  <c r="CD599" i="1"/>
  <c r="CH599" i="1"/>
  <c r="CI332" i="1"/>
  <c r="CN223" i="1"/>
  <c r="CL223" i="1"/>
  <c r="CM223" i="1" s="1"/>
  <c r="CK223" i="1"/>
  <c r="BG353" i="1"/>
  <c r="AX7" i="1"/>
  <c r="AX258" i="1"/>
  <c r="AX259" i="1"/>
  <c r="BH76" i="1"/>
  <c r="BU76" i="1"/>
  <c r="CL76" i="1"/>
  <c r="CM76" i="1" s="1"/>
  <c r="CH141" i="1"/>
  <c r="BH262" i="1"/>
  <c r="BU262" i="1"/>
  <c r="CL262" i="1"/>
  <c r="CM262" i="1" s="1"/>
  <c r="BY209" i="1"/>
  <c r="CA209" i="1" s="1"/>
  <c r="BH264" i="1"/>
  <c r="BU264" i="1"/>
  <c r="CL264" i="1"/>
  <c r="CM264" i="1" s="1"/>
  <c r="CH316" i="1"/>
  <c r="BG591" i="1"/>
  <c r="BU142" i="1"/>
  <c r="CL142" i="1"/>
  <c r="CM142" i="1" s="1"/>
  <c r="BH210" i="1"/>
  <c r="BU210" i="1"/>
  <c r="CL210" i="1"/>
  <c r="CM210" i="1" s="1"/>
  <c r="CH161" i="1"/>
  <c r="BG525" i="1"/>
  <c r="BU442" i="1"/>
  <c r="CL442" i="1"/>
  <c r="CM442" i="1" s="1"/>
  <c r="CH317" i="1"/>
  <c r="BG318" i="1"/>
  <c r="CD318" i="1"/>
  <c r="CI318" i="1"/>
  <c r="CJ318" i="1" s="1"/>
  <c r="AX265" i="1"/>
  <c r="CO265" i="1"/>
  <c r="CK77" i="1"/>
  <c r="CI319" i="1"/>
  <c r="AX594" i="1"/>
  <c r="CH211" i="1"/>
  <c r="BH212" i="1"/>
  <c r="BU212" i="1"/>
  <c r="AX213" i="1"/>
  <c r="CC445" i="1"/>
  <c r="CH503" i="1"/>
  <c r="BH448" i="1"/>
  <c r="CL448" i="1"/>
  <c r="CM448" i="1" s="1"/>
  <c r="BO215" i="1"/>
  <c r="BN354" i="1"/>
  <c r="BO354" i="1"/>
  <c r="BH354" i="1"/>
  <c r="AX354" i="1"/>
  <c r="CC449" i="1"/>
  <c r="CN325" i="1"/>
  <c r="CL325" i="1"/>
  <c r="CM325" i="1" s="1"/>
  <c r="CD451" i="1"/>
  <c r="BN144" i="1"/>
  <c r="BO144" i="1"/>
  <c r="BH144" i="1"/>
  <c r="BG144" i="1"/>
  <c r="AX144" i="1"/>
  <c r="CD144" i="1"/>
  <c r="CC79" i="1"/>
  <c r="CL327" i="1"/>
  <c r="CM327" i="1" s="1"/>
  <c r="CK327" i="1"/>
  <c r="CC162" i="1"/>
  <c r="CK82" i="1"/>
  <c r="CC457" i="1"/>
  <c r="CG599" i="1"/>
  <c r="BN76" i="1"/>
  <c r="BZ209" i="1"/>
  <c r="CE209" i="1" s="1"/>
  <c r="BG95" i="1"/>
  <c r="BN210" i="1"/>
  <c r="CI320" i="1"/>
  <c r="BH502" i="1"/>
  <c r="BN502" i="1"/>
  <c r="CD502" i="1"/>
  <c r="CG502" i="1"/>
  <c r="CJ502" i="1" s="1"/>
  <c r="CI322" i="1"/>
  <c r="CL10" i="1"/>
  <c r="CM10" i="1" s="1"/>
  <c r="CI211" i="1"/>
  <c r="BN212" i="1"/>
  <c r="CL213" i="1"/>
  <c r="CM213" i="1" s="1"/>
  <c r="CN213" i="1"/>
  <c r="CC214" i="1"/>
  <c r="BO143" i="1"/>
  <c r="BN143" i="1"/>
  <c r="CD78" i="1"/>
  <c r="CD446" i="1"/>
  <c r="CI539" i="1"/>
  <c r="CH539" i="1"/>
  <c r="CB503" i="1"/>
  <c r="CI503" i="1"/>
  <c r="BR323" i="1"/>
  <c r="BN38" i="1"/>
  <c r="BO38" i="1"/>
  <c r="AX38" i="1"/>
  <c r="BG354" i="1"/>
  <c r="CD216" i="1"/>
  <c r="CG324" i="1"/>
  <c r="CI324" i="1"/>
  <c r="CD324" i="1"/>
  <c r="BU325" i="1"/>
  <c r="CK452" i="1"/>
  <c r="CN452" i="1"/>
  <c r="BU452" i="1"/>
  <c r="CH162" i="1"/>
  <c r="CD162" i="1"/>
  <c r="CI162" i="1"/>
  <c r="CC355" i="1"/>
  <c r="CB598" i="1"/>
  <c r="BR598" i="1"/>
  <c r="CC599" i="1"/>
  <c r="CO599" i="1"/>
  <c r="BO148" i="1"/>
  <c r="BN148" i="1"/>
  <c r="BH148" i="1"/>
  <c r="BG148" i="1"/>
  <c r="AX148" i="1"/>
  <c r="CD463" i="1"/>
  <c r="BO76" i="1"/>
  <c r="BO262" i="1"/>
  <c r="BO264" i="1"/>
  <c r="BO318" i="1"/>
  <c r="CH318" i="1"/>
  <c r="CC77" i="1"/>
  <c r="CK319" i="1"/>
  <c r="CG320" i="1"/>
  <c r="BG502" i="1"/>
  <c r="CH502" i="1"/>
  <c r="CG322" i="1"/>
  <c r="BR10" i="1"/>
  <c r="BO212" i="1"/>
  <c r="CG212" i="1"/>
  <c r="CD213" i="1"/>
  <c r="CD214" i="1"/>
  <c r="AX443" i="1"/>
  <c r="CI444" i="1"/>
  <c r="CJ444" i="1" s="1"/>
  <c r="CD444" i="1"/>
  <c r="BH445" i="1"/>
  <c r="BO445" i="1"/>
  <c r="BN445" i="1"/>
  <c r="CD445" i="1"/>
  <c r="CH445" i="1"/>
  <c r="CG445" i="1"/>
  <c r="CJ445" i="1" s="1"/>
  <c r="CG446" i="1"/>
  <c r="BG447" i="1"/>
  <c r="CL447" i="1"/>
  <c r="CM447" i="1" s="1"/>
  <c r="CL538" i="1"/>
  <c r="CM538" i="1" s="1"/>
  <c r="CN538" i="1"/>
  <c r="CH538" i="1"/>
  <c r="CD538" i="1"/>
  <c r="CG539" i="1"/>
  <c r="CC503" i="1"/>
  <c r="CN448" i="1"/>
  <c r="BG38" i="1"/>
  <c r="AP215" i="1"/>
  <c r="BR215" i="1"/>
  <c r="CH324" i="1"/>
  <c r="CD526" i="1"/>
  <c r="CN326" i="1"/>
  <c r="CL326" i="1"/>
  <c r="CM326" i="1" s="1"/>
  <c r="CD453" i="1"/>
  <c r="CI80" i="1"/>
  <c r="CH80" i="1"/>
  <c r="CG80" i="1"/>
  <c r="CC535" i="1"/>
  <c r="CG162" i="1"/>
  <c r="AX146" i="1"/>
  <c r="CI328" i="1"/>
  <c r="CH328" i="1"/>
  <c r="CG328" i="1"/>
  <c r="CD328" i="1"/>
  <c r="BG459" i="1"/>
  <c r="BO459" i="1"/>
  <c r="BN459" i="1"/>
  <c r="BH459" i="1"/>
  <c r="CD459" i="1"/>
  <c r="CC536" i="1"/>
  <c r="CB147" i="1"/>
  <c r="CI222" i="1"/>
  <c r="CH222" i="1"/>
  <c r="CG222" i="1"/>
  <c r="CI448" i="1"/>
  <c r="CD323" i="1"/>
  <c r="CO215" i="1"/>
  <c r="BH216" i="1"/>
  <c r="BH324" i="1"/>
  <c r="BN451" i="1"/>
  <c r="CI452" i="1"/>
  <c r="CO596" i="1"/>
  <c r="BH218" i="1"/>
  <c r="BO453" i="1"/>
  <c r="CL80" i="1"/>
  <c r="CM80" i="1" s="1"/>
  <c r="BN162" i="1"/>
  <c r="CN162" i="1"/>
  <c r="BO219" i="1"/>
  <c r="CI220" i="1"/>
  <c r="CJ220" i="1" s="1"/>
  <c r="CC222" i="1"/>
  <c r="BG332" i="1"/>
  <c r="AX332" i="1"/>
  <c r="BH332" i="1"/>
  <c r="CB332" i="1"/>
  <c r="CL333" i="1"/>
  <c r="CM333" i="1" s="1"/>
  <c r="CK333" i="1"/>
  <c r="CD333" i="1"/>
  <c r="CG333" i="1"/>
  <c r="CC223" i="1"/>
  <c r="BU528" i="1"/>
  <c r="CK528" i="1"/>
  <c r="CC334" i="1"/>
  <c r="BH225" i="1"/>
  <c r="BN225" i="1"/>
  <c r="BG225" i="1"/>
  <c r="AX225" i="1"/>
  <c r="CN334" i="1"/>
  <c r="CK334" i="1"/>
  <c r="BU223" i="1"/>
  <c r="CH463" i="1"/>
  <c r="CI463" i="1"/>
  <c r="CG463" i="1"/>
  <c r="BO225" i="1"/>
  <c r="CD334" i="1"/>
  <c r="BU334" i="1"/>
  <c r="CN336" i="1"/>
  <c r="CK336" i="1"/>
  <c r="BU336" i="1"/>
  <c r="CL336" i="1"/>
  <c r="CM336" i="1" s="1"/>
  <c r="CD336" i="1"/>
  <c r="BY165" i="1"/>
  <c r="CA165" i="1" s="1"/>
  <c r="BZ165" i="1"/>
  <c r="CE165" i="1" s="1"/>
  <c r="BX165" i="1"/>
  <c r="CI165" i="1" s="1"/>
  <c r="CJ165" i="1" s="1"/>
  <c r="BO165" i="1"/>
  <c r="BN165" i="1"/>
  <c r="BH165" i="1"/>
  <c r="BG165" i="1"/>
  <c r="AX165" i="1"/>
  <c r="CD165" i="1"/>
  <c r="CL145" i="1"/>
  <c r="CM145" i="1" s="1"/>
  <c r="CD327" i="1"/>
  <c r="BH454" i="1"/>
  <c r="CL146" i="1"/>
  <c r="CM146" i="1" s="1"/>
  <c r="CL219" i="1"/>
  <c r="CM219" i="1" s="1"/>
  <c r="CL459" i="1"/>
  <c r="CM459" i="1" s="1"/>
  <c r="BR147" i="1"/>
  <c r="BN527" i="1"/>
  <c r="BO527" i="1"/>
  <c r="BH527" i="1"/>
  <c r="CH527" i="1"/>
  <c r="CG527" i="1"/>
  <c r="BR460" i="1"/>
  <c r="CN331" i="1"/>
  <c r="CK331" i="1"/>
  <c r="CL331" i="1"/>
  <c r="CM331" i="1" s="1"/>
  <c r="BU222" i="1"/>
  <c r="BH333" i="1"/>
  <c r="BN333" i="1"/>
  <c r="AX333" i="1"/>
  <c r="CD466" i="1"/>
  <c r="CL334" i="1"/>
  <c r="CM334" i="1" s="1"/>
  <c r="BH467" i="1"/>
  <c r="AX467" i="1"/>
  <c r="BO467" i="1"/>
  <c r="BN467" i="1"/>
  <c r="CO467" i="1"/>
  <c r="CC467" i="1"/>
  <c r="BG467" i="1"/>
  <c r="CL96" i="1"/>
  <c r="CM96" i="1" s="1"/>
  <c r="CG217" i="1"/>
  <c r="CG327" i="1"/>
  <c r="CL453" i="1"/>
  <c r="CM453" i="1" s="1"/>
  <c r="BN454" i="1"/>
  <c r="CL455" i="1"/>
  <c r="CM455" i="1" s="1"/>
  <c r="CC456" i="1"/>
  <c r="CK456" i="1"/>
  <c r="CG457" i="1"/>
  <c r="BR220" i="1"/>
  <c r="CL147" i="1"/>
  <c r="CM147" i="1" s="1"/>
  <c r="CK147" i="1"/>
  <c r="CD147" i="1"/>
  <c r="CI527" i="1"/>
  <c r="BO331" i="1"/>
  <c r="BN331" i="1"/>
  <c r="BH331" i="1"/>
  <c r="CH49" i="1"/>
  <c r="CD49" i="1"/>
  <c r="BG333" i="1"/>
  <c r="BO223" i="1"/>
  <c r="BN223" i="1"/>
  <c r="CD223" i="1"/>
  <c r="BH223" i="1"/>
  <c r="BR462" i="1"/>
  <c r="CD225" i="1"/>
  <c r="CG225" i="1"/>
  <c r="CH225" i="1"/>
  <c r="BH226" i="1"/>
  <c r="AX226" i="1"/>
  <c r="BO226" i="1"/>
  <c r="BN226" i="1"/>
  <c r="CC226" i="1"/>
  <c r="CO226" i="1"/>
  <c r="CC216" i="1"/>
  <c r="CL216" i="1"/>
  <c r="CM216" i="1" s="1"/>
  <c r="CG450" i="1"/>
  <c r="CL451" i="1"/>
  <c r="CM451" i="1" s="1"/>
  <c r="CG144" i="1"/>
  <c r="BO596" i="1"/>
  <c r="AN596" i="1"/>
  <c r="CK596" i="1"/>
  <c r="CH217" i="1"/>
  <c r="CH327" i="1"/>
  <c r="BO454" i="1"/>
  <c r="BG456" i="1"/>
  <c r="CL456" i="1"/>
  <c r="CM456" i="1" s="1"/>
  <c r="CK162" i="1"/>
  <c r="BR355" i="1"/>
  <c r="BG219" i="1"/>
  <c r="CH457" i="1"/>
  <c r="CL220" i="1"/>
  <c r="CM220" i="1" s="1"/>
  <c r="BU459" i="1"/>
  <c r="CN459" i="1"/>
  <c r="BU147" i="1"/>
  <c r="CG147" i="1"/>
  <c r="BG527" i="1"/>
  <c r="BU331" i="1"/>
  <c r="CO331" i="1"/>
  <c r="CG49" i="1"/>
  <c r="CD332" i="1"/>
  <c r="BO333" i="1"/>
  <c r="CO333" i="1"/>
  <c r="BG223" i="1"/>
  <c r="CD464" i="1"/>
  <c r="CH464" i="1"/>
  <c r="CI225" i="1"/>
  <c r="BR466" i="1"/>
  <c r="AX336" i="1"/>
  <c r="BN336" i="1"/>
  <c r="BO336" i="1"/>
  <c r="BH336" i="1"/>
  <c r="BG336" i="1"/>
  <c r="CL446" i="1"/>
  <c r="CM446" i="1" s="1"/>
  <c r="BG538" i="1"/>
  <c r="CG448" i="1"/>
  <c r="CK324" i="1"/>
  <c r="CH450" i="1"/>
  <c r="CC451" i="1"/>
  <c r="CG452" i="1"/>
  <c r="CD595" i="1"/>
  <c r="CH144" i="1"/>
  <c r="BG596" i="1"/>
  <c r="CD596" i="1"/>
  <c r="CK79" i="1"/>
  <c r="CI217" i="1"/>
  <c r="CI327" i="1"/>
  <c r="BG453" i="1"/>
  <c r="CG454" i="1"/>
  <c r="BU455" i="1"/>
  <c r="CN455" i="1"/>
  <c r="BH456" i="1"/>
  <c r="CH535" i="1"/>
  <c r="BG162" i="1"/>
  <c r="CG81" i="1"/>
  <c r="BR328" i="1"/>
  <c r="BH219" i="1"/>
  <c r="CI457" i="1"/>
  <c r="CD220" i="1"/>
  <c r="CG163" i="1"/>
  <c r="CL458" i="1"/>
  <c r="CM458" i="1" s="1"/>
  <c r="CO459" i="1"/>
  <c r="CL536" i="1"/>
  <c r="CM536" i="1" s="1"/>
  <c r="CD598" i="1"/>
  <c r="BH147" i="1"/>
  <c r="AX147" i="1"/>
  <c r="CH147" i="1"/>
  <c r="CG461" i="1"/>
  <c r="CD461" i="1"/>
  <c r="CI49" i="1"/>
  <c r="CG332" i="1"/>
  <c r="CD224" i="1"/>
  <c r="CG464" i="1"/>
  <c r="CO225" i="1"/>
  <c r="BU265" i="1"/>
  <c r="CJ594" i="1"/>
  <c r="BU213" i="1"/>
  <c r="CG143" i="1"/>
  <c r="CL78" i="1"/>
  <c r="CM78" i="1" s="1"/>
  <c r="BH538" i="1"/>
  <c r="BU323" i="1"/>
  <c r="CN323" i="1"/>
  <c r="BU215" i="1"/>
  <c r="CN215" i="1"/>
  <c r="BG216" i="1"/>
  <c r="AX449" i="1"/>
  <c r="CC324" i="1"/>
  <c r="CI96" i="1"/>
  <c r="CJ96" i="1" s="1"/>
  <c r="CI450" i="1"/>
  <c r="BH451" i="1"/>
  <c r="BU451" i="1"/>
  <c r="CN451" i="1"/>
  <c r="BG595" i="1"/>
  <c r="BH596" i="1"/>
  <c r="CH326" i="1"/>
  <c r="BG79" i="1"/>
  <c r="CG145" i="1"/>
  <c r="CJ145" i="1" s="1"/>
  <c r="BH453" i="1"/>
  <c r="CI454" i="1"/>
  <c r="CC455" i="1"/>
  <c r="CO455" i="1"/>
  <c r="AX597" i="1"/>
  <c r="BN456" i="1"/>
  <c r="CI535" i="1"/>
  <c r="CJ535" i="1" s="1"/>
  <c r="BH162" i="1"/>
  <c r="CH81" i="1"/>
  <c r="CG146" i="1"/>
  <c r="CG82" i="1"/>
  <c r="CG219" i="1"/>
  <c r="CJ219" i="1" s="1"/>
  <c r="CH163" i="1"/>
  <c r="CC458" i="1"/>
  <c r="BG598" i="1"/>
  <c r="CK329" i="1"/>
  <c r="CN329" i="1"/>
  <c r="BU329" i="1"/>
  <c r="BG147" i="1"/>
  <c r="CI147" i="1"/>
  <c r="BG331" i="1"/>
  <c r="CH461" i="1"/>
  <c r="CH332" i="1"/>
  <c r="CC83" i="1"/>
  <c r="CI83" i="1"/>
  <c r="CJ83" i="1" s="1"/>
  <c r="CH83" i="1"/>
  <c r="CK462" i="1"/>
  <c r="CI464" i="1"/>
  <c r="CL465" i="1"/>
  <c r="CM465" i="1" s="1"/>
  <c r="CK465" i="1"/>
  <c r="CG356" i="1"/>
  <c r="CI356" i="1"/>
  <c r="CD356" i="1"/>
  <c r="CC464" i="1"/>
  <c r="CO464" i="1"/>
  <c r="CN225" i="1"/>
  <c r="BN466" i="1"/>
  <c r="CD467" i="1"/>
  <c r="CI467" i="1"/>
  <c r="CJ467" i="1" s="1"/>
  <c r="CD233" i="1"/>
  <c r="CD150" i="1"/>
  <c r="CC149" i="1"/>
  <c r="CO149" i="1"/>
  <c r="CD236" i="1"/>
  <c r="CH149" i="1"/>
  <c r="CD149" i="1"/>
  <c r="BU465" i="1"/>
  <c r="CD465" i="1"/>
  <c r="BN528" i="1"/>
  <c r="BO528" i="1"/>
  <c r="CD528" i="1"/>
  <c r="AX466" i="1"/>
  <c r="BH334" i="1"/>
  <c r="BR529" i="1"/>
  <c r="CD601" i="1"/>
  <c r="CG601" i="1"/>
  <c r="BO602" i="1"/>
  <c r="AX602" i="1"/>
  <c r="BH602" i="1"/>
  <c r="CI226" i="1"/>
  <c r="CJ226" i="1" s="1"/>
  <c r="CG338" i="1"/>
  <c r="BH228" i="1"/>
  <c r="AX228" i="1"/>
  <c r="BG228" i="1"/>
  <c r="BX228" i="1"/>
  <c r="CI228" i="1" s="1"/>
  <c r="CJ228" i="1" s="1"/>
  <c r="CH229" i="1"/>
  <c r="CG229" i="1"/>
  <c r="CN466" i="1"/>
  <c r="CK466" i="1"/>
  <c r="CL466" i="1"/>
  <c r="CM466" i="1" s="1"/>
  <c r="AX600" i="1"/>
  <c r="BH600" i="1"/>
  <c r="CH600" i="1"/>
  <c r="CD600" i="1"/>
  <c r="CG335" i="1"/>
  <c r="CD335" i="1"/>
  <c r="CG336" i="1"/>
  <c r="CH336" i="1"/>
  <c r="CH338" i="1"/>
  <c r="CC165" i="1"/>
  <c r="CH230" i="1"/>
  <c r="CG230" i="1"/>
  <c r="CD230" i="1"/>
  <c r="BU462" i="1"/>
  <c r="CD164" i="1"/>
  <c r="CH465" i="1"/>
  <c r="BG528" i="1"/>
  <c r="CG528" i="1"/>
  <c r="CC466" i="1"/>
  <c r="BO334" i="1"/>
  <c r="CG334" i="1"/>
  <c r="CI334" i="1"/>
  <c r="BG600" i="1"/>
  <c r="CG600" i="1"/>
  <c r="BH601" i="1"/>
  <c r="BN601" i="1"/>
  <c r="BG601" i="1"/>
  <c r="CI601" i="1"/>
  <c r="BG335" i="1"/>
  <c r="CH335" i="1"/>
  <c r="CI336" i="1"/>
  <c r="CI338" i="1"/>
  <c r="BO228" i="1"/>
  <c r="BZ228" i="1"/>
  <c r="CE228" i="1" s="1"/>
  <c r="CO228" i="1"/>
  <c r="CK229" i="1"/>
  <c r="CG231" i="1"/>
  <c r="CH231" i="1"/>
  <c r="CK330" i="1"/>
  <c r="CK460" i="1"/>
  <c r="CC461" i="1"/>
  <c r="BR332" i="1"/>
  <c r="CG462" i="1"/>
  <c r="BG164" i="1"/>
  <c r="AX463" i="1"/>
  <c r="AX464" i="1"/>
  <c r="BR464" i="1"/>
  <c r="CK225" i="1"/>
  <c r="CI465" i="1"/>
  <c r="CJ465" i="1" s="1"/>
  <c r="BH528" i="1"/>
  <c r="CI528" i="1"/>
  <c r="BG466" i="1"/>
  <c r="BU466" i="1"/>
  <c r="AX356" i="1"/>
  <c r="CL356" i="1"/>
  <c r="CM356" i="1" s="1"/>
  <c r="CH334" i="1"/>
  <c r="BN600" i="1"/>
  <c r="CI600" i="1"/>
  <c r="BO601" i="1"/>
  <c r="BN335" i="1"/>
  <c r="CI335" i="1"/>
  <c r="BU337" i="1"/>
  <c r="CC338" i="1"/>
  <c r="BN229" i="1"/>
  <c r="BZ229" i="1"/>
  <c r="CE229" i="1" s="1"/>
  <c r="BY229" i="1"/>
  <c r="CA229" i="1" s="1"/>
  <c r="BO229" i="1"/>
  <c r="BX229" i="1"/>
  <c r="CI229" i="1" s="1"/>
  <c r="BH229" i="1"/>
  <c r="AX229" i="1"/>
  <c r="CL229" i="1"/>
  <c r="CM229" i="1" s="1"/>
  <c r="CN537" i="1"/>
  <c r="BU537" i="1"/>
  <c r="CK537" i="1"/>
  <c r="CD97" i="1"/>
  <c r="CL460" i="1"/>
  <c r="CM460" i="1" s="1"/>
  <c r="CN332" i="1"/>
  <c r="CG223" i="1"/>
  <c r="CJ223" i="1" s="1"/>
  <c r="CH223" i="1"/>
  <c r="CH462" i="1"/>
  <c r="BH164" i="1"/>
  <c r="CI164" i="1"/>
  <c r="CJ164" i="1" s="1"/>
  <c r="CN464" i="1"/>
  <c r="BH466" i="1"/>
  <c r="CC356" i="1"/>
  <c r="BO600" i="1"/>
  <c r="BO335" i="1"/>
  <c r="CD226" i="1"/>
  <c r="CL467" i="1"/>
  <c r="CM467" i="1" s="1"/>
  <c r="CK467" i="1"/>
  <c r="BN337" i="1"/>
  <c r="BO337" i="1"/>
  <c r="BG337" i="1"/>
  <c r="CD228" i="1"/>
  <c r="CC97" i="1"/>
  <c r="CO97" i="1"/>
  <c r="BG231" i="1"/>
  <c r="BN231" i="1"/>
  <c r="AX231" i="1"/>
  <c r="CC152" i="1"/>
  <c r="CK471" i="1"/>
  <c r="CN471" i="1"/>
  <c r="CO504" i="1"/>
  <c r="CC504" i="1"/>
  <c r="CN504" i="1"/>
  <c r="CC167" i="1"/>
  <c r="CC231" i="1"/>
  <c r="CN231" i="1"/>
  <c r="CH152" i="1"/>
  <c r="CG152" i="1"/>
  <c r="CJ152" i="1" s="1"/>
  <c r="CD152" i="1"/>
  <c r="CK154" i="1"/>
  <c r="CN154" i="1"/>
  <c r="CO238" i="1"/>
  <c r="CC238" i="1"/>
  <c r="AX232" i="1"/>
  <c r="BX232" i="1"/>
  <c r="CI232" i="1" s="1"/>
  <c r="CJ232" i="1" s="1"/>
  <c r="BO232" i="1"/>
  <c r="BZ232" i="1"/>
  <c r="CE232" i="1" s="1"/>
  <c r="BN232" i="1"/>
  <c r="CD232" i="1"/>
  <c r="BG232" i="1"/>
  <c r="BY232" i="1"/>
  <c r="CA232" i="1" s="1"/>
  <c r="CH233" i="1"/>
  <c r="AX150" i="1"/>
  <c r="BX150" i="1"/>
  <c r="CI150" i="1" s="1"/>
  <c r="CJ150" i="1" s="1"/>
  <c r="BO150" i="1"/>
  <c r="BY150" i="1"/>
  <c r="CA150" i="1" s="1"/>
  <c r="BH150" i="1"/>
  <c r="BG150" i="1"/>
  <c r="BZ150" i="1"/>
  <c r="CE150" i="1" s="1"/>
  <c r="CD471" i="1"/>
  <c r="CC236" i="1"/>
  <c r="CO236" i="1"/>
  <c r="CO237" i="1"/>
  <c r="CC237" i="1"/>
  <c r="CD86" i="1"/>
  <c r="CH86" i="1"/>
  <c r="CG86" i="1"/>
  <c r="CG468" i="1"/>
  <c r="CD468" i="1"/>
  <c r="BN150" i="1"/>
  <c r="CO469" i="1"/>
  <c r="CC469" i="1"/>
  <c r="CH236" i="1"/>
  <c r="CG236" i="1"/>
  <c r="CH472" i="1"/>
  <c r="CG472" i="1"/>
  <c r="CD472" i="1"/>
  <c r="CD98" i="1"/>
  <c r="CH341" i="1"/>
  <c r="CD341" i="1"/>
  <c r="CG341" i="1"/>
  <c r="CO607" i="1"/>
  <c r="CC607" i="1"/>
  <c r="CK339" i="1"/>
  <c r="CL339" i="1"/>
  <c r="CM339" i="1" s="1"/>
  <c r="BO231" i="1"/>
  <c r="CH468" i="1"/>
  <c r="CC232" i="1"/>
  <c r="BU233" i="1"/>
  <c r="CG234" i="1"/>
  <c r="CD234" i="1"/>
  <c r="CH234" i="1"/>
  <c r="CH530" i="1"/>
  <c r="CD530" i="1"/>
  <c r="CG530" i="1"/>
  <c r="CO470" i="1"/>
  <c r="CC470" i="1"/>
  <c r="CI529" i="1"/>
  <c r="CJ529" i="1" s="1"/>
  <c r="BU601" i="1"/>
  <c r="AX338" i="1"/>
  <c r="BG227" i="1"/>
  <c r="CD227" i="1"/>
  <c r="BZ537" i="1"/>
  <c r="CE537" i="1" s="1"/>
  <c r="BG537" i="1"/>
  <c r="CD537" i="1"/>
  <c r="BX231" i="1"/>
  <c r="CI231" i="1" s="1"/>
  <c r="BU468" i="1"/>
  <c r="BR232" i="1"/>
  <c r="BG233" i="1"/>
  <c r="BZ233" i="1"/>
  <c r="CE233" i="1" s="1"/>
  <c r="BX233" i="1"/>
  <c r="CI233" i="1" s="1"/>
  <c r="CJ233" i="1" s="1"/>
  <c r="BO233" i="1"/>
  <c r="CC266" i="1"/>
  <c r="CC85" i="1"/>
  <c r="BZ340" i="1"/>
  <c r="CE340" i="1" s="1"/>
  <c r="CG340" i="1"/>
  <c r="CD340" i="1"/>
  <c r="CH340" i="1"/>
  <c r="BZ609" i="1"/>
  <c r="CE609" i="1" s="1"/>
  <c r="BH339" i="1"/>
  <c r="BU339" i="1"/>
  <c r="CN339" i="1"/>
  <c r="BY231" i="1"/>
  <c r="CA231" i="1" s="1"/>
  <c r="BY468" i="1"/>
  <c r="CA468" i="1" s="1"/>
  <c r="BH468" i="1"/>
  <c r="BX468" i="1"/>
  <c r="CI468" i="1" s="1"/>
  <c r="BN468" i="1"/>
  <c r="CC233" i="1"/>
  <c r="BU234" i="1"/>
  <c r="BY84" i="1"/>
  <c r="CA84" i="1" s="1"/>
  <c r="AN84" i="1"/>
  <c r="BH84" i="1"/>
  <c r="BZ84" i="1"/>
  <c r="CE84" i="1" s="1"/>
  <c r="CC530" i="1"/>
  <c r="CG606" i="1"/>
  <c r="CD606" i="1"/>
  <c r="CH606" i="1"/>
  <c r="CJ224" i="1"/>
  <c r="CH529" i="1"/>
  <c r="CB227" i="1"/>
  <c r="BN537" i="1"/>
  <c r="BN339" i="1"/>
  <c r="CO339" i="1"/>
  <c r="BZ231" i="1"/>
  <c r="CE231" i="1" s="1"/>
  <c r="CG97" i="1"/>
  <c r="BG468" i="1"/>
  <c r="BZ468" i="1"/>
  <c r="CE468" i="1" s="1"/>
  <c r="BN233" i="1"/>
  <c r="CN233" i="1"/>
  <c r="CH266" i="1"/>
  <c r="BY234" i="1"/>
  <c r="CA234" i="1" s="1"/>
  <c r="BH234" i="1"/>
  <c r="BG234" i="1"/>
  <c r="BX234" i="1"/>
  <c r="CI234" i="1" s="1"/>
  <c r="BG84" i="1"/>
  <c r="BR235" i="1"/>
  <c r="CG235" i="1"/>
  <c r="CG85" i="1"/>
  <c r="CH85" i="1"/>
  <c r="CD85" i="1"/>
  <c r="CC153" i="1"/>
  <c r="CK166" i="1"/>
  <c r="CH87" i="1"/>
  <c r="CG87" i="1"/>
  <c r="CD87" i="1"/>
  <c r="CC99" i="1"/>
  <c r="CD614" i="1"/>
  <c r="CH614" i="1"/>
  <c r="BY618" i="1"/>
  <c r="CA618" i="1" s="1"/>
  <c r="BG618" i="1"/>
  <c r="AX618" i="1"/>
  <c r="BZ618" i="1"/>
  <c r="CE618" i="1" s="1"/>
  <c r="BH618" i="1"/>
  <c r="BX640" i="1"/>
  <c r="CI640" i="1" s="1"/>
  <c r="CJ640" i="1" s="1"/>
  <c r="CC154" i="1"/>
  <c r="BR604" i="1"/>
  <c r="CI604" i="1"/>
  <c r="BX605" i="1"/>
  <c r="CI605" i="1" s="1"/>
  <c r="CJ605" i="1" s="1"/>
  <c r="BO605" i="1"/>
  <c r="BH605" i="1"/>
  <c r="BG605" i="1"/>
  <c r="CD605" i="1"/>
  <c r="AX605" i="1"/>
  <c r="AX608" i="1"/>
  <c r="K608" i="1"/>
  <c r="AP608" i="1" s="1"/>
  <c r="BY608" i="1"/>
  <c r="CA608" i="1" s="1"/>
  <c r="AN608" i="1"/>
  <c r="BX608" i="1"/>
  <c r="CI608" i="1" s="1"/>
  <c r="CJ608" i="1" s="1"/>
  <c r="BO608" i="1"/>
  <c r="BN608" i="1"/>
  <c r="BG608" i="1"/>
  <c r="BR612" i="1"/>
  <c r="BZ613" i="1"/>
  <c r="CE613" i="1" s="1"/>
  <c r="BY613" i="1"/>
  <c r="CA613" i="1" s="1"/>
  <c r="BN613" i="1"/>
  <c r="BH613" i="1"/>
  <c r="BG613" i="1"/>
  <c r="CD613" i="1"/>
  <c r="CG614" i="1"/>
  <c r="CK620" i="1"/>
  <c r="BU620" i="1"/>
  <c r="CC625" i="1"/>
  <c r="BG149" i="1"/>
  <c r="BZ149" i="1"/>
  <c r="CE149" i="1" s="1"/>
  <c r="AX149" i="1"/>
  <c r="CN149" i="1"/>
  <c r="BR150" i="1"/>
  <c r="BY151" i="1"/>
  <c r="CA151" i="1" s="1"/>
  <c r="BH151" i="1"/>
  <c r="BU151" i="1"/>
  <c r="CG151" i="1"/>
  <c r="CD151" i="1"/>
  <c r="BZ152" i="1"/>
  <c r="CE152" i="1" s="1"/>
  <c r="BN152" i="1"/>
  <c r="AX152" i="1"/>
  <c r="CN152" i="1"/>
  <c r="BN340" i="1"/>
  <c r="BR504" i="1"/>
  <c r="K87" i="1"/>
  <c r="AP87" i="1" s="1"/>
  <c r="AX87" i="1"/>
  <c r="CG154" i="1"/>
  <c r="CD154" i="1"/>
  <c r="AX238" i="1"/>
  <c r="BY238" i="1"/>
  <c r="CA238" i="1" s="1"/>
  <c r="BX238" i="1"/>
  <c r="CI238" i="1" s="1"/>
  <c r="CJ238" i="1" s="1"/>
  <c r="BO238" i="1"/>
  <c r="BG238" i="1"/>
  <c r="CN99" i="1"/>
  <c r="CG604" i="1"/>
  <c r="CC605" i="1"/>
  <c r="BY605" i="1"/>
  <c r="CA605" i="1" s="1"/>
  <c r="BH608" i="1"/>
  <c r="CC608" i="1"/>
  <c r="CH610" i="1"/>
  <c r="CG610" i="1"/>
  <c r="CC611" i="1"/>
  <c r="CO611" i="1"/>
  <c r="CG612" i="1"/>
  <c r="BO613" i="1"/>
  <c r="BN616" i="1"/>
  <c r="BG616" i="1"/>
  <c r="AX616" i="1"/>
  <c r="BH616" i="1"/>
  <c r="BZ616" i="1"/>
  <c r="CE616" i="1" s="1"/>
  <c r="BO618" i="1"/>
  <c r="BX618" i="1"/>
  <c r="CI618" i="1" s="1"/>
  <c r="AX619" i="1"/>
  <c r="BZ619" i="1"/>
  <c r="CE619" i="1" s="1"/>
  <c r="BY619" i="1"/>
  <c r="CA619" i="1" s="1"/>
  <c r="BO619" i="1"/>
  <c r="BX619" i="1"/>
  <c r="CI619" i="1" s="1"/>
  <c r="BN619" i="1"/>
  <c r="BG619" i="1"/>
  <c r="CO619" i="1"/>
  <c r="CD44" i="1"/>
  <c r="AX609" i="1"/>
  <c r="K609" i="1"/>
  <c r="AP609" i="1" s="1"/>
  <c r="BY609" i="1"/>
  <c r="CA609" i="1" s="1"/>
  <c r="AN609" i="1"/>
  <c r="BX609" i="1"/>
  <c r="CI609" i="1" s="1"/>
  <c r="CJ609" i="1" s="1"/>
  <c r="BO609" i="1"/>
  <c r="BN609" i="1"/>
  <c r="BG609" i="1"/>
  <c r="BN617" i="1"/>
  <c r="BZ617" i="1"/>
  <c r="CE617" i="1" s="1"/>
  <c r="BX617" i="1"/>
  <c r="CI617" i="1" s="1"/>
  <c r="CJ617" i="1" s="1"/>
  <c r="BH617" i="1"/>
  <c r="BG617" i="1"/>
  <c r="CD623" i="1"/>
  <c r="BZ627" i="1"/>
  <c r="CE627" i="1" s="1"/>
  <c r="CD470" i="1"/>
  <c r="CI470" i="1"/>
  <c r="CJ470" i="1" s="1"/>
  <c r="CG471" i="1"/>
  <c r="BU504" i="1"/>
  <c r="BU166" i="1"/>
  <c r="BR167" i="1"/>
  <c r="BR237" i="1"/>
  <c r="BG87" i="1"/>
  <c r="BN473" i="1"/>
  <c r="BG473" i="1"/>
  <c r="BU154" i="1"/>
  <c r="BH609" i="1"/>
  <c r="CC609" i="1"/>
  <c r="CK615" i="1"/>
  <c r="CN615" i="1"/>
  <c r="BU615" i="1"/>
  <c r="K617" i="1"/>
  <c r="AP617" i="1" s="1"/>
  <c r="CD617" i="1"/>
  <c r="AX617" i="1"/>
  <c r="BY617" i="1"/>
  <c r="CA617" i="1" s="1"/>
  <c r="CK617" i="1"/>
  <c r="CN620" i="1"/>
  <c r="CN621" i="1"/>
  <c r="BR624" i="1"/>
  <c r="BR625" i="1"/>
  <c r="CD641" i="1"/>
  <c r="BY340" i="1"/>
  <c r="CA340" i="1" s="1"/>
  <c r="CG504" i="1"/>
  <c r="BZ236" i="1"/>
  <c r="CE236" i="1" s="1"/>
  <c r="BX236" i="1"/>
  <c r="CI236" i="1" s="1"/>
  <c r="BG166" i="1"/>
  <c r="CG166" i="1"/>
  <c r="CD166" i="1"/>
  <c r="BZ98" i="1"/>
  <c r="CE98" i="1" s="1"/>
  <c r="BN98" i="1"/>
  <c r="BH87" i="1"/>
  <c r="BX87" i="1"/>
  <c r="CI87" i="1" s="1"/>
  <c r="K473" i="1"/>
  <c r="AP473" i="1" s="1"/>
  <c r="AX473" i="1"/>
  <c r="CG473" i="1"/>
  <c r="BY154" i="1"/>
  <c r="CA154" i="1" s="1"/>
  <c r="BN154" i="1"/>
  <c r="BH154" i="1"/>
  <c r="BX154" i="1"/>
  <c r="CI154" i="1" s="1"/>
  <c r="CH99" i="1"/>
  <c r="CC604" i="1"/>
  <c r="BY606" i="1"/>
  <c r="CA606" i="1" s="1"/>
  <c r="AN606" i="1"/>
  <c r="BN606" i="1"/>
  <c r="BH606" i="1"/>
  <c r="BG606" i="1"/>
  <c r="BZ606" i="1"/>
  <c r="CE606" i="1" s="1"/>
  <c r="CD609" i="1"/>
  <c r="BG610" i="1"/>
  <c r="AX610" i="1"/>
  <c r="BZ610" i="1"/>
  <c r="CE610" i="1" s="1"/>
  <c r="BY610" i="1"/>
  <c r="CA610" i="1" s="1"/>
  <c r="BH610" i="1"/>
  <c r="CC612" i="1"/>
  <c r="BR616" i="1"/>
  <c r="CG618" i="1"/>
  <c r="CD618" i="1"/>
  <c r="CH619" i="1"/>
  <c r="CG619" i="1"/>
  <c r="BU621" i="1"/>
  <c r="CC623" i="1"/>
  <c r="BN629" i="1"/>
  <c r="BG629" i="1"/>
  <c r="BY629" i="1"/>
  <c r="CA629" i="1" s="1"/>
  <c r="BH629" i="1"/>
  <c r="BO629" i="1"/>
  <c r="BX629" i="1"/>
  <c r="CI629" i="1" s="1"/>
  <c r="CJ629" i="1" s="1"/>
  <c r="AX629" i="1"/>
  <c r="CD629" i="1"/>
  <c r="CC632" i="1"/>
  <c r="CO632" i="1"/>
  <c r="BY646" i="1"/>
  <c r="CA646" i="1" s="1"/>
  <c r="CN341" i="1"/>
  <c r="BO87" i="1"/>
  <c r="BY87" i="1"/>
  <c r="CA87" i="1" s="1"/>
  <c r="CO606" i="1"/>
  <c r="CC606" i="1"/>
  <c r="CK607" i="1"/>
  <c r="CC610" i="1"/>
  <c r="BN610" i="1"/>
  <c r="BX610" i="1"/>
  <c r="CI610" i="1" s="1"/>
  <c r="CN610" i="1"/>
  <c r="BO617" i="1"/>
  <c r="CD650" i="1"/>
  <c r="CG84" i="1"/>
  <c r="BG530" i="1"/>
  <c r="BZ530" i="1"/>
  <c r="CE530" i="1" s="1"/>
  <c r="AX530" i="1"/>
  <c r="CN530" i="1"/>
  <c r="CG603" i="1"/>
  <c r="CD603" i="1"/>
  <c r="CI504" i="1"/>
  <c r="BO166" i="1"/>
  <c r="CI166" i="1"/>
  <c r="BH98" i="1"/>
  <c r="BX98" i="1"/>
  <c r="CI98" i="1" s="1"/>
  <c r="CJ98" i="1" s="1"/>
  <c r="AX237" i="1"/>
  <c r="K237" i="1"/>
  <c r="AP237" i="1" s="1"/>
  <c r="BX237" i="1"/>
  <c r="CI237" i="1" s="1"/>
  <c r="CJ237" i="1" s="1"/>
  <c r="BO237" i="1"/>
  <c r="BG341" i="1"/>
  <c r="BZ341" i="1"/>
  <c r="CE341" i="1" s="1"/>
  <c r="BZ87" i="1"/>
  <c r="CE87" i="1" s="1"/>
  <c r="CC473" i="1"/>
  <c r="BH473" i="1"/>
  <c r="BX473" i="1"/>
  <c r="CI473" i="1" s="1"/>
  <c r="BO154" i="1"/>
  <c r="BG99" i="1"/>
  <c r="AX99" i="1"/>
  <c r="BZ99" i="1"/>
  <c r="CE99" i="1" s="1"/>
  <c r="BH99" i="1"/>
  <c r="AN605" i="1"/>
  <c r="AX607" i="1"/>
  <c r="BY607" i="1"/>
  <c r="CA607" i="1" s="1"/>
  <c r="BX607" i="1"/>
  <c r="CI607" i="1" s="1"/>
  <c r="CJ607" i="1" s="1"/>
  <c r="BO607" i="1"/>
  <c r="BN607" i="1"/>
  <c r="BG607" i="1"/>
  <c r="BO610" i="1"/>
  <c r="CH611" i="1"/>
  <c r="CG611" i="1"/>
  <c r="BU613" i="1"/>
  <c r="CK613" i="1"/>
  <c r="BG615" i="1"/>
  <c r="BY615" i="1"/>
  <c r="CA615" i="1" s="1"/>
  <c r="BN615" i="1"/>
  <c r="BH615" i="1"/>
  <c r="K615" i="1"/>
  <c r="AP615" i="1" s="1"/>
  <c r="BX615" i="1"/>
  <c r="CI615" i="1" s="1"/>
  <c r="CJ615" i="1" s="1"/>
  <c r="BN636" i="1"/>
  <c r="BZ636" i="1"/>
  <c r="CE636" i="1" s="1"/>
  <c r="BG636" i="1"/>
  <c r="AX636" i="1"/>
  <c r="BX636" i="1"/>
  <c r="CI636" i="1" s="1"/>
  <c r="BH636" i="1"/>
  <c r="BY636" i="1"/>
  <c r="CA636" i="1" s="1"/>
  <c r="BO636" i="1"/>
  <c r="BY643" i="1"/>
  <c r="CA643" i="1" s="1"/>
  <c r="BO627" i="1"/>
  <c r="BX632" i="1"/>
  <c r="CI632" i="1" s="1"/>
  <c r="CJ632" i="1" s="1"/>
  <c r="BO632" i="1"/>
  <c r="AX632" i="1"/>
  <c r="BY632" i="1"/>
  <c r="CA632" i="1" s="1"/>
  <c r="BN632" i="1"/>
  <c r="BG632" i="1"/>
  <c r="BZ632" i="1"/>
  <c r="CE632" i="1" s="1"/>
  <c r="BZ637" i="1"/>
  <c r="CE637" i="1" s="1"/>
  <c r="CN650" i="1"/>
  <c r="CN653" i="1"/>
  <c r="CK653" i="1"/>
  <c r="BU653" i="1"/>
  <c r="BZ654" i="1"/>
  <c r="CE654" i="1" s="1"/>
  <c r="AX654" i="1"/>
  <c r="BY654" i="1"/>
  <c r="CA654" i="1" s="1"/>
  <c r="BO654" i="1"/>
  <c r="BX654" i="1"/>
  <c r="CI654" i="1" s="1"/>
  <c r="CJ654" i="1" s="1"/>
  <c r="BN654" i="1"/>
  <c r="BH654" i="1"/>
  <c r="BG654" i="1"/>
  <c r="AX646" i="1"/>
  <c r="BH646" i="1"/>
  <c r="BZ646" i="1"/>
  <c r="CE646" i="1" s="1"/>
  <c r="BO646" i="1"/>
  <c r="CD646" i="1"/>
  <c r="BG646" i="1"/>
  <c r="CK628" i="1"/>
  <c r="CN628" i="1"/>
  <c r="BY633" i="1"/>
  <c r="CA633" i="1" s="1"/>
  <c r="AN633" i="1"/>
  <c r="BX633" i="1"/>
  <c r="CI633" i="1" s="1"/>
  <c r="BO633" i="1"/>
  <c r="AX633" i="1"/>
  <c r="BH633" i="1"/>
  <c r="BG633" i="1"/>
  <c r="BZ633" i="1"/>
  <c r="CE633" i="1" s="1"/>
  <c r="CG636" i="1"/>
  <c r="CD636" i="1"/>
  <c r="CH636" i="1"/>
  <c r="CC638" i="1"/>
  <c r="CO638" i="1"/>
  <c r="BN640" i="1"/>
  <c r="BG640" i="1"/>
  <c r="BY640" i="1"/>
  <c r="CA640" i="1" s="1"/>
  <c r="BH640" i="1"/>
  <c r="CD640" i="1"/>
  <c r="BH643" i="1"/>
  <c r="BX643" i="1"/>
  <c r="CI643" i="1" s="1"/>
  <c r="BN643" i="1"/>
  <c r="BZ643" i="1"/>
  <c r="CE643" i="1" s="1"/>
  <c r="BO643" i="1"/>
  <c r="AX643" i="1"/>
  <c r="BX644" i="1"/>
  <c r="CI644" i="1" s="1"/>
  <c r="BO644" i="1"/>
  <c r="AX644" i="1"/>
  <c r="BY644" i="1"/>
  <c r="CA644" i="1" s="1"/>
  <c r="BN644" i="1"/>
  <c r="CD644" i="1"/>
  <c r="BG644" i="1"/>
  <c r="BN646" i="1"/>
  <c r="CD648" i="1"/>
  <c r="CG648" i="1"/>
  <c r="CH648" i="1"/>
  <c r="BU650" i="1"/>
  <c r="CC615" i="1"/>
  <c r="CD615" i="1"/>
  <c r="CH628" i="1"/>
  <c r="CD628" i="1"/>
  <c r="CG628" i="1"/>
  <c r="CK631" i="1"/>
  <c r="BR632" i="1"/>
  <c r="BN633" i="1"/>
  <c r="AX634" i="1"/>
  <c r="BH634" i="1"/>
  <c r="BZ634" i="1"/>
  <c r="CE634" i="1" s="1"/>
  <c r="BO634" i="1"/>
  <c r="CD634" i="1"/>
  <c r="BG634" i="1"/>
  <c r="BG639" i="1"/>
  <c r="BY639" i="1"/>
  <c r="CA639" i="1" s="1"/>
  <c r="BZ639" i="1"/>
  <c r="CE639" i="1" s="1"/>
  <c r="BN639" i="1"/>
  <c r="AX639" i="1"/>
  <c r="BH639" i="1"/>
  <c r="BO640" i="1"/>
  <c r="BY641" i="1"/>
  <c r="CA641" i="1" s="1"/>
  <c r="BZ641" i="1"/>
  <c r="CE641" i="1" s="1"/>
  <c r="BN641" i="1"/>
  <c r="BG641" i="1"/>
  <c r="BU641" i="1"/>
  <c r="CN641" i="1"/>
  <c r="CC644" i="1"/>
  <c r="CO644" i="1"/>
  <c r="BH644" i="1"/>
  <c r="BZ644" i="1"/>
  <c r="CE644" i="1" s="1"/>
  <c r="BY645" i="1"/>
  <c r="CA645" i="1" s="1"/>
  <c r="AN645" i="1"/>
  <c r="BX645" i="1"/>
  <c r="CI645" i="1" s="1"/>
  <c r="BO645" i="1"/>
  <c r="BH645" i="1"/>
  <c r="AX645" i="1"/>
  <c r="BG645" i="1"/>
  <c r="CO648" i="1"/>
  <c r="CC648" i="1"/>
  <c r="CK153" i="1"/>
  <c r="CK605" i="1"/>
  <c r="BZ611" i="1"/>
  <c r="CE611" i="1" s="1"/>
  <c r="CK616" i="1"/>
  <c r="CC620" i="1"/>
  <c r="BH620" i="1"/>
  <c r="BN621" i="1"/>
  <c r="BY621" i="1"/>
  <c r="CA621" i="1" s="1"/>
  <c r="BO621" i="1"/>
  <c r="CG621" i="1"/>
  <c r="CD622" i="1"/>
  <c r="CN623" i="1"/>
  <c r="CD624" i="1"/>
  <c r="CN624" i="1"/>
  <c r="CN625" i="1"/>
  <c r="CG627" i="1"/>
  <c r="BU628" i="1"/>
  <c r="CO630" i="1"/>
  <c r="CC633" i="1"/>
  <c r="BN634" i="1"/>
  <c r="CC639" i="1"/>
  <c r="BO639" i="1"/>
  <c r="CC640" i="1"/>
  <c r="BH641" i="1"/>
  <c r="BX641" i="1"/>
  <c r="CI641" i="1" s="1"/>
  <c r="CO645" i="1"/>
  <c r="CC645" i="1"/>
  <c r="BN645" i="1"/>
  <c r="BU605" i="1"/>
  <c r="CO622" i="1"/>
  <c r="CC622" i="1"/>
  <c r="CD625" i="1"/>
  <c r="CH625" i="1"/>
  <c r="CH627" i="1"/>
  <c r="CG44" i="1"/>
  <c r="BH631" i="1"/>
  <c r="BX631" i="1"/>
  <c r="CI631" i="1" s="1"/>
  <c r="BN631" i="1"/>
  <c r="AX631" i="1"/>
  <c r="BZ631" i="1"/>
  <c r="CE631" i="1" s="1"/>
  <c r="BO631" i="1"/>
  <c r="CN637" i="1"/>
  <c r="BU637" i="1"/>
  <c r="CH639" i="1"/>
  <c r="CG639" i="1"/>
  <c r="CD639" i="1"/>
  <c r="BO641" i="1"/>
  <c r="CH642" i="1"/>
  <c r="CG642" i="1"/>
  <c r="CD642" i="1"/>
  <c r="CG645" i="1"/>
  <c r="CH645" i="1"/>
  <c r="CD645" i="1"/>
  <c r="CD652" i="1"/>
  <c r="CH652" i="1"/>
  <c r="CD656" i="1"/>
  <c r="BG623" i="1"/>
  <c r="BG624" i="1"/>
  <c r="BX624" i="1"/>
  <c r="CI624" i="1" s="1"/>
  <c r="CJ624" i="1" s="1"/>
  <c r="BO624" i="1"/>
  <c r="AX627" i="1"/>
  <c r="BX627" i="1"/>
  <c r="CI627" i="1" s="1"/>
  <c r="BN627" i="1"/>
  <c r="BG627" i="1"/>
  <c r="BY44" i="1"/>
  <c r="CA44" i="1" s="1"/>
  <c r="BG44" i="1"/>
  <c r="CG633" i="1"/>
  <c r="CH633" i="1"/>
  <c r="CD633" i="1"/>
  <c r="CC635" i="1"/>
  <c r="AN643" i="1"/>
  <c r="CN648" i="1"/>
  <c r="BZ650" i="1"/>
  <c r="CE650" i="1" s="1"/>
  <c r="BX650" i="1"/>
  <c r="CI650" i="1" s="1"/>
  <c r="BO650" i="1"/>
  <c r="BY650" i="1"/>
  <c r="CA650" i="1" s="1"/>
  <c r="BN650" i="1"/>
  <c r="BH650" i="1"/>
  <c r="BG650" i="1"/>
  <c r="CD657" i="1"/>
  <c r="BY620" i="1"/>
  <c r="CA620" i="1" s="1"/>
  <c r="CH622" i="1"/>
  <c r="BH623" i="1"/>
  <c r="CG623" i="1"/>
  <c r="CC624" i="1"/>
  <c r="BH624" i="1"/>
  <c r="CH624" i="1"/>
  <c r="CO626" i="1"/>
  <c r="CC626" i="1"/>
  <c r="CG626" i="1"/>
  <c r="BH627" i="1"/>
  <c r="BY627" i="1"/>
  <c r="CA627" i="1" s="1"/>
  <c r="BH44" i="1"/>
  <c r="BU44" i="1"/>
  <c r="CH630" i="1"/>
  <c r="CD630" i="1"/>
  <c r="CG630" i="1"/>
  <c r="CG641" i="1"/>
  <c r="CH641" i="1"/>
  <c r="BX646" i="1"/>
  <c r="CI646" i="1" s="1"/>
  <c r="CJ646" i="1" s="1"/>
  <c r="BU648" i="1"/>
  <c r="BX649" i="1"/>
  <c r="CI649" i="1" s="1"/>
  <c r="CJ649" i="1" s="1"/>
  <c r="BO649" i="1"/>
  <c r="AX649" i="1"/>
  <c r="BZ649" i="1"/>
  <c r="CE649" i="1" s="1"/>
  <c r="BY649" i="1"/>
  <c r="CA649" i="1" s="1"/>
  <c r="BH649" i="1"/>
  <c r="CD649" i="1"/>
  <c r="BG649" i="1"/>
  <c r="BY626" i="1"/>
  <c r="CA626" i="1" s="1"/>
  <c r="BR627" i="1"/>
  <c r="AX630" i="1"/>
  <c r="BY630" i="1"/>
  <c r="CA630" i="1" s="1"/>
  <c r="BO630" i="1"/>
  <c r="BG630" i="1"/>
  <c r="BH637" i="1"/>
  <c r="CG637" i="1"/>
  <c r="CD637" i="1"/>
  <c r="BG638" i="1"/>
  <c r="CN639" i="1"/>
  <c r="CN642" i="1"/>
  <c r="BU643" i="1"/>
  <c r="CD643" i="1"/>
  <c r="CG643" i="1"/>
  <c r="CN645" i="1"/>
  <c r="BZ647" i="1"/>
  <c r="CE647" i="1" s="1"/>
  <c r="AX647" i="1"/>
  <c r="CC653" i="1"/>
  <c r="CO654" i="1"/>
  <c r="CN655" i="1"/>
  <c r="BU655" i="1"/>
  <c r="CK655" i="1"/>
  <c r="CD661" i="1"/>
  <c r="CG661" i="1"/>
  <c r="CD668" i="1"/>
  <c r="CI668" i="1"/>
  <c r="CH668" i="1"/>
  <c r="CG668" i="1"/>
  <c r="CH654" i="1"/>
  <c r="CD655" i="1"/>
  <c r="CG656" i="1"/>
  <c r="CN657" i="1"/>
  <c r="CK657" i="1"/>
  <c r="AX642" i="1"/>
  <c r="BY642" i="1"/>
  <c r="CA642" i="1" s="1"/>
  <c r="BO642" i="1"/>
  <c r="BG642" i="1"/>
  <c r="BH648" i="1"/>
  <c r="BX648" i="1"/>
  <c r="CI648" i="1" s="1"/>
  <c r="BN648" i="1"/>
  <c r="CC649" i="1"/>
  <c r="CH650" i="1"/>
  <c r="CG650" i="1"/>
  <c r="BU652" i="1"/>
  <c r="BX653" i="1"/>
  <c r="CI653" i="1" s="1"/>
  <c r="CJ653" i="1" s="1"/>
  <c r="BO653" i="1"/>
  <c r="BY653" i="1"/>
  <c r="CA653" i="1" s="1"/>
  <c r="CH656" i="1"/>
  <c r="CO474" i="1"/>
  <c r="CC474" i="1"/>
  <c r="BH665" i="1"/>
  <c r="BG665" i="1"/>
  <c r="BN665" i="1"/>
  <c r="BO665" i="1"/>
  <c r="AX665" i="1"/>
  <c r="CD665" i="1"/>
  <c r="CD651" i="1"/>
  <c r="CO651" i="1"/>
  <c r="CD679" i="1"/>
  <c r="BY622" i="1"/>
  <c r="CA622" i="1" s="1"/>
  <c r="BR623" i="1"/>
  <c r="BZ626" i="1"/>
  <c r="CE626" i="1" s="1"/>
  <c r="BU631" i="1"/>
  <c r="CD631" i="1"/>
  <c r="CG631" i="1"/>
  <c r="BG635" i="1"/>
  <c r="AX635" i="1"/>
  <c r="BH635" i="1"/>
  <c r="BR638" i="1"/>
  <c r="BN642" i="1"/>
  <c r="BZ642" i="1"/>
  <c r="CE642" i="1" s="1"/>
  <c r="BR646" i="1"/>
  <c r="BO647" i="1"/>
  <c r="BX647" i="1"/>
  <c r="CI647" i="1" s="1"/>
  <c r="CJ647" i="1" s="1"/>
  <c r="CH647" i="1"/>
  <c r="BO648" i="1"/>
  <c r="BZ648" i="1"/>
  <c r="CE648" i="1" s="1"/>
  <c r="CG651" i="1"/>
  <c r="BH652" i="1"/>
  <c r="BN652" i="1"/>
  <c r="BY652" i="1"/>
  <c r="CA652" i="1" s="1"/>
  <c r="BH653" i="1"/>
  <c r="BY656" i="1"/>
  <c r="CA656" i="1" s="1"/>
  <c r="AN656" i="1"/>
  <c r="BZ656" i="1"/>
  <c r="CE656" i="1" s="1"/>
  <c r="BX656" i="1"/>
  <c r="CI656" i="1" s="1"/>
  <c r="BO656" i="1"/>
  <c r="BN656" i="1"/>
  <c r="CH651" i="1"/>
  <c r="CC652" i="1"/>
  <c r="BN653" i="1"/>
  <c r="BZ653" i="1"/>
  <c r="CE653" i="1" s="1"/>
  <c r="CN656" i="1"/>
  <c r="CI664" i="1"/>
  <c r="CH664" i="1"/>
  <c r="CG664" i="1"/>
  <c r="CO670" i="1"/>
  <c r="CC670" i="1"/>
  <c r="BY637" i="1"/>
  <c r="CA637" i="1" s="1"/>
  <c r="BG637" i="1"/>
  <c r="BR642" i="1"/>
  <c r="CD654" i="1"/>
  <c r="CG657" i="1"/>
  <c r="CH657" i="1"/>
  <c r="CC661" i="1"/>
  <c r="CC168" i="1"/>
  <c r="CG474" i="1"/>
  <c r="CD474" i="1"/>
  <c r="CJ474" i="1"/>
  <c r="CH474" i="1"/>
  <c r="CH662" i="1"/>
  <c r="BU657" i="1"/>
  <c r="BN659" i="1"/>
  <c r="BY659" i="1"/>
  <c r="CA659" i="1" s="1"/>
  <c r="BO659" i="1"/>
  <c r="BX659" i="1"/>
  <c r="CI659" i="1" s="1"/>
  <c r="CJ659" i="1" s="1"/>
  <c r="CK661" i="1"/>
  <c r="CN661" i="1"/>
  <c r="BR168" i="1"/>
  <c r="CG168" i="1"/>
  <c r="CD168" i="1"/>
  <c r="CD680" i="1"/>
  <c r="CK632" i="1"/>
  <c r="CK644" i="1"/>
  <c r="CK649" i="1"/>
  <c r="BR658" i="1"/>
  <c r="CD658" i="1"/>
  <c r="BG659" i="1"/>
  <c r="BZ659" i="1"/>
  <c r="CE659" i="1" s="1"/>
  <c r="CN659" i="1"/>
  <c r="BU661" i="1"/>
  <c r="CH168" i="1"/>
  <c r="BU663" i="1"/>
  <c r="CC664" i="1"/>
  <c r="CI666" i="1"/>
  <c r="CH666" i="1"/>
  <c r="CG666" i="1"/>
  <c r="CD666" i="1"/>
  <c r="CI674" i="1"/>
  <c r="CG674" i="1"/>
  <c r="CH674" i="1"/>
  <c r="CD674" i="1"/>
  <c r="CK658" i="1"/>
  <c r="CN658" i="1"/>
  <c r="BU658" i="1"/>
  <c r="CL168" i="1"/>
  <c r="CM168" i="1" s="1"/>
  <c r="CO662" i="1"/>
  <c r="CC662" i="1"/>
  <c r="AX663" i="1"/>
  <c r="BO663" i="1"/>
  <c r="BH663" i="1"/>
  <c r="CO668" i="1"/>
  <c r="CC668" i="1"/>
  <c r="CO673" i="1"/>
  <c r="CC673" i="1"/>
  <c r="CN673" i="1"/>
  <c r="BU673" i="1"/>
  <c r="CH659" i="1"/>
  <c r="CO660" i="1"/>
  <c r="CC660" i="1"/>
  <c r="CG662" i="1"/>
  <c r="CI662" i="1"/>
  <c r="BN663" i="1"/>
  <c r="BR667" i="1"/>
  <c r="CD667" i="1"/>
  <c r="CD669" i="1"/>
  <c r="BO657" i="1"/>
  <c r="BY657" i="1"/>
  <c r="CA657" i="1" s="1"/>
  <c r="CC658" i="1"/>
  <c r="BG661" i="1"/>
  <c r="CG663" i="1"/>
  <c r="CJ663" i="1" s="1"/>
  <c r="CJ665" i="1"/>
  <c r="AX666" i="1"/>
  <c r="BU667" i="1"/>
  <c r="CN667" i="1"/>
  <c r="BG669" i="1"/>
  <c r="CN669" i="1"/>
  <c r="CC674" i="1"/>
  <c r="CO667" i="1"/>
  <c r="BH669" i="1"/>
  <c r="CO672" i="1"/>
  <c r="CN678" i="1"/>
  <c r="CK678" i="1"/>
  <c r="BZ679" i="1"/>
  <c r="CE679" i="1" s="1"/>
  <c r="BY679" i="1"/>
  <c r="CA679" i="1" s="1"/>
  <c r="BX679" i="1"/>
  <c r="CI679" i="1" s="1"/>
  <c r="CJ679" i="1" s="1"/>
  <c r="BO679" i="1"/>
  <c r="BN679" i="1"/>
  <c r="CC666" i="1"/>
  <c r="CG667" i="1"/>
  <c r="CJ667" i="1" s="1"/>
  <c r="BO669" i="1"/>
  <c r="CG672" i="1"/>
  <c r="CJ672" i="1" s="1"/>
  <c r="BU678" i="1"/>
  <c r="BG679" i="1"/>
  <c r="CC681" i="1"/>
  <c r="BY683" i="1"/>
  <c r="CA683" i="1" s="1"/>
  <c r="CD683" i="1"/>
  <c r="CD677" i="1"/>
  <c r="CI677" i="1"/>
  <c r="BX678" i="1"/>
  <c r="CI678" i="1" s="1"/>
  <c r="CJ678" i="1" s="1"/>
  <c r="BO678" i="1"/>
  <c r="BH678" i="1"/>
  <c r="BG678" i="1"/>
  <c r="CD678" i="1"/>
  <c r="BY678" i="1"/>
  <c r="CA678" i="1" s="1"/>
  <c r="CH680" i="1"/>
  <c r="CG680" i="1"/>
  <c r="BG657" i="1"/>
  <c r="BY660" i="1"/>
  <c r="CA660" i="1" s="1"/>
  <c r="BR661" i="1"/>
  <c r="BO168" i="1"/>
  <c r="BX168" i="1"/>
  <c r="CI168" i="1" s="1"/>
  <c r="CD663" i="1"/>
  <c r="BO666" i="1"/>
  <c r="AX667" i="1"/>
  <c r="BN668" i="1"/>
  <c r="AX669" i="1"/>
  <c r="BH670" i="1"/>
  <c r="BN675" i="1"/>
  <c r="CJ675" i="1"/>
  <c r="CH675" i="1"/>
  <c r="CG677" i="1"/>
  <c r="CC678" i="1"/>
  <c r="BN678" i="1"/>
  <c r="BZ678" i="1"/>
  <c r="CE678" i="1" s="1"/>
  <c r="CD682" i="1"/>
  <c r="CH682" i="1"/>
  <c r="BO675" i="1"/>
  <c r="CC676" i="1"/>
  <c r="BU676" i="1"/>
  <c r="CI676" i="1"/>
  <c r="CH676" i="1"/>
  <c r="CH677" i="1"/>
  <c r="CC682" i="1"/>
  <c r="BX655" i="1"/>
  <c r="CI655" i="1" s="1"/>
  <c r="CJ655" i="1" s="1"/>
  <c r="BO655" i="1"/>
  <c r="BN657" i="1"/>
  <c r="BX657" i="1"/>
  <c r="CI657" i="1" s="1"/>
  <c r="BZ168" i="1"/>
  <c r="CE168" i="1" s="1"/>
  <c r="BR664" i="1"/>
  <c r="CD672" i="1"/>
  <c r="CG676" i="1"/>
  <c r="CH681" i="1"/>
  <c r="BG683" i="1"/>
  <c r="CC683" i="1"/>
  <c r="CK683" i="1"/>
  <c r="BH683" i="1"/>
  <c r="AX681" i="1"/>
  <c r="BG682" i="1"/>
  <c r="BN683" i="1"/>
  <c r="BH682" i="1"/>
  <c r="BO683" i="1"/>
  <c r="BX683" i="1"/>
  <c r="CI683" i="1" s="1"/>
  <c r="CJ683" i="1" s="1"/>
  <c r="CJ326" i="1" l="1"/>
  <c r="CJ466" i="1"/>
  <c r="CJ151" i="1"/>
  <c r="CJ163" i="1"/>
  <c r="CJ333" i="1"/>
  <c r="CJ597" i="1"/>
  <c r="CJ317" i="1"/>
  <c r="CJ603" i="1"/>
  <c r="CJ446" i="1"/>
  <c r="CJ40" i="1"/>
  <c r="CJ271" i="1"/>
  <c r="CJ363" i="1"/>
  <c r="CJ518" i="1"/>
  <c r="CJ193" i="1"/>
  <c r="AZ219" i="1"/>
  <c r="AY220" i="1"/>
  <c r="AZ464" i="1"/>
  <c r="AY465" i="1"/>
  <c r="AZ465" i="1" s="1"/>
  <c r="CJ84" i="1"/>
  <c r="CJ544" i="1"/>
  <c r="CJ537" i="1"/>
  <c r="CJ478" i="1"/>
  <c r="CJ6" i="1"/>
  <c r="CJ451" i="1"/>
  <c r="CJ17" i="1"/>
  <c r="CJ558" i="1"/>
  <c r="CJ50" i="1"/>
  <c r="CJ21" i="1"/>
  <c r="CJ132" i="1"/>
  <c r="CJ253" i="1"/>
  <c r="CJ72" i="1"/>
  <c r="CJ66" i="1"/>
  <c r="CJ142" i="1"/>
  <c r="CJ523" i="1"/>
  <c r="CJ86" i="1"/>
  <c r="CJ475" i="1"/>
  <c r="CJ501" i="1"/>
  <c r="CI89" i="1"/>
  <c r="CG89" i="1"/>
  <c r="CJ359" i="1"/>
  <c r="CJ639" i="1"/>
  <c r="CJ644" i="1"/>
  <c r="CJ42" i="1"/>
  <c r="CJ69" i="1"/>
  <c r="CJ188" i="1"/>
  <c r="CJ510" i="1"/>
  <c r="CJ479" i="1"/>
  <c r="CJ376" i="1"/>
  <c r="CJ55" i="1"/>
  <c r="CJ589" i="1"/>
  <c r="CJ311" i="1"/>
  <c r="CJ378" i="1"/>
  <c r="CJ671" i="1"/>
  <c r="CI106" i="1"/>
  <c r="CJ106" i="1" s="1"/>
  <c r="CJ272" i="1"/>
  <c r="CJ170" i="1"/>
  <c r="CJ275" i="1"/>
  <c r="CJ254" i="1"/>
  <c r="CJ638" i="1"/>
  <c r="CG41" i="1"/>
  <c r="CJ41" i="1" s="1"/>
  <c r="CJ231" i="1"/>
  <c r="CJ596" i="1"/>
  <c r="CJ82" i="1"/>
  <c r="CJ461" i="1"/>
  <c r="CJ435" i="1"/>
  <c r="CJ123" i="1"/>
  <c r="CJ138" i="1"/>
  <c r="CJ310" i="1"/>
  <c r="CJ578" i="1"/>
  <c r="CJ504" i="1"/>
  <c r="CJ35" i="1"/>
  <c r="CH89" i="1"/>
  <c r="CG284" i="1"/>
  <c r="CJ284" i="1" s="1"/>
  <c r="CJ431" i="1"/>
  <c r="CJ81" i="1"/>
  <c r="CJ406" i="1"/>
  <c r="CJ408" i="1"/>
  <c r="CJ491" i="1"/>
  <c r="CJ85" i="1"/>
  <c r="CJ235" i="1"/>
  <c r="CJ146" i="1"/>
  <c r="CJ390" i="1"/>
  <c r="CJ100" i="1"/>
  <c r="CJ314" i="1"/>
  <c r="CJ651" i="1"/>
  <c r="CJ669" i="1"/>
  <c r="CJ216" i="1"/>
  <c r="CJ348" i="1"/>
  <c r="CJ462" i="1"/>
  <c r="CJ249" i="1"/>
  <c r="CJ143" i="1"/>
  <c r="CJ144" i="1"/>
  <c r="CJ316" i="1"/>
  <c r="CJ637" i="1"/>
  <c r="CJ471" i="1"/>
  <c r="CJ212" i="1"/>
  <c r="CJ436" i="1"/>
  <c r="CJ400" i="1"/>
  <c r="CJ77" i="1"/>
  <c r="CJ453" i="1"/>
  <c r="CJ459" i="1"/>
  <c r="CJ641" i="1"/>
  <c r="CJ80" i="1"/>
  <c r="CJ10" i="1"/>
  <c r="CJ361" i="1"/>
  <c r="CJ508" i="1"/>
  <c r="CJ463" i="1"/>
  <c r="CJ13" i="1"/>
  <c r="CJ449" i="1"/>
  <c r="CJ357" i="1"/>
  <c r="CJ648" i="1"/>
  <c r="CJ670" i="1"/>
  <c r="CJ177" i="1"/>
  <c r="CJ313" i="1"/>
  <c r="CJ194" i="1"/>
  <c r="CJ122" i="1"/>
  <c r="CJ243" i="1"/>
  <c r="CJ476" i="1"/>
  <c r="CJ593" i="1"/>
  <c r="CJ595" i="1"/>
  <c r="CJ503" i="1"/>
  <c r="CJ210" i="1"/>
  <c r="CJ488" i="1"/>
  <c r="CJ337" i="1"/>
  <c r="CJ370" i="1"/>
  <c r="CJ74" i="1"/>
  <c r="CJ340" i="1"/>
  <c r="CJ472" i="1"/>
  <c r="CJ328" i="1"/>
  <c r="CJ458" i="1"/>
  <c r="CJ137" i="1"/>
  <c r="CJ427" i="1"/>
  <c r="CJ612" i="1"/>
  <c r="CJ528" i="1"/>
  <c r="CJ590" i="1"/>
  <c r="CJ37" i="1"/>
  <c r="CJ130" i="1"/>
  <c r="CJ602" i="1"/>
  <c r="CJ447" i="1"/>
  <c r="CJ309" i="1"/>
  <c r="CJ305" i="1"/>
  <c r="CJ71" i="1"/>
  <c r="CJ405" i="1"/>
  <c r="CJ601" i="1"/>
  <c r="CJ304" i="1"/>
  <c r="CJ242" i="1"/>
  <c r="CJ56" i="1"/>
  <c r="CJ661" i="1"/>
  <c r="CJ633" i="1"/>
  <c r="CJ606" i="1"/>
  <c r="CJ79" i="1"/>
  <c r="CJ30" i="1"/>
  <c r="CJ483" i="1"/>
  <c r="CJ107" i="1"/>
  <c r="CJ660" i="1"/>
  <c r="CJ666" i="1"/>
  <c r="CJ668" i="1"/>
  <c r="CJ334" i="1"/>
  <c r="CJ136" i="1"/>
  <c r="CJ70" i="1"/>
  <c r="CJ303" i="1"/>
  <c r="CJ342" i="1"/>
  <c r="CJ664" i="1"/>
  <c r="CJ530" i="1"/>
  <c r="CJ587" i="1"/>
  <c r="CJ133" i="1"/>
  <c r="CJ287" i="1"/>
  <c r="CJ481" i="1"/>
  <c r="CJ677" i="1"/>
  <c r="CJ473" i="1"/>
  <c r="CJ527" i="1"/>
  <c r="CJ134" i="1"/>
  <c r="CJ393" i="1"/>
  <c r="CJ374" i="1"/>
  <c r="CJ119" i="1"/>
  <c r="CJ281" i="1"/>
  <c r="CJ673" i="1"/>
  <c r="CJ168" i="1"/>
  <c r="CJ539" i="1"/>
  <c r="CJ320" i="1"/>
  <c r="CJ330" i="1"/>
  <c r="CJ199" i="1"/>
  <c r="CJ241" i="1"/>
  <c r="CJ113" i="1"/>
  <c r="CJ12" i="1"/>
  <c r="CJ636" i="1"/>
  <c r="CJ208" i="1"/>
  <c r="CJ47" i="1"/>
  <c r="CJ493" i="1"/>
  <c r="CJ674" i="1"/>
  <c r="CJ443" i="1"/>
  <c r="CJ7" i="1"/>
  <c r="CJ497" i="1"/>
  <c r="CJ680" i="1"/>
  <c r="CJ234" i="1"/>
  <c r="CJ520" i="1"/>
  <c r="CJ121" i="1"/>
  <c r="CJ296" i="1"/>
  <c r="CJ341" i="1"/>
  <c r="CJ327" i="1"/>
  <c r="CJ354" i="1"/>
  <c r="CJ87" i="1"/>
  <c r="CJ147" i="1"/>
  <c r="CJ162" i="1"/>
  <c r="CJ11" i="1"/>
  <c r="CJ302" i="1"/>
  <c r="CJ195" i="1"/>
  <c r="CJ300" i="1"/>
  <c r="CJ301" i="1"/>
  <c r="CJ292" i="1"/>
  <c r="CJ494" i="1"/>
  <c r="CJ521" i="1"/>
  <c r="CJ157" i="1"/>
  <c r="CJ295" i="1"/>
  <c r="CJ419" i="1"/>
  <c r="CJ332" i="1"/>
  <c r="CJ120" i="1"/>
  <c r="CJ377" i="1"/>
  <c r="CJ8" i="1"/>
  <c r="CJ628" i="1"/>
  <c r="CJ95" i="1"/>
  <c r="CJ18" i="1"/>
  <c r="CJ44" i="1"/>
  <c r="CJ611" i="1"/>
  <c r="CJ338" i="1"/>
  <c r="CJ457" i="1"/>
  <c r="CJ568" i="1"/>
  <c r="CJ49" i="1"/>
  <c r="CJ450" i="1"/>
  <c r="CJ356" i="1"/>
  <c r="CJ225" i="1"/>
  <c r="CJ250" i="1"/>
  <c r="CJ36" i="1"/>
  <c r="CJ141" i="1"/>
  <c r="CJ604" i="1"/>
  <c r="CJ154" i="1"/>
  <c r="CJ324" i="1"/>
  <c r="CJ583" i="1"/>
  <c r="CJ515" i="1"/>
  <c r="CJ64" i="1"/>
  <c r="CJ28" i="1"/>
  <c r="CJ369" i="1"/>
  <c r="CJ464" i="1"/>
  <c r="CJ551" i="1"/>
  <c r="CJ561" i="1"/>
  <c r="CJ112" i="1"/>
  <c r="CJ676" i="1"/>
  <c r="CJ452" i="1"/>
  <c r="CJ217" i="1"/>
  <c r="CJ580" i="1"/>
  <c r="CJ34" i="1"/>
  <c r="CJ565" i="1"/>
  <c r="CJ294" i="1"/>
  <c r="CJ245" i="1"/>
  <c r="CJ526" i="1"/>
  <c r="CJ257" i="1"/>
  <c r="CJ441" i="1"/>
  <c r="CJ65" i="1"/>
  <c r="CJ383" i="1"/>
  <c r="CJ9" i="1"/>
  <c r="CJ176" i="1"/>
  <c r="CJ103" i="1"/>
  <c r="CJ506" i="1"/>
  <c r="CJ236" i="1"/>
  <c r="CJ621" i="1"/>
  <c r="CJ600" i="1"/>
  <c r="CJ48" i="1"/>
  <c r="CJ260" i="1"/>
  <c r="CJ440" i="1"/>
  <c r="CJ437" i="1"/>
  <c r="CJ547" i="1"/>
  <c r="CJ554" i="1"/>
  <c r="CJ351" i="1"/>
  <c r="CJ381" i="1"/>
  <c r="CJ372" i="1"/>
  <c r="CJ618" i="1"/>
  <c r="CJ454" i="1"/>
  <c r="CJ211" i="1"/>
  <c r="CJ67" i="1"/>
  <c r="CJ394" i="1"/>
  <c r="CJ650" i="1"/>
  <c r="CJ623" i="1"/>
  <c r="CJ657" i="1"/>
  <c r="CJ97" i="1"/>
  <c r="CJ336" i="1"/>
  <c r="CJ355" i="1"/>
  <c r="CJ206" i="1"/>
  <c r="CJ559" i="1"/>
  <c r="CJ93" i="1"/>
  <c r="CJ416" i="1"/>
  <c r="CJ248" i="1"/>
  <c r="CJ22" i="1"/>
  <c r="CJ411" i="1"/>
  <c r="CJ156" i="1"/>
  <c r="CJ368" i="1"/>
  <c r="CJ222" i="1"/>
  <c r="CJ290" i="1"/>
  <c r="CJ619" i="1"/>
  <c r="CJ614" i="1"/>
  <c r="CJ230" i="1"/>
  <c r="CJ335" i="1"/>
  <c r="CJ321" i="1"/>
  <c r="CJ582" i="1"/>
  <c r="CJ403" i="1"/>
  <c r="CJ402" i="1"/>
  <c r="CJ61" i="1"/>
  <c r="CJ117" i="1"/>
  <c r="CJ399" i="1"/>
  <c r="CJ158" i="1"/>
  <c r="CJ197" i="1"/>
  <c r="CJ118" i="1"/>
  <c r="CJ91" i="1"/>
  <c r="CJ169" i="1"/>
  <c r="CJ398" i="1"/>
  <c r="CJ371" i="1"/>
  <c r="CJ102" i="1"/>
  <c r="CJ380" i="1"/>
  <c r="CJ278" i="1"/>
  <c r="CJ468" i="1"/>
  <c r="CJ200" i="1"/>
  <c r="CJ31" i="1"/>
  <c r="CJ487" i="1"/>
  <c r="CJ135" i="1"/>
  <c r="CJ656" i="1"/>
  <c r="CJ631" i="1"/>
  <c r="CJ645" i="1"/>
  <c r="CJ571" i="1"/>
  <c r="CD365" i="1"/>
  <c r="CG365" i="1"/>
  <c r="CH365" i="1"/>
  <c r="CI365" i="1"/>
  <c r="CJ203" i="1"/>
  <c r="CD283" i="1"/>
  <c r="CG283" i="1"/>
  <c r="CI283" i="1"/>
  <c r="CH283" i="1"/>
  <c r="CD379" i="1"/>
  <c r="CH379" i="1"/>
  <c r="CI379" i="1"/>
  <c r="CG379" i="1"/>
  <c r="CJ642" i="1"/>
  <c r="CJ610" i="1"/>
  <c r="CD215" i="1"/>
  <c r="CI215" i="1"/>
  <c r="CH215" i="1"/>
  <c r="CG215" i="1"/>
  <c r="CJ26" i="1"/>
  <c r="CJ54" i="1"/>
  <c r="CJ627" i="1"/>
  <c r="CJ166" i="1"/>
  <c r="CJ229" i="1"/>
  <c r="CJ319" i="1"/>
  <c r="CJ201" i="1"/>
  <c r="CJ276" i="1"/>
  <c r="CJ509" i="1"/>
  <c r="CJ630" i="1"/>
  <c r="CJ448" i="1"/>
  <c r="CJ322" i="1"/>
  <c r="CJ159" i="1"/>
  <c r="CJ32" i="1"/>
  <c r="CJ421" i="1"/>
  <c r="CD477" i="1"/>
  <c r="CI477" i="1"/>
  <c r="CG477" i="1"/>
  <c r="CH477" i="1"/>
  <c r="CJ643" i="1"/>
  <c r="CJ438" i="1"/>
  <c r="CD174" i="1"/>
  <c r="CG174" i="1"/>
  <c r="CI174" i="1"/>
  <c r="CH174" i="1"/>
  <c r="CJ626" i="1"/>
  <c r="CJ62" i="1"/>
  <c r="CI484" i="1"/>
  <c r="CH484" i="1"/>
  <c r="CG484" i="1"/>
  <c r="CD484" i="1"/>
  <c r="CD486" i="1"/>
  <c r="CI486" i="1"/>
  <c r="CH486" i="1"/>
  <c r="CG486" i="1"/>
  <c r="AZ220" i="1" l="1"/>
  <c r="AY221" i="1"/>
  <c r="AZ221" i="1" s="1"/>
  <c r="CJ89" i="1"/>
  <c r="CJ174" i="1"/>
  <c r="CJ283" i="1"/>
  <c r="CJ486" i="1"/>
  <c r="CJ477" i="1"/>
  <c r="CJ379" i="1"/>
  <c r="CJ365" i="1"/>
  <c r="CJ484" i="1"/>
  <c r="CJ215" i="1"/>
</calcChain>
</file>

<file path=xl/sharedStrings.xml><?xml version="1.0" encoding="utf-8"?>
<sst xmlns="http://schemas.openxmlformats.org/spreadsheetml/2006/main" count="7778" uniqueCount="1797">
  <si>
    <t>#</t>
  </si>
  <si>
    <t>Patient_name</t>
  </si>
  <si>
    <t>Original Dataset 
All = 1999-2018
RAG = 2013-2020
DBR = 2021-2024</t>
  </si>
  <si>
    <t>Home_address</t>
  </si>
  <si>
    <t>City</t>
  </si>
  <si>
    <t>State</t>
  </si>
  <si>
    <t>Zip</t>
  </si>
  <si>
    <t>Phone</t>
  </si>
  <si>
    <t>MRN</t>
  </si>
  <si>
    <t>Eye ID</t>
  </si>
  <si>
    <t>DOB</t>
  </si>
  <si>
    <t>Previous Surgery? (yes =1, No = 0)</t>
  </si>
  <si>
    <t>Previous surgery type?</t>
  </si>
  <si>
    <t>Servoy photos on PPT?</t>
  </si>
  <si>
    <t>Previous bleph? (yes =1, No = 0)</t>
  </si>
  <si>
    <t>Prevous bleph Upper lid? (yes =1, No = 0)</t>
  </si>
  <si>
    <t>Prevous bleph Lower lid? (yes =1, No = 0)</t>
  </si>
  <si>
    <t>Previous Ptosis?</t>
  </si>
  <si>
    <t>Previous Cataract sx?</t>
  </si>
  <si>
    <t>Previous Strabismus sx?</t>
  </si>
  <si>
    <t>Previous Lower Lid Ectropion?</t>
  </si>
  <si>
    <t>Previous Entropion?</t>
  </si>
  <si>
    <t>Previous glaucoma sx?</t>
  </si>
  <si>
    <t>Previous Lateral canthal resuspension/tarsal strip sx?</t>
  </si>
  <si>
    <t>Surgery type on SX date</t>
  </si>
  <si>
    <t>MMCR (0), ELR (1)</t>
  </si>
  <si>
    <t>Ptosis on sx date? (0 for no,  1 for yes)</t>
  </si>
  <si>
    <t>Bleph on sx date?</t>
  </si>
  <si>
    <t>Upper lid belph on sx date?</t>
  </si>
  <si>
    <t>Lower lid bleph on sx date?</t>
  </si>
  <si>
    <t>Lower Ectropion on sx date?</t>
  </si>
  <si>
    <t>Lateral canthoplasty/canthopexy/tarsal strip/canthal resuspension</t>
  </si>
  <si>
    <t>Upper Lid Entropion on sx date?</t>
  </si>
  <si>
    <t>Post MMCR Surgery- (yes = 1, no = 0)</t>
  </si>
  <si>
    <t>Surgery after sx date of interest</t>
  </si>
  <si>
    <t>Post MMCR Surgery- ptosis?</t>
  </si>
  <si>
    <t>Ocular HX</t>
  </si>
  <si>
    <t>AL Length (anterior lamella length)</t>
  </si>
  <si>
    <t>Crease</t>
  </si>
  <si>
    <t>Levator function</t>
  </si>
  <si>
    <t>Gender (Male = 1, Female = 2)</t>
  </si>
  <si>
    <t>Age</t>
  </si>
  <si>
    <t>Include (1=yes, 2=no, 3=maybe)</t>
  </si>
  <si>
    <t>Ocular Dominance measured (0 = no, 1 = yes)</t>
  </si>
  <si>
    <t>Eye (OD=0, OS=1)</t>
  </si>
  <si>
    <t>Surgical eye (yes=1, no =0)</t>
  </si>
  <si>
    <t>Tissue Resected (mm)</t>
  </si>
  <si>
    <t>Tarsus resected ( 0 for no tarsus, # for mm of tarsus removed)</t>
  </si>
  <si>
    <t>Sx Date</t>
  </si>
  <si>
    <t xml:space="preserve">early postop date </t>
  </si>
  <si>
    <t>Most recent Post Op Photo Date</t>
  </si>
  <si>
    <t>Length of follow up (mo)</t>
  </si>
  <si>
    <t>Neo Eye</t>
  </si>
  <si>
    <t>Neo Eye Numeric (OD=0, OS=1, OU=2, null=3)</t>
  </si>
  <si>
    <t>Preop_MRD1</t>
  </si>
  <si>
    <t>Preop pupil to Brow</t>
  </si>
  <si>
    <t>Neo Preop MRD1</t>
  </si>
  <si>
    <t>Neo Preop Pupil to Brow</t>
  </si>
  <si>
    <t>datys early postop</t>
  </si>
  <si>
    <t>Early postop MRD</t>
  </si>
  <si>
    <t xml:space="preserve">Early postop pupil to brow </t>
  </si>
  <si>
    <t>Most recent Post Op MRD1</t>
  </si>
  <si>
    <t>Most recent Post Op Pupil to Brow</t>
  </si>
  <si>
    <t>Dominant eye (OD=0,OS=1)</t>
  </si>
  <si>
    <t>Notes</t>
  </si>
  <si>
    <t>pre-op to short postop (SHpost - pre)</t>
  </si>
  <si>
    <t>Short postop to long postop (LOpost - SHpost)</t>
  </si>
  <si>
    <t>MRD Change with neo</t>
  </si>
  <si>
    <t>Brow Change with neo</t>
  </si>
  <si>
    <t>Total change with neo</t>
  </si>
  <si>
    <t>Change in MRD (post-pre)</t>
  </si>
  <si>
    <t>Change in pupil to brow (post-pre)</t>
  </si>
  <si>
    <t>Total change with surgery</t>
  </si>
  <si>
    <t>Dominant eye is neo eye (yes =1, no =0</t>
  </si>
  <si>
    <t>Neo eye (yes =1, no =0)</t>
  </si>
  <si>
    <t>MRD difference from other eye at most recent postop (eye - opposite)</t>
  </si>
  <si>
    <t>MRD difference from other eye at pre-op (eye - opposite)</t>
  </si>
  <si>
    <t>MRD difference with neo</t>
  </si>
  <si>
    <t>symmetry pre-op</t>
  </si>
  <si>
    <t>Neo response less than 0.5mm</t>
  </si>
  <si>
    <t>Any other surgery on date of MMCR (y=1)</t>
  </si>
  <si>
    <t>Latrality bilateral=1, unilateral =0</t>
  </si>
  <si>
    <t>Neo symmetry pre-op</t>
  </si>
  <si>
    <t>Have data (1), not (0)</t>
  </si>
  <si>
    <t>Success (postop MRD &gt;2.5mm)</t>
  </si>
  <si>
    <t>Success 2 (change in MRD of &gt; 1mm)</t>
  </si>
  <si>
    <t>Success 3 (MRD difference &lt; 1mm)</t>
  </si>
  <si>
    <t>Success 4 (success1 or 3)</t>
  </si>
  <si>
    <t>Ratio (resection to elevation)</t>
  </si>
  <si>
    <t>predicted MRD change - actual MRD change</t>
  </si>
  <si>
    <t>predicted within 1 of actual (0), &gt;1 (1)</t>
  </si>
  <si>
    <t>severe</t>
  </si>
  <si>
    <t>bleph</t>
  </si>
  <si>
    <t>Aaron Greenberg</t>
  </si>
  <si>
    <t>1999-2018</t>
  </si>
  <si>
    <t>5001 Kelvin Avenue</t>
  </si>
  <si>
    <t>Woodland Hills</t>
  </si>
  <si>
    <t>CA</t>
  </si>
  <si>
    <t>(818) 716-8311</t>
  </si>
  <si>
    <t>Ou upper lid ptosis posterior approach</t>
  </si>
  <si>
    <t>Ocular Migraine</t>
  </si>
  <si>
    <t>OD</t>
  </si>
  <si>
    <t>1mm tarsectomy on R side</t>
  </si>
  <si>
    <t>Abby Hellwarth</t>
  </si>
  <si>
    <t>cataract OU. PC IOL</t>
  </si>
  <si>
    <t>OU Levator repair internal approach</t>
  </si>
  <si>
    <t>Glaucoma</t>
  </si>
  <si>
    <t>Akram Hannani</t>
  </si>
  <si>
    <t>1377 S Beverly Glen Apt #508</t>
  </si>
  <si>
    <t>Los Angeles</t>
  </si>
  <si>
    <t>(310) 474-7121</t>
  </si>
  <si>
    <t>OU upper lid ptosis</t>
  </si>
  <si>
    <t>1 year f/u</t>
  </si>
  <si>
    <t>Anthony Don Michael</t>
  </si>
  <si>
    <t>4109 Fill Place</t>
  </si>
  <si>
    <t>Bakersfield</t>
  </si>
  <si>
    <t>(661) 873-7224</t>
  </si>
  <si>
    <t>OU upper lid ptosis, OU canthal resuspension</t>
  </si>
  <si>
    <t>OS</t>
  </si>
  <si>
    <t>Arleen Richman</t>
  </si>
  <si>
    <t>11500 San Vincente</t>
  </si>
  <si>
    <t>(310) 826-1946</t>
  </si>
  <si>
    <t>LL bleph OU</t>
  </si>
  <si>
    <t>OU upper lid ptosis, Excision of right canthal</t>
  </si>
  <si>
    <t>lower lid tightening OU and LUL Sx</t>
  </si>
  <si>
    <t>punctal plug</t>
  </si>
  <si>
    <t>repeat ptosis repair OS 3 mos later</t>
  </si>
  <si>
    <t>Arnold Siegel</t>
  </si>
  <si>
    <t>12218 Montana Ave #105</t>
  </si>
  <si>
    <t>(310) 826-1544</t>
  </si>
  <si>
    <t>Cataract OU PC IOL</t>
  </si>
  <si>
    <t>OU lower lid ectropion, OU upper lid ptosis posterior</t>
  </si>
  <si>
    <t>Audrey Dyne</t>
  </si>
  <si>
    <t>3705 Calle Joaquin</t>
  </si>
  <si>
    <t>Calabasas</t>
  </si>
  <si>
    <t>(818) 591-8580</t>
  </si>
  <si>
    <t>LASIK</t>
  </si>
  <si>
    <t>OD upper lid ptosis posterior, OU canthoplasty</t>
  </si>
  <si>
    <t>Concurrent Forhead lift and b/l canthoplasty). Preop photos with hair covering OD</t>
  </si>
  <si>
    <t>OS upper lid ptosis posterior, OU canthoplasty, left lateral canthoplasty</t>
  </si>
  <si>
    <t>Audrey Stein</t>
  </si>
  <si>
    <t>Cataract</t>
  </si>
  <si>
    <t>OU upper lid ptosis posterior, OU ectropion, OU lower bleph</t>
  </si>
  <si>
    <t>Concomitant ectropion repair - lateral tarsal strip; bilateral lower bleph with TCA peel</t>
  </si>
  <si>
    <t>Barbara Einziger</t>
  </si>
  <si>
    <t>969 Hilgard Ave</t>
  </si>
  <si>
    <t>(310) 208-3674</t>
  </si>
  <si>
    <t>OU cataract</t>
  </si>
  <si>
    <t>OU upper lid ptosis internal</t>
  </si>
  <si>
    <t>OS w/ 1.5mm tarsus also removed</t>
  </si>
  <si>
    <t>Barbara Finch</t>
  </si>
  <si>
    <t>608 No Walden Drive</t>
  </si>
  <si>
    <t>Beverly Hills</t>
  </si>
  <si>
    <t>(310) 276-1982</t>
  </si>
  <si>
    <t>Retinal tear OU, laser treatment</t>
  </si>
  <si>
    <t>OU lower lid ectropion, OU upper lid ptosis posterior, OU medial fat pad debulking</t>
  </si>
  <si>
    <t>Barry Katz</t>
  </si>
  <si>
    <t>cataract OU, Retina surgery</t>
  </si>
  <si>
    <t>OU upper lid ptosis posterior</t>
  </si>
  <si>
    <t>OU upper lid ptosis posterior, OS upper lid pigmented lesion biopsy</t>
  </si>
  <si>
    <t>biopsy OS</t>
  </si>
  <si>
    <t>Bertha Havassy</t>
  </si>
  <si>
    <t>347 N. Orlando Ave</t>
  </si>
  <si>
    <t>(323) 651-1093</t>
  </si>
  <si>
    <t>OD glaucoma</t>
  </si>
  <si>
    <t>Blanca Valencia</t>
  </si>
  <si>
    <t>cataract IOL</t>
  </si>
  <si>
    <t>F/u may be too short as there is still edema in the postop photo</t>
  </si>
  <si>
    <t>Dry macular degeneration OS</t>
  </si>
  <si>
    <t>Boyd A Zontelli</t>
  </si>
  <si>
    <t>14777 Yerba Buena Road</t>
  </si>
  <si>
    <t>Malibu</t>
  </si>
  <si>
    <t>(818) 723-8806</t>
  </si>
  <si>
    <t>OU upper lid ptosis posterior, lower bleph</t>
  </si>
  <si>
    <t>glaucoma, retinal vascular occlusions</t>
  </si>
  <si>
    <t>Carmen Hanlon</t>
  </si>
  <si>
    <t>PO Box 570272</t>
  </si>
  <si>
    <t>Tarzana</t>
  </si>
  <si>
    <t>(818) 344-9183</t>
  </si>
  <si>
    <t>4 eyelid bleph</t>
  </si>
  <si>
    <t>OS upper lid ptosis posterior, OU lateral canthoplasty and lower ectropion</t>
  </si>
  <si>
    <t>Carmen Soto</t>
  </si>
  <si>
    <t>772 N Van Ness Avenue #22</t>
  </si>
  <si>
    <t>(323) 462-1100</t>
  </si>
  <si>
    <t>Cataract PC IOL</t>
  </si>
  <si>
    <t>OU upper lid ptosis posterior, OU lateral canthoplasty</t>
  </si>
  <si>
    <t>Carol Weissburd</t>
  </si>
  <si>
    <t>17353 Firma Court</t>
  </si>
  <si>
    <t>Granada Hills</t>
  </si>
  <si>
    <t>(818) 360-6473</t>
  </si>
  <si>
    <t>OU upper lid ptosis posterior, OU lower bleph</t>
  </si>
  <si>
    <t>1.7 years f/u, patient is not orthophoric</t>
  </si>
  <si>
    <t>2.7 years f/u, patient is not orthophoric</t>
  </si>
  <si>
    <t>Carolyn Shadduck</t>
  </si>
  <si>
    <t>bleph upper OU, laser sx torn cornea, OD tarsectomy with countouring, OU Ptosis,</t>
  </si>
  <si>
    <t>blepharitis Uveitis</t>
  </si>
  <si>
    <t>In op report, it states that “levator” was excised.</t>
  </si>
  <si>
    <t>bleph upper OU, laser sx torn cornea, OU Ptosis, OS ptosis correction</t>
  </si>
  <si>
    <t>Charlene Baskin</t>
  </si>
  <si>
    <t>upper lid bleph OU</t>
  </si>
  <si>
    <t>OD eyelid reconstruction, OD rotation,  OD dermis grapht, punctal occlusion with cautery</t>
  </si>
  <si>
    <t>OS eyelid reconstruction, OS rotation,  OS dermis grapht, punctal occlusion with cautery</t>
  </si>
  <si>
    <t>Corazon Mendoza</t>
  </si>
  <si>
    <t>460 Oak Street Unit # 220</t>
  </si>
  <si>
    <t>Glendale</t>
  </si>
  <si>
    <t>(818) 244-5947</t>
  </si>
  <si>
    <t>ptosis, involutional</t>
  </si>
  <si>
    <t>later underwent ext levator resection</t>
  </si>
  <si>
    <t>David Aviv</t>
  </si>
  <si>
    <t>cataract PC IOL</t>
  </si>
  <si>
    <t>OU upper lid ptosis internal, OU upper entropion, OU lower ectropion</t>
  </si>
  <si>
    <t>OU upper lid ptosis internal, OU upper and lower entropion</t>
  </si>
  <si>
    <t>David Lubetzky</t>
  </si>
  <si>
    <t xml:space="preserve">cataract, lens implant, </t>
  </si>
  <si>
    <t>OU upper lid ptosis posterior, upper and lower bleph</t>
  </si>
  <si>
    <t>Dolores Nawa</t>
  </si>
  <si>
    <t>3518 Graysby Avenue</t>
  </si>
  <si>
    <t>San Pedro</t>
  </si>
  <si>
    <t>(310) 831-9750</t>
  </si>
  <si>
    <t>OU cataract, OD scleral buckle, OU lower bleph, medial canthal web revision</t>
  </si>
  <si>
    <t>OU upper lid ptosis posterior, OU upper lid bleph</t>
  </si>
  <si>
    <t>glaucoma, retinal detach mascular degen</t>
  </si>
  <si>
    <t>s/p basal cell excision @ glabella with rhomboid flap. 11 mo f/u</t>
  </si>
  <si>
    <t>OU cataract, OU lower bleph, OS medial canthal reconstruction, OS rhoboid flap, medial canthal web revision</t>
  </si>
  <si>
    <t>OS upper lid revision bleph</t>
  </si>
  <si>
    <t>Donna Bean</t>
  </si>
  <si>
    <t>OU upper ptosis posterior, OU ectropion</t>
  </si>
  <si>
    <t>convergence insufficeincy, high myopia</t>
  </si>
  <si>
    <t>Doreen Rochman</t>
  </si>
  <si>
    <t>17630 Tramonto Drive</t>
  </si>
  <si>
    <t>Pacific Palisades</t>
  </si>
  <si>
    <t>(310) 454-4338</t>
  </si>
  <si>
    <t>OU upper lid ptosis internal, OU lower eyelid ectropion</t>
  </si>
  <si>
    <t>cataracts</t>
  </si>
  <si>
    <t>6 mo f/u</t>
  </si>
  <si>
    <t>Doris Cohen</t>
  </si>
  <si>
    <t>10590 Wilshire Blvd #1102</t>
  </si>
  <si>
    <t>(310) 475-5451</t>
  </si>
  <si>
    <t>Cataract IOL, bleph 12 years ago</t>
  </si>
  <si>
    <t>OU upper lid ptosis posterior, OU lower eyelid ectropion</t>
  </si>
  <si>
    <t>Edie Kianfar</t>
  </si>
  <si>
    <t>14115 Moorpark Street Unit 311</t>
  </si>
  <si>
    <t>Sherman Oaks</t>
  </si>
  <si>
    <t>(818) 906-2412</t>
  </si>
  <si>
    <t>OU upper lid ptosis posterior, OU canthoplasty</t>
  </si>
  <si>
    <t>OU</t>
  </si>
  <si>
    <t>Ellen Dirksen</t>
  </si>
  <si>
    <t>10422 Summer Holly Circle</t>
  </si>
  <si>
    <t>(310) 470-1876</t>
  </si>
  <si>
    <t>OU upper lid ptosis posterior, OU lower eyelid ectropion, OU lower lid retraction</t>
  </si>
  <si>
    <t>Emily Davis</t>
  </si>
  <si>
    <t>13218 Mindanao Way</t>
  </si>
  <si>
    <t>Marina Del Rey</t>
  </si>
  <si>
    <t>(310) 422-6978</t>
  </si>
  <si>
    <t>internal levator resection, OU lateral canthal resuspension</t>
  </si>
  <si>
    <t>Douglas Surgeon?</t>
  </si>
  <si>
    <t>Erika Mayer</t>
  </si>
  <si>
    <t>14701 Sutton Street</t>
  </si>
  <si>
    <t>(818) 789-6547</t>
  </si>
  <si>
    <t xml:space="preserve">OU upper lid ptosis posterior, OS lower ectropion (lateral canthal suspension), </t>
  </si>
  <si>
    <t>OD lower lid entropion, OD canthoplasty</t>
  </si>
  <si>
    <t>4 years f/u – patient has significant brow ptosis in post-op photo (which was not present in preop photos)</t>
  </si>
  <si>
    <t>OU upper lid ptosis posterior, OD lower entropion (extensive bleph)</t>
  </si>
  <si>
    <t>5 years f/u – patient has significant brow ptosis in post-op photo (which was not present in preop photos)</t>
  </si>
  <si>
    <t>Esshagh Shoohed</t>
  </si>
  <si>
    <t>15579 Collina Strada Ave</t>
  </si>
  <si>
    <t>(310) 476-0364</t>
  </si>
  <si>
    <t xml:space="preserve">OU upper lid ptosis posterior, Lower lid bleph transconjunctival </t>
  </si>
  <si>
    <t>inflammation of eye</t>
  </si>
  <si>
    <t>Internal levator resection x2. second case no op note</t>
  </si>
  <si>
    <t>cataract OS</t>
  </si>
  <si>
    <t>internal lev resection OS</t>
  </si>
  <si>
    <t>Eva Bhadlawala</t>
  </si>
  <si>
    <t>85 Cape Victoria</t>
  </si>
  <si>
    <t>Aliso Viejo</t>
  </si>
  <si>
    <t>(949) 360-9634</t>
  </si>
  <si>
    <t>bleph 4 lids, PRP</t>
  </si>
  <si>
    <t>OU upper lid ptosis, forehead elevation</t>
  </si>
  <si>
    <t>right upper bleph</t>
  </si>
  <si>
    <t>diabetic retinopathy</t>
  </si>
  <si>
    <t>2.3 year f/u</t>
  </si>
  <si>
    <t>Frank Fried</t>
  </si>
  <si>
    <t>1723 Rising Glen Road</t>
  </si>
  <si>
    <t>West Hollywood</t>
  </si>
  <si>
    <t>(310) 659-5863</t>
  </si>
  <si>
    <t>4 mo f/u – very difficult to locate pupil in preop photo – used circle estimation technique</t>
  </si>
  <si>
    <t>5 mo f/u – very difficult to locate pupil in preop photo – used circle estimation technique</t>
  </si>
  <si>
    <t>Frank Robinson</t>
  </si>
  <si>
    <t>bleph upper OU, cataract IOL OU, LASIK OU, strab</t>
  </si>
  <si>
    <t>Ou upper lid ptosis, right more than left</t>
  </si>
  <si>
    <t>glaucoma</t>
  </si>
  <si>
    <t>Goel Kushanian</t>
  </si>
  <si>
    <t>241 S. Maple Dr.</t>
  </si>
  <si>
    <t>(310) 550-0768</t>
  </si>
  <si>
    <t>Cataract OU,retinal detachment repair laser retinopexy OD</t>
  </si>
  <si>
    <t>OU proptosis posterior, OU lower lid ectropion (lateral canthoplasty)</t>
  </si>
  <si>
    <t>irregular pupil – OD</t>
  </si>
  <si>
    <t>Cataract OU</t>
  </si>
  <si>
    <t>Harvey Greenberg</t>
  </si>
  <si>
    <t>12391 Ridge Circle Drive</t>
  </si>
  <si>
    <t>(310) 471-9749</t>
  </si>
  <si>
    <t>OU upper lid ptosis posterior, OU upper lid entropion, OU lower lid tarsal strip</t>
  </si>
  <si>
    <t>Concurrent UL entropion repair</t>
  </si>
  <si>
    <t>Irene Branson</t>
  </si>
  <si>
    <t>James Ling</t>
  </si>
  <si>
    <t>OU upper lif ptosis posterior, OU lower lid ectropion, OU upper lid entropion</t>
  </si>
  <si>
    <t>Jean Kornbluth</t>
  </si>
  <si>
    <t>4706 Park Encino Lane Unit 323</t>
  </si>
  <si>
    <t>Encino</t>
  </si>
  <si>
    <t>(818) 784-8202</t>
  </si>
  <si>
    <t>Cataract OU, Lowerlid bleph OU</t>
  </si>
  <si>
    <t>OU upper lid ptosis posterior, OU lower lid canthoplasty tarsal strip</t>
  </si>
  <si>
    <t>Ectropion</t>
  </si>
  <si>
    <t>Jeanne Castro</t>
  </si>
  <si>
    <t>4065 Kraft Ave.</t>
  </si>
  <si>
    <t>Studio City</t>
  </si>
  <si>
    <t>(818) 763-9861</t>
  </si>
  <si>
    <t>OU internal levator resection, OU upper lid bleph</t>
  </si>
  <si>
    <t>.5 mm tarsectomy OU</t>
  </si>
  <si>
    <t>Jeannette Berger</t>
  </si>
  <si>
    <t>3645 Wrightwood Drive</t>
  </si>
  <si>
    <t>(818) 763-4942</t>
  </si>
  <si>
    <t>OU upper lid ptosis, OU lower lid bleph, OU Canthal re-suspension</t>
  </si>
  <si>
    <t>1 mo f/u</t>
  </si>
  <si>
    <t>Jennifer Ann Ramirez</t>
  </si>
  <si>
    <t>25841 McBean Parkway #2</t>
  </si>
  <si>
    <t>Valencia</t>
  </si>
  <si>
    <t>(661) 254-7717</t>
  </si>
  <si>
    <t>Upper lid ptosis OU</t>
  </si>
  <si>
    <t>Jill Silton</t>
  </si>
  <si>
    <t>902 Teakwood Road</t>
  </si>
  <si>
    <t>(310) 472-1145</t>
  </si>
  <si>
    <t>Cataract OD</t>
  </si>
  <si>
    <t>OU upper lid ptosis posterior, OU upper lid entropion, skin pinch lower bleph</t>
  </si>
  <si>
    <t>laterality unclear</t>
  </si>
  <si>
    <t>Joella West</t>
  </si>
  <si>
    <t>OU ptosis posterior</t>
  </si>
  <si>
    <t>John Bisch</t>
  </si>
  <si>
    <t>4267 Marina City Drive #3</t>
  </si>
  <si>
    <t>(310) 305-7738</t>
  </si>
  <si>
    <t>cataract IOL, strab</t>
  </si>
  <si>
    <t>OU upper lid ptosis posterior, OU upper lid margin rotation, OU lower lid ectropion, lower bleph</t>
  </si>
  <si>
    <t>OU direct eyebrow lift, OU facelift w/ platysmoplasty</t>
  </si>
  <si>
    <t>Joseph P Boylan</t>
  </si>
  <si>
    <t>OU cataract PC IOL, OD Laser Retinal detatchment, OU trabeculectomy</t>
  </si>
  <si>
    <t>OU upper lid ptosis, OU lower lid ectropion</t>
  </si>
  <si>
    <t>Concomitant bilateral medial fat herniation removal – upper lid. Previous bleb on the left.</t>
  </si>
  <si>
    <t>OU cataract PC IOL, OU trabeculectomy</t>
  </si>
  <si>
    <t>Josephine Guagenti</t>
  </si>
  <si>
    <t>10501 Wilshire Blvd. Apt. 717</t>
  </si>
  <si>
    <t>(310) 470-2785</t>
  </si>
  <si>
    <t>cataract</t>
  </si>
  <si>
    <t>OU internal lev resections, OU s-lift, Periocular and perioral laser resurfacing, full face TCA</t>
  </si>
  <si>
    <t>OU lower lid suorbicularis thermoplasty, perioral trichloracetic acid peel, parioral laser resurface, TCA peel</t>
  </si>
  <si>
    <t>3 year f/u</t>
  </si>
  <si>
    <t>Katheleen Philips</t>
  </si>
  <si>
    <t>575 Sombrillo</t>
  </si>
  <si>
    <t>Arroyo Grande</t>
  </si>
  <si>
    <t>(800) 850-6560</t>
  </si>
  <si>
    <t>upper bleph, then lower bleph</t>
  </si>
  <si>
    <t>OU upper lid levator advance internal approach</t>
  </si>
  <si>
    <t>difficult to measure due to hair over brow. Mancini Surgeon?</t>
  </si>
  <si>
    <t>Kikuye Kubo</t>
  </si>
  <si>
    <t>5266 Emporia Ave</t>
  </si>
  <si>
    <t>Culver City</t>
  </si>
  <si>
    <t>(310) 398-2205</t>
  </si>
  <si>
    <t>OU cataract IOL</t>
  </si>
  <si>
    <t>OU upper lis ptosis, OU upper lid entropion</t>
  </si>
  <si>
    <t>Lee Goldstein</t>
  </si>
  <si>
    <t>OU lower bleph, OU cataract</t>
  </si>
  <si>
    <t>OU upper lid ptosis posterior, OU lower lid ectropion</t>
  </si>
  <si>
    <t>Les Rodin</t>
  </si>
  <si>
    <t>15442 Ventura Blvd</t>
  </si>
  <si>
    <t>(818) 789-4234</t>
  </si>
  <si>
    <t>OU LASIK, 4 lid bleph</t>
  </si>
  <si>
    <t>OU upper lid ptosis, status post previous bleph</t>
  </si>
  <si>
    <t>s/p previous bleph OU</t>
  </si>
  <si>
    <t>Lida Ziegler</t>
  </si>
  <si>
    <t>26843 Grey Place</t>
  </si>
  <si>
    <t>Stevenson Ranch</t>
  </si>
  <si>
    <t>(661) 222-9945</t>
  </si>
  <si>
    <t>OU upper lid lev resection</t>
  </si>
  <si>
    <t>3 mo f/u. Hair covering eyebrow (OS) in neo photo.</t>
  </si>
  <si>
    <t>4 mo f/u. Hair covering eyebrow (OS) in neo photo.</t>
  </si>
  <si>
    <t>Linda Thomas</t>
  </si>
  <si>
    <t>8241 West Blvd</t>
  </si>
  <si>
    <t>Inglewood</t>
  </si>
  <si>
    <t>(323) 750-9180</t>
  </si>
  <si>
    <t>Loren Smith</t>
  </si>
  <si>
    <t>6106 Lagomar Lane</t>
  </si>
  <si>
    <t>Apollo Beach</t>
  </si>
  <si>
    <t>FL</t>
  </si>
  <si>
    <t>(813) 454-1349</t>
  </si>
  <si>
    <t xml:space="preserve">OD Lasik </t>
  </si>
  <si>
    <t>Lyman Massey</t>
  </si>
  <si>
    <t>h/o retina tear, s/p cryo, h/o BUL bleph</t>
  </si>
  <si>
    <t>Lynette Chappell</t>
  </si>
  <si>
    <t>OD cataract IOL</t>
  </si>
  <si>
    <t>Marcia Edelman</t>
  </si>
  <si>
    <t>17031 Magnolia Blvd</t>
  </si>
  <si>
    <t>(818) 783-8998</t>
  </si>
  <si>
    <t>cataract PC IOL, OU botox</t>
  </si>
  <si>
    <t>Margot Kerby</t>
  </si>
  <si>
    <t>2958 Winding Lane</t>
  </si>
  <si>
    <t>Westlake Village</t>
  </si>
  <si>
    <t>(805) 496-4423</t>
  </si>
  <si>
    <t>OU upper lid ptosis internal, OD lower lid ectropion, OD lower lid tarsorrhapy w/ transposition</t>
  </si>
  <si>
    <t>Glaucoma OD, pseudophakia OU</t>
  </si>
  <si>
    <t>pseudophakia OU</t>
  </si>
  <si>
    <t>Mari Shimizu</t>
  </si>
  <si>
    <t>2520 Gleason Avenue</t>
  </si>
  <si>
    <t>(323) 269-8555</t>
  </si>
  <si>
    <t>OS lens implant cataract</t>
  </si>
  <si>
    <t>Marie Konjoyan</t>
  </si>
  <si>
    <t>2408 Rue Le Charlene</t>
  </si>
  <si>
    <t>Rancho Palos Verdes</t>
  </si>
  <si>
    <t>(310) 833-9705</t>
  </si>
  <si>
    <t>OU upper and lower lid bleph</t>
  </si>
  <si>
    <t>OD lower bleph lateral fat pad</t>
  </si>
  <si>
    <t>OD diabetic retinopathy</t>
  </si>
  <si>
    <t>6 mo f/u. laterality not indicated</t>
  </si>
  <si>
    <t>OS cataract, OU upper and lower lid bleph</t>
  </si>
  <si>
    <t>Mario Daza</t>
  </si>
  <si>
    <t>1731 Barry Ave #115</t>
  </si>
  <si>
    <t>(310) 826-5981</t>
  </si>
  <si>
    <t>OU cataract PC IOL</t>
  </si>
  <si>
    <t>OU upper lid levator repair internal, OU placement bandage contact lenses</t>
  </si>
  <si>
    <t>Mancini Surgeon?</t>
  </si>
  <si>
    <t>Marlene Grasso</t>
  </si>
  <si>
    <t>47431 Medina Drive West</t>
  </si>
  <si>
    <t>Palm Desert</t>
  </si>
  <si>
    <t>(760) 836-1068</t>
  </si>
  <si>
    <t>OU upper lid ptosis posterior, OU lower lid ectropion lateral tarsal</t>
  </si>
  <si>
    <t>Dx with cataracts</t>
  </si>
  <si>
    <t>Martin Vangerov</t>
  </si>
  <si>
    <t>5308 Blanco Ave</t>
  </si>
  <si>
    <t>(818) 888-8337</t>
  </si>
  <si>
    <t>OU upper lid ptosus repair</t>
  </si>
  <si>
    <t>Michael LaPoint</t>
  </si>
  <si>
    <t>644 West 8th Street</t>
  </si>
  <si>
    <t>Long Beach</t>
  </si>
  <si>
    <t>(562) 432-1000</t>
  </si>
  <si>
    <t>OU upper lid ptosis posterior, OU lower lid ectropion w/ orbicularis flap and tarsal strip</t>
  </si>
  <si>
    <t>TCA peel</t>
  </si>
  <si>
    <t>Miriam Cotler</t>
  </si>
  <si>
    <t>OU upper lid ptosis posterior, OU canthoplast shortening of tarsal</t>
  </si>
  <si>
    <t>CVRi OS</t>
  </si>
  <si>
    <t>Mumtaz Shirazi</t>
  </si>
  <si>
    <t>28737 Shadow Valley Lane</t>
  </si>
  <si>
    <t>Santa Clarita</t>
  </si>
  <si>
    <t>(661) 297-7449</t>
  </si>
  <si>
    <t>OU upper bleph</t>
  </si>
  <si>
    <t>OU ptosis repair internal</t>
  </si>
  <si>
    <t>3 mo f/u. Neo cap covering brow.</t>
  </si>
  <si>
    <t>4 mo f/u. Neo cap covering brow.</t>
  </si>
  <si>
    <t>Nancy Hall</t>
  </si>
  <si>
    <t>OU upper lid ptosis posterior, OU lower lid ectropion tarsal strip</t>
  </si>
  <si>
    <t>Nobuko Rosen</t>
  </si>
  <si>
    <t>18323 S Western Ave. 114</t>
  </si>
  <si>
    <t>Gardena</t>
  </si>
  <si>
    <t>(310) 323-8585</t>
  </si>
  <si>
    <t>Ptosis LUL, ptosis RUL, cataract OU, 4 lid bleph BUL</t>
  </si>
  <si>
    <t>OU ptosis</t>
  </si>
  <si>
    <t>1.5 year f/u photos. Hair covering brow in neo photo.</t>
  </si>
  <si>
    <t>2.5 year f/u photos. Hair covering brow in neo photo.</t>
  </si>
  <si>
    <t>Paula Morgan-Maddox</t>
  </si>
  <si>
    <t>OU cataract PC IOL, strab OD</t>
  </si>
  <si>
    <t>OU upper lid ptosis posterior, OU ectropion tarsal strip</t>
  </si>
  <si>
    <t xml:space="preserve">OU cataract PC IOL, </t>
  </si>
  <si>
    <t>OS upper lid ptosis posterior</t>
  </si>
  <si>
    <t>Pauline Yip</t>
  </si>
  <si>
    <t>2345 Jupiter Drive</t>
  </si>
  <si>
    <t>(323) 851-5011</t>
  </si>
  <si>
    <t xml:space="preserve">OD punctal occlusion with plug, </t>
  </si>
  <si>
    <t>OU upper lid entropion w/ tarsal rotation</t>
  </si>
  <si>
    <t>6 year f/u</t>
  </si>
  <si>
    <t>Renee Last</t>
  </si>
  <si>
    <t>1909 Pelham Ave #307</t>
  </si>
  <si>
    <t>(310) 470-1463</t>
  </si>
  <si>
    <t>OU upper lid ptosis, OU upper lid entropion</t>
  </si>
  <si>
    <t>OU gluacoma, mascular degeneration</t>
  </si>
  <si>
    <t>also had UL entropion repair</t>
  </si>
  <si>
    <t>Richard Fredricks</t>
  </si>
  <si>
    <t>3520 Hughes Avenue #321</t>
  </si>
  <si>
    <t>(310) 838-3355</t>
  </si>
  <si>
    <t>OU cataract, strab surgery</t>
  </si>
  <si>
    <t>Robert Hollis</t>
  </si>
  <si>
    <t>348 West Elm Avenue</t>
  </si>
  <si>
    <t>Burbank</t>
  </si>
  <si>
    <t>(818) 729-8338</t>
  </si>
  <si>
    <r>
      <t xml:space="preserve">OU </t>
    </r>
    <r>
      <rPr>
        <sz val="12"/>
        <color rgb="FFFF0000"/>
        <rFont val="Aptos Narrow"/>
        <family val="2"/>
        <scheme val="minor"/>
      </rPr>
      <t>blepheroptosis</t>
    </r>
    <r>
      <rPr>
        <sz val="12"/>
        <color theme="1"/>
        <rFont val="Aptos Narrow"/>
        <family val="2"/>
        <scheme val="minor"/>
      </rPr>
      <t xml:space="preserve"> repair internal, with tarsal muller's levator resection</t>
    </r>
  </si>
  <si>
    <t>Tsirbas PT</t>
  </si>
  <si>
    <t>Robert M Snader</t>
  </si>
  <si>
    <t>11791 Chenault St.</t>
  </si>
  <si>
    <t>(310) 472-7272</t>
  </si>
  <si>
    <t>2 mo f/u. Very difficult to measure OS in preop photo.</t>
  </si>
  <si>
    <t>3 mo f/u. Very difficult to measure OS in preop photo.</t>
  </si>
  <si>
    <t>Robert Richter</t>
  </si>
  <si>
    <t>513 Margarita</t>
  </si>
  <si>
    <t>Santa Monica</t>
  </si>
  <si>
    <t>(310) 395-5027</t>
  </si>
  <si>
    <t>OU cataract IOL, OU vitrectomy</t>
  </si>
  <si>
    <t>OU upper lid ptosis, OU laterla canthal resuspension</t>
  </si>
  <si>
    <t>Robert Shafton</t>
  </si>
  <si>
    <t>1912 Strand</t>
  </si>
  <si>
    <t>Manhattan Beach</t>
  </si>
  <si>
    <t>(310) 545-2815</t>
  </si>
  <si>
    <t>OU upper lid ptosis, OU upper and lower bleph</t>
  </si>
  <si>
    <t>double check posterior approach with Dan. Bl lower blephs too</t>
  </si>
  <si>
    <t>Ronald Green</t>
  </si>
  <si>
    <t>5518 Bedford Avenue</t>
  </si>
  <si>
    <t>(310) 645-1838</t>
  </si>
  <si>
    <t>OU laser surgery</t>
  </si>
  <si>
    <t>Rose Rothstein</t>
  </si>
  <si>
    <t>2508 Pacific Ave #4</t>
  </si>
  <si>
    <t>Venice</t>
  </si>
  <si>
    <t>(310) 821-7638</t>
  </si>
  <si>
    <t>bleph BLL</t>
  </si>
  <si>
    <t>4 mo f/u</t>
  </si>
  <si>
    <t>Ruth Levitt</t>
  </si>
  <si>
    <t>15751 L Street</t>
  </si>
  <si>
    <t>Mojave</t>
  </si>
  <si>
    <t>(661) 824-2636</t>
  </si>
  <si>
    <t>OU CE/IOL</t>
  </si>
  <si>
    <t>Sandra Degennaro</t>
  </si>
  <si>
    <t>32008 Kingspark Court</t>
  </si>
  <si>
    <t>(818) 991-4344</t>
  </si>
  <si>
    <t>OU upper lid ptosis posterior, OU lid crease formation plication suture</t>
  </si>
  <si>
    <t>RGP OU</t>
  </si>
  <si>
    <t>3 mo f/u</t>
  </si>
  <si>
    <t>Seymour Varnen</t>
  </si>
  <si>
    <t>6250 Le Sage Avenue</t>
  </si>
  <si>
    <t>(818) 348-4770</t>
  </si>
  <si>
    <t>10 mo f/u</t>
  </si>
  <si>
    <t>Sherry O Keefe</t>
  </si>
  <si>
    <t>P.O. Box 74-1790</t>
  </si>
  <si>
    <t>(213) 819-5910</t>
  </si>
  <si>
    <t>OU lid lesion removal</t>
  </si>
  <si>
    <t>Shirley Goldberg</t>
  </si>
  <si>
    <t>strab OU</t>
  </si>
  <si>
    <t>verticle double vision</t>
  </si>
  <si>
    <t>Shirley Kligman</t>
  </si>
  <si>
    <t>2012 S Hillsboro Avenue</t>
  </si>
  <si>
    <t>(310) 838-1559</t>
  </si>
  <si>
    <t>OU upper lid ptosis posterior, OU lateral canthal resuspension, OU lower bleph</t>
  </si>
  <si>
    <t>Shiva Assefi</t>
  </si>
  <si>
    <t>1601 Oak St.</t>
  </si>
  <si>
    <t>(310) 396-5142</t>
  </si>
  <si>
    <t>Simona Weber</t>
  </si>
  <si>
    <t>8509 West Knoll Drive #H</t>
  </si>
  <si>
    <t>(310) 854-6901</t>
  </si>
  <si>
    <t>Song-Ngan Chau</t>
  </si>
  <si>
    <t>2520 21st Street</t>
  </si>
  <si>
    <t>(310) 452-5178</t>
  </si>
  <si>
    <t>OU upper lid ptosis, OU lower bleph</t>
  </si>
  <si>
    <t>Susan Nakagama</t>
  </si>
  <si>
    <t>OS lower suborbicularis lid sponge thermoplasty, bleph</t>
  </si>
  <si>
    <t>Susan Mach</t>
  </si>
  <si>
    <t>226 Linnie Canal</t>
  </si>
  <si>
    <t>(310) 821-7490</t>
  </si>
  <si>
    <t>Susan Nia</t>
  </si>
  <si>
    <t>1663 Malcolm Avenue Unit #104</t>
  </si>
  <si>
    <t>(310) 470-0110</t>
  </si>
  <si>
    <t>OU contact lens wear</t>
  </si>
  <si>
    <t>OS strab</t>
  </si>
  <si>
    <t>Susan Worf</t>
  </si>
  <si>
    <t>2542 Barry Avenue</t>
  </si>
  <si>
    <t>(310) 477-2254</t>
  </si>
  <si>
    <t>OU cataract/aphakic, multiple strab</t>
  </si>
  <si>
    <t>6 year follow up. Make sure photos are correctly labeled – look back in to Servoy.</t>
  </si>
  <si>
    <t>Takao Shishino</t>
  </si>
  <si>
    <t>4521 Commonwealth Circle</t>
  </si>
  <si>
    <t>310-837-3891</t>
  </si>
  <si>
    <t>OU upper lid ptosis posterior, OU upper lid entropion retracter flap advancement</t>
  </si>
  <si>
    <t>1mm tarsectomy OU</t>
  </si>
  <si>
    <t>Tatyana Savchina</t>
  </si>
  <si>
    <t>lid suspension sx, Upper and lower bleph, excess medial skill OU upper sx</t>
  </si>
  <si>
    <t>OU upper lif ptosis posterior</t>
  </si>
  <si>
    <t>Review opnotes with Dan – tissue resected not consistent</t>
  </si>
  <si>
    <t>Theresa Cho</t>
  </si>
  <si>
    <t>3940 Laurel Cyn Blvd #558</t>
  </si>
  <si>
    <t>(818) 506-0926</t>
  </si>
  <si>
    <t>OU upper and lower bleph</t>
  </si>
  <si>
    <t>OU upper lid ptosis external</t>
  </si>
  <si>
    <t>required ext lev resection in 2010</t>
  </si>
  <si>
    <t>Warren Karp</t>
  </si>
  <si>
    <t>23122 Bigler St</t>
  </si>
  <si>
    <t>(818) 591-2312</t>
  </si>
  <si>
    <t>OU CE/IOL, OU LPI</t>
  </si>
  <si>
    <t>Narrow Angle Glaucoma, Pseudophakia</t>
  </si>
  <si>
    <t>1 month f/u</t>
  </si>
  <si>
    <t>William Domnarski</t>
  </si>
  <si>
    <t>OU upper lid ptosis, OU canthopexy, OU lower skin pinch</t>
  </si>
  <si>
    <t>x ptosis correctoin 1 lid</t>
  </si>
  <si>
    <t>William Leong</t>
  </si>
  <si>
    <t>31581 Walking Horse Lane</t>
  </si>
  <si>
    <t>(818) 889-9408</t>
  </si>
  <si>
    <t>OU t cataract</t>
  </si>
  <si>
    <t>OS strab, OU t cataract</t>
  </si>
  <si>
    <t>William Stoner</t>
  </si>
  <si>
    <t>1694 Fairmount Ave.</t>
  </si>
  <si>
    <t>La Canada Flintridge</t>
  </si>
  <si>
    <t>(818) 790-8059</t>
  </si>
  <si>
    <t>Willie Rowe</t>
  </si>
  <si>
    <t>5236 Veronica Street</t>
  </si>
  <si>
    <t>(323) 295-9441</t>
  </si>
  <si>
    <t>OD retinopexy</t>
  </si>
  <si>
    <t>OU upper lid ptosis anterior, OU lower ectropion</t>
  </si>
  <si>
    <t xml:space="preserve">OU mascular degeneration, </t>
  </si>
  <si>
    <t>32*</t>
  </si>
  <si>
    <t>Yvan Araktingi</t>
  </si>
  <si>
    <t>4000 Scenic River Lane #16D</t>
  </si>
  <si>
    <t>(951) 719-6500</t>
  </si>
  <si>
    <t>OU upper lid ptosis posterior, OU lower lid ectropion, OU medial fat pad debulking</t>
  </si>
  <si>
    <t>1mm tarsus taken OU</t>
  </si>
  <si>
    <t>Al Fishman</t>
  </si>
  <si>
    <t>10716 Button Willow Dr</t>
  </si>
  <si>
    <t>Las Vegas</t>
  </si>
  <si>
    <t>NV</t>
  </si>
  <si>
    <t>(702) 256-3652</t>
  </si>
  <si>
    <t>Lacrimal, punctal occlusion</t>
  </si>
  <si>
    <t xml:space="preserve">OU upper lid bleph, OU lower lid bleph, OU upper lid resurfacing of seborrheic keratoses, OS upper lid levator resection internal, </t>
  </si>
  <si>
    <t>Functional eyebrow ptosis repair OU</t>
  </si>
  <si>
    <t>Alan Matsuzaki</t>
  </si>
  <si>
    <t>OU iridectomy, OU glaucoma surgery</t>
  </si>
  <si>
    <t>OD upper lid ptosis posterior, OU upper lid bleph, OU lateral canthal resuspension</t>
  </si>
  <si>
    <t>Bilateral upper lid bleph</t>
  </si>
  <si>
    <t>Anny Drew</t>
  </si>
  <si>
    <t>OD cataract PC IOL</t>
  </si>
  <si>
    <t>OU upper lid ptosis, OU upper lid bleph w/ medial fat removal</t>
  </si>
  <si>
    <t>OS congenital LP</t>
  </si>
  <si>
    <t>Antone Cabral</t>
  </si>
  <si>
    <t>OU upper lid ptosis posterior, OU lower lid ectropion w/ lateral canthal resuspension, OU fat removal</t>
  </si>
  <si>
    <t>Suspected glaucoma</t>
  </si>
  <si>
    <t>Upper lid bleph only on the left</t>
  </si>
  <si>
    <t>OU upper lid ptosis posterior, OS upper lid bleph, OU lower lid ectropion w/ lateral canthal resuspension, OU fat removal</t>
  </si>
  <si>
    <t>Blanca Beltran</t>
  </si>
  <si>
    <t>1401 Kewen Street</t>
  </si>
  <si>
    <t>San Fernando</t>
  </si>
  <si>
    <t>(818) 361-2809</t>
  </si>
  <si>
    <t>OU upper lid levator repair internal, OU upper lid bleph</t>
  </si>
  <si>
    <t>Carol Z Sullivan</t>
  </si>
  <si>
    <t>Cary Bigman</t>
  </si>
  <si>
    <t>6124 Corbin Ave.</t>
  </si>
  <si>
    <t>(818) 705-7525</t>
  </si>
  <si>
    <t>OU upper lid ptosis posterior, OU upper bleph, OU lateral canthal tightening tarsal strip, neck lipo</t>
  </si>
  <si>
    <t>Lower lid ectropion, OD lower lid entropion, tarsal rotation and retractor advancement, OD lateral canthoplasties</t>
  </si>
  <si>
    <t>5 mo f/u</t>
  </si>
  <si>
    <t>Charles Glenn</t>
  </si>
  <si>
    <t xml:space="preserve">OD Chalazion incisioin and drainage </t>
  </si>
  <si>
    <t>Debbie Harbort</t>
  </si>
  <si>
    <t>OU lasik</t>
  </si>
  <si>
    <t>OU upper lid bleph w/ skin and medial fat removal, OU upper lid ptosis</t>
  </si>
  <si>
    <t>Debra J Kaplan</t>
  </si>
  <si>
    <t>OD upper lid ptosis posterior, OU upper lid bleph w/ medial fat removal</t>
  </si>
  <si>
    <t>dry eyes</t>
  </si>
  <si>
    <t>Patient had bilateral upper lid bleph with medial fat removal</t>
  </si>
  <si>
    <t>Dorothy Lin</t>
  </si>
  <si>
    <t>OU upper lid bleph, OU upper lid correction ptosis, OU lower lid blpeh with fat repositioning</t>
  </si>
  <si>
    <t>Edna Sizlo</t>
  </si>
  <si>
    <t>P.O Box 1390</t>
  </si>
  <si>
    <t>Summerland</t>
  </si>
  <si>
    <t>(805) 564-3535</t>
  </si>
  <si>
    <t>OU lower and upper lid bleph</t>
  </si>
  <si>
    <t>OU upper lid ptosis, OU bleph with TCA peel</t>
  </si>
  <si>
    <t>Elaine Hallman</t>
  </si>
  <si>
    <t>12625 Collins Street</t>
  </si>
  <si>
    <t>Valley Village</t>
  </si>
  <si>
    <t>(818) 769-9300</t>
  </si>
  <si>
    <t>OU upper lif ptosis posterior, OU upper bleph, OU eyebrow ptosis internal, OU lateral canthoplasty with tightening of lower lid</t>
  </si>
  <si>
    <t>Goldberg</t>
  </si>
  <si>
    <t>Ernesto Carrillo</t>
  </si>
  <si>
    <t>OU upper lid ptosis, OU upper lid bleph w/ medial fat removal, OU lateral canthal resuspenstion</t>
  </si>
  <si>
    <t>Essie Horwitz</t>
  </si>
  <si>
    <t>566 Latimer Road</t>
  </si>
  <si>
    <t>(310) 459-6106</t>
  </si>
  <si>
    <t>OU upper lid ptosis posterior, OU upper and lower bleph</t>
  </si>
  <si>
    <t>medial tissue removed OD</t>
  </si>
  <si>
    <t>Farideh Zargaraff</t>
  </si>
  <si>
    <t>RD sx</t>
  </si>
  <si>
    <t xml:space="preserve">Upper lid bleph, eyebrow ptosis repair, correction of ptosis. </t>
  </si>
  <si>
    <t>RD</t>
  </si>
  <si>
    <t>date of surgery is estimated, no dictated preop notes to be found</t>
  </si>
  <si>
    <t>Frank Snepp</t>
  </si>
  <si>
    <t>16641 Marquez Terrace</t>
  </si>
  <si>
    <t>(310) 345-4828 Best</t>
  </si>
  <si>
    <t>OU upper lid ptosis posterior, OU upper bleph</t>
  </si>
  <si>
    <t>OU upper lid ptosis posterior, OU upper bleph, OS forehead scar revision</t>
  </si>
  <si>
    <t>Grace Bilezikjian</t>
  </si>
  <si>
    <t>OU upper lid bleph with skin and medial fat removal, OU upper lid ptosis posterior, OU lateral canthal resuspension</t>
  </si>
  <si>
    <t>Hazel Palache</t>
  </si>
  <si>
    <t>4540 Natick Ave #304</t>
  </si>
  <si>
    <t>(818) 981-9885</t>
  </si>
  <si>
    <t>OD upper lid ptosis posterior, OU upper bleph</t>
  </si>
  <si>
    <t>bottle held in front of brow in midline for neo photo</t>
  </si>
  <si>
    <t>Helen Coyne-Hoerle</t>
  </si>
  <si>
    <t>biopsy, right upper lid lesion</t>
  </si>
  <si>
    <t>OU upper lid bleph with skin romaval, OU upper lid ptosis posterior</t>
  </si>
  <si>
    <t>Hideko Hamamoto</t>
  </si>
  <si>
    <t>OU upper lid ptosis, OU upper lid bleph, OU lower lid bleph with transposition</t>
  </si>
  <si>
    <t>Hubert Friedman</t>
  </si>
  <si>
    <t>2220 Ave of the Stars</t>
  </si>
  <si>
    <t>(310) 277-5955</t>
  </si>
  <si>
    <t>OU upper lid ptosis posterior, OU upper bleph, OU lateral canther resuspension, OU lower lid ectropion, OU lower lid bleph</t>
  </si>
  <si>
    <t xml:space="preserve">Red Green color blind. Retinal hemerage resolved spontaniously </t>
  </si>
  <si>
    <t>Isabel Janken</t>
  </si>
  <si>
    <t>OU upper lis ptosis posterior, OU upper lid bleph</t>
  </si>
  <si>
    <t>James DeGraw</t>
  </si>
  <si>
    <t>OU upper bleph posterior ptosis</t>
  </si>
  <si>
    <t>Op note discrepancy = bleph not described, but listed in operation title.</t>
  </si>
  <si>
    <t>Janice Price</t>
  </si>
  <si>
    <t>OS upper lid ptosis, OU upper and lower bleph</t>
  </si>
  <si>
    <t>bilateral upper eyelid bleph</t>
  </si>
  <si>
    <t>Jeong Song</t>
  </si>
  <si>
    <t>OU upper lid bleph, OU upper lid ptosis posterior</t>
  </si>
  <si>
    <t>OU cataract, OU Glaucoma</t>
  </si>
  <si>
    <t>Joan Skanes</t>
  </si>
  <si>
    <t>Upper lid bleph, cataract sx OU</t>
  </si>
  <si>
    <t>Julia Maher</t>
  </si>
  <si>
    <t>2932 Castle Heights Ave</t>
  </si>
  <si>
    <t>(310) 559-5464</t>
  </si>
  <si>
    <t>OU canthoplasty with horizontal shortening, OS upper lid ptosis posterior, OU upper bleph</t>
  </si>
  <si>
    <t>Floaters, ocular migrains</t>
  </si>
  <si>
    <t>7 mo f/u</t>
  </si>
  <si>
    <t>Karen Natapoff</t>
  </si>
  <si>
    <t>OU ptosis posterior, OU bleph</t>
  </si>
  <si>
    <t>Karen North</t>
  </si>
  <si>
    <t>20845 Via Liago</t>
  </si>
  <si>
    <t>Perris</t>
  </si>
  <si>
    <t>(951) 780-7048</t>
  </si>
  <si>
    <t>OU cataract sx, Many retina surgeries</t>
  </si>
  <si>
    <t>OD upper lid ptosis posterior, OU upper bleph, lower lid TCA peel</t>
  </si>
  <si>
    <t>eye hemmorage</t>
  </si>
  <si>
    <t>Kristy Young</t>
  </si>
  <si>
    <t>3601 Woodcliff Road</t>
  </si>
  <si>
    <t>(818) 789-0604</t>
  </si>
  <si>
    <t>OU upper lid ptosis posterior, four lid bleph w/ forhead lift</t>
  </si>
  <si>
    <t>Kum Sun Kim</t>
  </si>
  <si>
    <t>likely upper lid crease sx</t>
  </si>
  <si>
    <t>OU upper lid ptosis posterior, OU upper lif bleph, OU lateral canthal resuspension</t>
  </si>
  <si>
    <t>Lorenzo Nila</t>
  </si>
  <si>
    <t>10167 Pounds Ave.</t>
  </si>
  <si>
    <t>Whittier</t>
  </si>
  <si>
    <t>(562) 902-0176</t>
  </si>
  <si>
    <t>OU upper lid ptosis posterior, OU upper lid ptosis, OD eyebrow lift</t>
  </si>
  <si>
    <t>OU upper lid ptosis posterior, OU upper lid ptosis,</t>
  </si>
  <si>
    <t>Madelyn Fischmann</t>
  </si>
  <si>
    <t>655 N. Bonhill Road</t>
  </si>
  <si>
    <t>90049-2301</t>
  </si>
  <si>
    <t>(310) 472-0662</t>
  </si>
  <si>
    <t>OU upper lid ptosis posterior, CO2 laser resurfacing</t>
  </si>
  <si>
    <t>OU upper lid entropion extensive bleph</t>
  </si>
  <si>
    <t>bleph 4 months s/p original ptosis repair. 1 year f/u</t>
  </si>
  <si>
    <t>OS cataract sx</t>
  </si>
  <si>
    <t>Margarita Lopez</t>
  </si>
  <si>
    <t>20618 Yorksboro Lane</t>
  </si>
  <si>
    <t>(818) 883-1360</t>
  </si>
  <si>
    <t>OU upper lid ptosis internal repair, OU upper lid bleph with sutures for upper lid entropion repair</t>
  </si>
  <si>
    <t>28*</t>
  </si>
  <si>
    <t>Mancini. 4 mo f/u</t>
  </si>
  <si>
    <t>Margrett H Gorgy</t>
  </si>
  <si>
    <t xml:space="preserve">OU ptosis posterior, OU upper lid bleph  </t>
  </si>
  <si>
    <t>Mark Steinman</t>
  </si>
  <si>
    <t>Marlene Rose</t>
  </si>
  <si>
    <t>Mary Tsionas</t>
  </si>
  <si>
    <t>OU upper lid ptosis, OU upper lid bleph</t>
  </si>
  <si>
    <t>Masoud Moradzadeh</t>
  </si>
  <si>
    <t>11910 Mayfield Ave Unit #306</t>
  </si>
  <si>
    <t>(310) 207-5082</t>
  </si>
  <si>
    <t>Maximo Napolitano</t>
  </si>
  <si>
    <t>OD upper lid ptosis posterior, OD upper lid bleph</t>
  </si>
  <si>
    <t>Mehdi Kamyabipour</t>
  </si>
  <si>
    <t>OU upper lid ptosis, OU upper lid bleph, OU lower lid ectropion</t>
  </si>
  <si>
    <t>Michael Hashim</t>
  </si>
  <si>
    <t>Glaucoma bleb OU</t>
  </si>
  <si>
    <t>OU upper lid bleph, OD medial ptosis, OS upper lid ptosis posterior, OU lateral canthal resuspension, repositioning of right medial fat</t>
  </si>
  <si>
    <t>Glaucoma OU</t>
  </si>
  <si>
    <t>Medial ptosis surgery, right upper lid. Reposition of right medial fat in to A frame deformity, superior sulcus. Bilateral bleph.</t>
  </si>
  <si>
    <t>OU upper lid bleph, OS upper lid ptosis posterior, OU lateral canthal resuspension, repositioning of right medial fat</t>
  </si>
  <si>
    <t>Michael Trerotola</t>
  </si>
  <si>
    <t>OU cataract IOL, OU DSEK</t>
  </si>
  <si>
    <t>OU upper lid bleph, OU upper lid ptosis posterior, OU lateral canthal resuspension, OU lower lid bleph</t>
  </si>
  <si>
    <t>Michele Zinn</t>
  </si>
  <si>
    <t>OD upper lid ptosis posterior, OD lower bleph thermoplasty suborbicularis, trichlroroacetic acid peel, restylane</t>
  </si>
  <si>
    <t>Mina Narula</t>
  </si>
  <si>
    <t>OU upper lid bleph, OS upper lid ptosis</t>
  </si>
  <si>
    <t>Miriam Abrams</t>
  </si>
  <si>
    <t>14521 Benefit Street #207</t>
  </si>
  <si>
    <t>(818) 907-1364</t>
  </si>
  <si>
    <t>OU upper lid ptosis posterior, OU bleph</t>
  </si>
  <si>
    <t>Nancy Holling</t>
  </si>
  <si>
    <t>ptosis sx OU</t>
  </si>
  <si>
    <t>OU upper lid bleph, OD upper lid internal levator repair sx</t>
  </si>
  <si>
    <t>Nancy Jackson</t>
  </si>
  <si>
    <t>2227 1/2 Nelson Avenue</t>
  </si>
  <si>
    <t>Redondo Beach</t>
  </si>
  <si>
    <t>(310) 371-5007</t>
  </si>
  <si>
    <t>OU Cataract PC IOL</t>
  </si>
  <si>
    <t>Prasad Koka</t>
  </si>
  <si>
    <t>OU glaucoma</t>
  </si>
  <si>
    <t>Richard Habic</t>
  </si>
  <si>
    <t>131 Stonehaven Way</t>
  </si>
  <si>
    <t>(310) 472-9604</t>
  </si>
  <si>
    <t>OU upper lid ptosis surgery posterior, OU upper bleph, OU lower lid ectropion</t>
  </si>
  <si>
    <t>Rita Cornyn</t>
  </si>
  <si>
    <t>11942 Sunset Blvd.</t>
  </si>
  <si>
    <t>(310) 471-3427</t>
  </si>
  <si>
    <t>OU upper lid ptosis posterior, OU lateral canthoplasty, OU upper bleph</t>
  </si>
  <si>
    <t>OU droopy upper lids</t>
  </si>
  <si>
    <t>1.5 year f/u</t>
  </si>
  <si>
    <t>Robert Benson</t>
  </si>
  <si>
    <t>4375 Rockey Point Road</t>
  </si>
  <si>
    <t>Anaheim</t>
  </si>
  <si>
    <t>(714) 998-7949</t>
  </si>
  <si>
    <t>OD Cataract sx</t>
  </si>
  <si>
    <t>OU upper lid posterior ptosis, OU lower bleph, OU lower TCA peel</t>
  </si>
  <si>
    <t>Robin Holland</t>
  </si>
  <si>
    <t>OU upper lib bleph, OS upper lid ptosis posterior</t>
  </si>
  <si>
    <t>Roz Mandelcorn</t>
  </si>
  <si>
    <t>OU upper lid bleph and ptosis, OU lower lid ectropion</t>
  </si>
  <si>
    <t>Ruth Ding</t>
  </si>
  <si>
    <t>26 Newcastle Lane</t>
  </si>
  <si>
    <t>Laguna Niguel</t>
  </si>
  <si>
    <t>(949) 218-8296</t>
  </si>
  <si>
    <t>OU upper lid ptosis posterior, OU canthoplasty, OU conjuctivoplasty</t>
  </si>
  <si>
    <t>b/l canthoplasty. Concurrent Conjunctivoplasty)</t>
  </si>
  <si>
    <t>Suren Soghomonian</t>
  </si>
  <si>
    <t>OU upper lid internal levator repair, OU upper lid bleph, OU lower lid bleph with lower lid canthoplasty</t>
  </si>
  <si>
    <t>30*</t>
  </si>
  <si>
    <t>10*</t>
  </si>
  <si>
    <t>Susan Minafo</t>
  </si>
  <si>
    <t>OU upper lid ptosis posterior, OU upper lid bleph, OU lateral canthal resuspension</t>
  </si>
  <si>
    <t>Suzonne Bass</t>
  </si>
  <si>
    <t>10430 Wilshire Blvd #1702</t>
  </si>
  <si>
    <t>(310) 475-5250</t>
  </si>
  <si>
    <t>OU upper lid ptosis, OU upper lid bleph, TCA peel, Restylane</t>
  </si>
  <si>
    <t>Taisa Butylkova</t>
  </si>
  <si>
    <t>1011 11th Street #302</t>
  </si>
  <si>
    <t>(310) 394-3410</t>
  </si>
  <si>
    <t>OU cataract sx</t>
  </si>
  <si>
    <t>OU upper lid ptosis repair internal, OU upper lid bleph, OU upper lid suture entropion repair</t>
  </si>
  <si>
    <t>OS upper lid ptosis repair posterior, OS upper lid conservative bleph</t>
  </si>
  <si>
    <t>Ted Hashimoto</t>
  </si>
  <si>
    <t>781 Ridge Crest Street</t>
  </si>
  <si>
    <t>Monterey Park</t>
  </si>
  <si>
    <t>(626) 576-8231</t>
  </si>
  <si>
    <t>OU upper lid ptosis repair posterior, OU upper lid bleph</t>
  </si>
  <si>
    <t>OS cataract IOL</t>
  </si>
  <si>
    <t>Theresa Schwartz</t>
  </si>
  <si>
    <t>OD right upper lid ptosis posterior, OU upper and lowe bleph</t>
  </si>
  <si>
    <t>Yalile Arroyo</t>
  </si>
  <si>
    <t>OU upper lid ptosis posterior, OU upper lid bleph, OU lateral canthal resuspension, OU lower lid direct festoon excision</t>
  </si>
  <si>
    <t>OU strabismus</t>
  </si>
  <si>
    <t>Yung Sheng Wang</t>
  </si>
  <si>
    <t>OU upper lid ptosis posterior, OU upper entropion, OU lower bleph</t>
  </si>
  <si>
    <t>Yunhui Chae-Banks</t>
  </si>
  <si>
    <t xml:space="preserve">anterior orbitotomy OS with incisional biopsy or orbital tumor, OS lateral orbitotomu with excision of orbitocranial tumor, OS incision of previous scar tract </t>
  </si>
  <si>
    <t>OU upper and lower bleph, OS upper lid micro ptosis, OS upper lid reconstruction</t>
  </si>
  <si>
    <t>OU refractive disorder</t>
  </si>
  <si>
    <t>Yvonne Samaan</t>
  </si>
  <si>
    <t>OU Cataract IOL</t>
  </si>
  <si>
    <t>Dora Oren</t>
  </si>
  <si>
    <t>Donna Bright</t>
  </si>
  <si>
    <t>OU dry eyes</t>
  </si>
  <si>
    <t>Richard Schnell</t>
  </si>
  <si>
    <t>OS upper lid ptosis posterior, OU lower lid canthoplasty, ou upper bleph</t>
  </si>
  <si>
    <t>Dale Manolakas</t>
  </si>
  <si>
    <t>OU upper lid ptosis posterior, OU bleph with fat transfer</t>
  </si>
  <si>
    <t>Salim Bamakhrama</t>
  </si>
  <si>
    <t xml:space="preserve">PRK OD </t>
  </si>
  <si>
    <t>OS LASIK</t>
  </si>
  <si>
    <t>Jon Van Ness</t>
  </si>
  <si>
    <t>OU Cataract PC IOL, Retinal laser sx</t>
  </si>
  <si>
    <t>OU Diabetic Retinopathy</t>
  </si>
  <si>
    <t>Howard Garey</t>
  </si>
  <si>
    <t>OU lower lid canthoplasty tarsal strip, OU lower lid entropion, OU upper lid ptosis posterior, OU upper lid entropion sx</t>
  </si>
  <si>
    <t>OD lower lid canthoplasty tarsal strip entropion sx</t>
  </si>
  <si>
    <t>Mary Ann Hayase</t>
  </si>
  <si>
    <t>h/o Contacts for 30 yrs</t>
  </si>
  <si>
    <t>Walter Abad</t>
  </si>
  <si>
    <t>Lasik</t>
  </si>
  <si>
    <t>Michael Burton</t>
  </si>
  <si>
    <t>Fereshteh Rouhi</t>
  </si>
  <si>
    <t>OU upper lid ptosis posterior, OU lower lid bleph, OU canthoplasty tarsal strip</t>
  </si>
  <si>
    <t>Barbara Brodsky</t>
  </si>
  <si>
    <t>h/o laser iridotomy OU</t>
  </si>
  <si>
    <t>OU upper lid ptosis posterior with bleph</t>
  </si>
  <si>
    <t>Bryan Chancholo</t>
  </si>
  <si>
    <t>OU LASIK</t>
  </si>
  <si>
    <t>OD upper lid ptosis posterior</t>
  </si>
  <si>
    <t>YES POST (no late pic)</t>
  </si>
  <si>
    <t>Joan Tina Furo</t>
  </si>
  <si>
    <t>Ron Wolf</t>
  </si>
  <si>
    <t>OD upper lid ptosis posterior, OU bleph</t>
  </si>
  <si>
    <t>Marjorie Denker</t>
  </si>
  <si>
    <t>OS upper lid ptosis posterior, OU canthoplasty lateral tarsal strip</t>
  </si>
  <si>
    <t>George Brown</t>
  </si>
  <si>
    <t>OD upper lid ptosis posterior, OU lower lid ectropion tarsal strip</t>
  </si>
  <si>
    <t>YES POST OP (no late pic)</t>
  </si>
  <si>
    <t>Enkhjargal Ochirbat</t>
  </si>
  <si>
    <t>OU lower lid bleph, OU upper lid bleph x3</t>
  </si>
  <si>
    <t>Zovinar Ekmekji</t>
  </si>
  <si>
    <t>OU upper lid ptosis, OU upper bleph</t>
  </si>
  <si>
    <t>Devra Breslow</t>
  </si>
  <si>
    <t>Michael Rogers</t>
  </si>
  <si>
    <t>OU upper lid ptosis, OU lower lid canthoplasty tarsal strip, OU bleph</t>
  </si>
  <si>
    <t>Robert Franklin Lewis</t>
  </si>
  <si>
    <t>upper bleph</t>
  </si>
  <si>
    <t>OU upper bleph with posterior levator tightening</t>
  </si>
  <si>
    <t>Dori Hansen</t>
  </si>
  <si>
    <t>Hossein Hedjazi</t>
  </si>
  <si>
    <t>OU upper lid ptosis posterior, OU canthoplastly tarsal strip, OU upper bleph</t>
  </si>
  <si>
    <t>Gita Kammann</t>
  </si>
  <si>
    <t>OU upper lid ptosis posterior, OU lower ectropion tarsal strip, OU bleph</t>
  </si>
  <si>
    <t>OD upper bleph</t>
  </si>
  <si>
    <t>OD scratch from rose bush, Injury to OD upper lid which healed</t>
  </si>
  <si>
    <t>Jed Cohen</t>
  </si>
  <si>
    <t>Joan Renfrow</t>
  </si>
  <si>
    <t>OD internal levator resection, bleph four lid</t>
  </si>
  <si>
    <t>Adriana Curi-Gruber</t>
  </si>
  <si>
    <t>Upper bleph, ptosis sx on both upper lids,</t>
  </si>
  <si>
    <t>Askil Ghozland</t>
  </si>
  <si>
    <t>15946 Carmenia Drive</t>
  </si>
  <si>
    <t>OS internal levator resection, OU upper blepharoplasties with central lid fat removal</t>
  </si>
  <si>
    <t>No dictated op note.</t>
  </si>
  <si>
    <t>Brenda Braun</t>
  </si>
  <si>
    <t>upper and lower bleph, OU cataract</t>
  </si>
  <si>
    <t>Left upper eyelid bleph</t>
  </si>
  <si>
    <t>Carole Eckhardt</t>
  </si>
  <si>
    <t>1980 Still Meadows Road</t>
  </si>
  <si>
    <t>Solvang</t>
  </si>
  <si>
    <t>OD internal levator resection</t>
  </si>
  <si>
    <t>Cecilia Lau</t>
  </si>
  <si>
    <t>OS upper lid posterior ptosis</t>
  </si>
  <si>
    <t>OU dry eyes, OU refractive disorder</t>
  </si>
  <si>
    <t>Christina Koppin</t>
  </si>
  <si>
    <t>10441 Gridley Road</t>
  </si>
  <si>
    <t>Santa Fe Springs</t>
  </si>
  <si>
    <t>(916) 813-5684</t>
  </si>
  <si>
    <t>ptosis correction at age 9, possible external levator procedure, second stage ptosis correction</t>
  </si>
  <si>
    <t>OD upper lid ptosis internal</t>
  </si>
  <si>
    <t>OD upper lid bleph with everting sutures</t>
  </si>
  <si>
    <t>Taban case, also removed 1mm tarsus</t>
  </si>
  <si>
    <t>Cristina Newman</t>
  </si>
  <si>
    <t>contact lenses 6 yrs</t>
  </si>
  <si>
    <t>Deborah Woodward</t>
  </si>
  <si>
    <t>OD glaucoma bleb, OD h/o detatched retina, OU RK,</t>
  </si>
  <si>
    <t>OD upper lid ptosis posterior, OD lateral canthal reusupension</t>
  </si>
  <si>
    <t>Deja Wong Barrera</t>
  </si>
  <si>
    <t>1908 Belmont Lane</t>
  </si>
  <si>
    <t>(310) 766-8491</t>
  </si>
  <si>
    <t>Diana Kim</t>
  </si>
  <si>
    <t>OU upper lid bleph, OS dermis fat graft bleph 1 upper lid, OU upper bleph</t>
  </si>
  <si>
    <t>OU V45.6</t>
  </si>
  <si>
    <t>Eddie Payne</t>
  </si>
  <si>
    <t>OS eyelid reconstruction, OU LASIK</t>
  </si>
  <si>
    <t>multiple eyelid lacerations</t>
  </si>
  <si>
    <t>Emmanuel Yeroushalmi</t>
  </si>
  <si>
    <t>Evelyne Blau</t>
  </si>
  <si>
    <t>1475 Bel Air Road</t>
  </si>
  <si>
    <t>(310) 472-7548</t>
  </si>
  <si>
    <r>
      <t xml:space="preserve">OD upper lid ptosis </t>
    </r>
    <r>
      <rPr>
        <sz val="12"/>
        <color rgb="FFFF0000"/>
        <rFont val="Aptos Narrow"/>
        <family val="2"/>
        <scheme val="minor"/>
      </rPr>
      <t>posterolateral</t>
    </r>
    <r>
      <rPr>
        <sz val="12"/>
        <color theme="1"/>
        <rFont val="Aptos Narrow"/>
        <family val="2"/>
        <scheme val="minor"/>
      </rPr>
      <t>, OD canthoplasty, OU scar revision</t>
    </r>
  </si>
  <si>
    <t>tearing</t>
  </si>
  <si>
    <t>Faith Ono</t>
  </si>
  <si>
    <t>OD upper lid ptosis</t>
  </si>
  <si>
    <t>OU contact lens</t>
  </si>
  <si>
    <t>Gerald Sternbach</t>
  </si>
  <si>
    <t>5658 Etiwanda Avenue 8</t>
  </si>
  <si>
    <t>(818) 481-4945</t>
  </si>
  <si>
    <t>OS internal ptosis repair</t>
  </si>
  <si>
    <t>OU contact lens since 20 yrs old</t>
  </si>
  <si>
    <t>Gina Yoseloff</t>
  </si>
  <si>
    <t>1415 East Sycamore Ave</t>
  </si>
  <si>
    <t>El Segundo</t>
  </si>
  <si>
    <t>(310) 322-2887</t>
  </si>
  <si>
    <t>lower bleph, cataract sx OU</t>
  </si>
  <si>
    <t>OS upper ld ptosis posterior, OS lower lid retraction, harvest dermis graft OS submandibular, OS lower lid reconstruction with dermis fat graft, OS temp tarsorrhaphy</t>
  </si>
  <si>
    <t>Gloria Johnson</t>
  </si>
  <si>
    <t xml:space="preserve">OU calcium deposites excised, OU cataract PC IOL, OS Corneal Mass removed, </t>
  </si>
  <si>
    <t>OU ivetic glaucoma, OU glaucoma</t>
  </si>
  <si>
    <t>Guilford Glazer</t>
  </si>
  <si>
    <t>OU eyelid sx</t>
  </si>
  <si>
    <t>OD upper ptosis, OD lateral canthoplasty w/ tarsorrhapy</t>
  </si>
  <si>
    <t>11*</t>
  </si>
  <si>
    <t>Hannah Chen</t>
  </si>
  <si>
    <t>contact lens 25 yrs</t>
  </si>
  <si>
    <t>Harriet Simon</t>
  </si>
  <si>
    <t>OD upper lid ptosis posterior, OD lateral canthal resuspension, OD biopsy of upper lateral lid lesion</t>
  </si>
  <si>
    <t>Helen Ziman</t>
  </si>
  <si>
    <t>10380 Wilshire Blvd #704</t>
  </si>
  <si>
    <t>(310) 275-0017</t>
  </si>
  <si>
    <t xml:space="preserve">OD cataract sx, vitrectomy OD, </t>
  </si>
  <si>
    <t>OD upper lid ptosis postsurgical</t>
  </si>
  <si>
    <t>Irene Garcia</t>
  </si>
  <si>
    <t>OS upper lid ptosis posterior, OU lower TCA peel</t>
  </si>
  <si>
    <t>restylane dermal filling</t>
  </si>
  <si>
    <t>Jack Abrams</t>
  </si>
  <si>
    <t>OS upper lis ptosis</t>
  </si>
  <si>
    <t>James Moran</t>
  </si>
  <si>
    <t>6633 Brennan Avenue</t>
  </si>
  <si>
    <t>Canoga Park</t>
  </si>
  <si>
    <t>(818) 348-5127</t>
  </si>
  <si>
    <t>OD iris repair, OD cataract sx</t>
  </si>
  <si>
    <t>cataract OD</t>
  </si>
  <si>
    <t>5 mo f/u. Anisocoria, irregular pupil OD. Significant dermatochalasis (i.e. no TPS) bilaterally.</t>
  </si>
  <si>
    <t>James Reach</t>
  </si>
  <si>
    <t>450 W Beverly Drive</t>
  </si>
  <si>
    <t>Oxnard</t>
  </si>
  <si>
    <t>(805) 487-7100</t>
  </si>
  <si>
    <t>OU LASIK, OS cataract, OU ptosis repair, OS virectory and membrane peel, OU YAG iridectomy</t>
  </si>
  <si>
    <t>OS upper lid ptosis, OU lower bleph, OS upper bleph</t>
  </si>
  <si>
    <t>OS angle closure, OS macular edema</t>
  </si>
  <si>
    <t>Janice La Duke</t>
  </si>
  <si>
    <t>OS upper ptosis posterior</t>
  </si>
  <si>
    <t>OU Glaucoma</t>
  </si>
  <si>
    <t>Jarrett Farls</t>
  </si>
  <si>
    <t>Eyelid reconstructive and retinal sx</t>
  </si>
  <si>
    <t>OD upper lid ptosis, OD lower lid punctal cautery</t>
  </si>
  <si>
    <t>contact lense OU</t>
  </si>
  <si>
    <t>lateral Muller's resection = 6.0 mm and medial = 4.0 mm. patient is anophthalmic OS</t>
  </si>
  <si>
    <t>Jason Atyabi</t>
  </si>
  <si>
    <t>contact lens OU 10 yrs</t>
  </si>
  <si>
    <t>Jiten Doshi</t>
  </si>
  <si>
    <t>2827 Blandford Drive</t>
  </si>
  <si>
    <t>Rowland Heights</t>
  </si>
  <si>
    <t>(626) 965-7320</t>
  </si>
  <si>
    <t>OD retina sx, OD lens implants</t>
  </si>
  <si>
    <t>OD RD</t>
  </si>
  <si>
    <t>10.5 year f/u</t>
  </si>
  <si>
    <t>Joan V Klein</t>
  </si>
  <si>
    <t>10555 Vestone Way</t>
  </si>
  <si>
    <t>(310) 471-5410</t>
  </si>
  <si>
    <t>upper lid sx OU</t>
  </si>
  <si>
    <t>OS upper lid ptosis posterior, OU lower lid lateral canthoplasty</t>
  </si>
  <si>
    <t>Epiretinal Membrane OS</t>
  </si>
  <si>
    <t>Judith Swanson</t>
  </si>
  <si>
    <t>27704 Hyssop Lane</t>
  </si>
  <si>
    <t>(661) 296-3423</t>
  </si>
  <si>
    <t>OS upper lid ptosis internal with levator advancement</t>
  </si>
  <si>
    <t>Mancini surgeon?</t>
  </si>
  <si>
    <t>Laura Sharpe</t>
  </si>
  <si>
    <t>Orbit fractures OS</t>
  </si>
  <si>
    <t>OS upper lid ptosis posterior, dermis fat graft scar reconstruction</t>
  </si>
  <si>
    <t>OS cataract</t>
  </si>
  <si>
    <t>Concomitant brow dermis fat graft scar reconstruction</t>
  </si>
  <si>
    <t>Leonard Friedman</t>
  </si>
  <si>
    <t>OU cataract PC IOL, OD possible ptosis sx</t>
  </si>
  <si>
    <t>Linda Russell</t>
  </si>
  <si>
    <t>melanoma OD</t>
  </si>
  <si>
    <t>Lise Soares</t>
  </si>
  <si>
    <t>trabeculectomy OU, ahmed implant OU, cataract AC IOL OU</t>
  </si>
  <si>
    <t>Marcia Keyes</t>
  </si>
  <si>
    <t>3569 Lesser Drive</t>
  </si>
  <si>
    <t>Newbury Park</t>
  </si>
  <si>
    <t>(805) 498-1230</t>
  </si>
  <si>
    <t>strab OU, strab (cant remmember which eye)</t>
  </si>
  <si>
    <t>OS upper lid ptosis</t>
  </si>
  <si>
    <t xml:space="preserve">CTL wear, h/o strab, </t>
  </si>
  <si>
    <t>Marian Hope</t>
  </si>
  <si>
    <t xml:space="preserve">OS bony orbitotomy, OS optic nerve decompression, OS transorbital transcranial decompression, OS medial rectus recession, Orbital decompression OS, strab OS, </t>
  </si>
  <si>
    <t>OS upper lid ptosis posterior, OU upper lid entropion</t>
  </si>
  <si>
    <t>Bilateral upper eyelid entropion surgery with orbicularis flap advancement</t>
  </si>
  <si>
    <t>Marilyn Alkin</t>
  </si>
  <si>
    <t>9230 Jellico Avenue</t>
  </si>
  <si>
    <t>Northridge</t>
  </si>
  <si>
    <t>(818) 349-7076</t>
  </si>
  <si>
    <t>Mary Ellen Outwater</t>
  </si>
  <si>
    <t>monovision contact lenses</t>
  </si>
  <si>
    <t>Mary Ruth</t>
  </si>
  <si>
    <t>336 S Acoma Blvd.</t>
  </si>
  <si>
    <t>Lake Havasu City</t>
  </si>
  <si>
    <t>AZ</t>
  </si>
  <si>
    <t>(928) 453-4118</t>
  </si>
  <si>
    <t>3 strab sx, OU bleph lower lid</t>
  </si>
  <si>
    <t>OS upper lid ptosis posterior, OS lower entropion with advancement with lower eyelid retractors</t>
  </si>
  <si>
    <t>OU double vision</t>
  </si>
  <si>
    <t>1 year follow up photos on 11/22/2004</t>
  </si>
  <si>
    <t>Mel Pollack</t>
  </si>
  <si>
    <t>5450 Vesper Ave #A330</t>
  </si>
  <si>
    <t>(818) 997-7675</t>
  </si>
  <si>
    <t>Cataract, melanoma sx</t>
  </si>
  <si>
    <t>OU lower lid ectropion, OS upper lid ptosis posterior</t>
  </si>
  <si>
    <t>OS eyebrow ptosis repair</t>
  </si>
  <si>
    <t>Michael Guy</t>
  </si>
  <si>
    <t>2733 West Keller #1</t>
  </si>
  <si>
    <t>Santa Ana</t>
  </si>
  <si>
    <t>(714) 966-1750</t>
  </si>
  <si>
    <t>OD catratact IOL</t>
  </si>
  <si>
    <t>OD ptosis of eyelid NOS</t>
  </si>
  <si>
    <t>Minh Tri Nguyen</t>
  </si>
  <si>
    <t>6158 Bryndal Ave</t>
  </si>
  <si>
    <t>Oak Park</t>
  </si>
  <si>
    <t>Ca</t>
  </si>
  <si>
    <t>(818) 991-0667</t>
  </si>
  <si>
    <t>OD upper lid lash rotation</t>
  </si>
  <si>
    <t>Myra Harris</t>
  </si>
  <si>
    <t>5906 Wrightcrest Drive</t>
  </si>
  <si>
    <t>(323) 871-0423</t>
  </si>
  <si>
    <t>OS internal levator resection, internal</t>
  </si>
  <si>
    <t>4 mo f/u – neo bottlecap covering brow</t>
  </si>
  <si>
    <t>Nare Petoyan</t>
  </si>
  <si>
    <t>Nicole Buckley</t>
  </si>
  <si>
    <t>OD cataract, retinal detachment</t>
  </si>
  <si>
    <t>melanoma</t>
  </si>
  <si>
    <t>Nina Maye</t>
  </si>
  <si>
    <t>OU cataract PC IOL, OU vitrectomy</t>
  </si>
  <si>
    <t>OU uveitis</t>
  </si>
  <si>
    <t>Orville Mathias</t>
  </si>
  <si>
    <t>13410 St Andrews Drive #70A</t>
  </si>
  <si>
    <t>Seal Beach</t>
  </si>
  <si>
    <t>(562) 431-4414</t>
  </si>
  <si>
    <t>OS LASIK, OS cataract, strab</t>
  </si>
  <si>
    <t>Patricia Parker</t>
  </si>
  <si>
    <t>3641 Westwood Blvd. #4</t>
  </si>
  <si>
    <t>(310) 559-4671</t>
  </si>
  <si>
    <t>OD tumor removal</t>
  </si>
  <si>
    <t>Peter Roberts</t>
  </si>
  <si>
    <t>424 29th St.</t>
  </si>
  <si>
    <t>(310) 802-8686</t>
  </si>
  <si>
    <t>Os upper lid ptosis posterior</t>
  </si>
  <si>
    <t>Peter Del Vecho</t>
  </si>
  <si>
    <t>Ralph Crayton</t>
  </si>
  <si>
    <t>3844 West Blvd</t>
  </si>
  <si>
    <t>(323) 296-7750</t>
  </si>
  <si>
    <t>Ralph Kuhns</t>
  </si>
  <si>
    <t>upper bleph OU</t>
  </si>
  <si>
    <r>
      <t xml:space="preserve">OU lower lid entropion, OU lower bleph w/ left upper lid posterior </t>
    </r>
    <r>
      <rPr>
        <sz val="12"/>
        <color rgb="FFFF0000"/>
        <rFont val="Aptos Narrow"/>
        <family val="2"/>
        <scheme val="minor"/>
      </rPr>
      <t>conjuctival</t>
    </r>
    <r>
      <rPr>
        <sz val="12"/>
        <color theme="1"/>
        <rFont val="Aptos Narrow"/>
        <family val="2"/>
        <scheme val="minor"/>
      </rPr>
      <t xml:space="preserve"> ptosis</t>
    </r>
  </si>
  <si>
    <t>OU lower lid bleph</t>
  </si>
  <si>
    <t>Richard Luke</t>
  </si>
  <si>
    <t>17265 Escalon Drive</t>
  </si>
  <si>
    <t>(818) 981-5581</t>
  </si>
  <si>
    <t>OS upper lid entropion</t>
  </si>
  <si>
    <t>OS macular pucker eyelid ptosis</t>
  </si>
  <si>
    <t>4 year f/u</t>
  </si>
  <si>
    <t>Rita Weissman</t>
  </si>
  <si>
    <t>Rochelle Carmona</t>
  </si>
  <si>
    <t>Selma Sachs</t>
  </si>
  <si>
    <t>8440 Delongpre Ave</t>
  </si>
  <si>
    <t>(323) 650-0329</t>
  </si>
  <si>
    <t>OU ptosis sx</t>
  </si>
  <si>
    <t>2mm tarsus also taken. 2 year f/u</t>
  </si>
  <si>
    <t>Sheldon Rips</t>
  </si>
  <si>
    <t>1449 S Rexford Drive #7</t>
  </si>
  <si>
    <t>(310) 203-9731</t>
  </si>
  <si>
    <t>2 cornea transplants, 3 intraocular sx</t>
  </si>
  <si>
    <t>OU canthoplasty, OD upper lid ptosis posterior</t>
  </si>
  <si>
    <t>Sheri Neuberg</t>
  </si>
  <si>
    <t>OS upper lid ptosis posterior, OU lower bleph</t>
  </si>
  <si>
    <t>Shirley Takeuchi</t>
  </si>
  <si>
    <t>12940 Walsh Avenue Apt #1</t>
  </si>
  <si>
    <t>(310) 822-6073</t>
  </si>
  <si>
    <t>OS retinal detachment sx</t>
  </si>
  <si>
    <t>OU upper lid entropion, OS upper lid ptosis posterior</t>
  </si>
  <si>
    <t>mascular detachment</t>
  </si>
  <si>
    <t>Sue Best</t>
  </si>
  <si>
    <t>OU lowe bleph</t>
  </si>
  <si>
    <t>Susan Hickman</t>
  </si>
  <si>
    <t>38720 Sage Tree Street</t>
  </si>
  <si>
    <t>Palmdale</t>
  </si>
  <si>
    <t>(6610 273-0513</t>
  </si>
  <si>
    <t>strab XT sx 3x, OU lasik</t>
  </si>
  <si>
    <t>XT, droopy lids</t>
  </si>
  <si>
    <t>Suzanne Christian</t>
  </si>
  <si>
    <t>OU lower bleph, OU cataract PC IOL, OU LASIK</t>
  </si>
  <si>
    <t>OS upper lid ptosis excision posterior, OU medial xanrhwlasma excision</t>
  </si>
  <si>
    <t>Hair covers brow</t>
  </si>
  <si>
    <t>Suzanne Cote</t>
  </si>
  <si>
    <t>LUL ptosis</t>
  </si>
  <si>
    <t>Teresa Nunez</t>
  </si>
  <si>
    <t>9451 Jasmine Ave</t>
  </si>
  <si>
    <t>Fountain Valley</t>
  </si>
  <si>
    <t>(714) 531-7843</t>
  </si>
  <si>
    <t>restylane injection, OU multiple strab</t>
  </si>
  <si>
    <t>2 mo f/u. Patient is not orthophoric.</t>
  </si>
  <si>
    <t>Tina Lee</t>
  </si>
  <si>
    <t>OU contact lens before lasik</t>
  </si>
  <si>
    <t>Viki Lin</t>
  </si>
  <si>
    <t>OU bleph, then revision sx on both upper lids 2 months later</t>
  </si>
  <si>
    <t>Virginia Lizarraga</t>
  </si>
  <si>
    <t>OD ECCE + IOL + trabeculectomy</t>
  </si>
  <si>
    <t>OU contact lens but stopped wearing OD after sx, glaucoma OD</t>
  </si>
  <si>
    <t>Walter Kane</t>
  </si>
  <si>
    <t>2465 Quail Run Drive</t>
  </si>
  <si>
    <t>Sierra Vista</t>
  </si>
  <si>
    <t>(520) 459-6588</t>
  </si>
  <si>
    <t>glaucoma OU</t>
  </si>
  <si>
    <t>1 year follow up</t>
  </si>
  <si>
    <t>Wendy Trauth</t>
  </si>
  <si>
    <t>Yakov Rogel</t>
  </si>
  <si>
    <t>78 Country Mile Road</t>
  </si>
  <si>
    <t>Pomona</t>
  </si>
  <si>
    <t>(909) 629-4818</t>
  </si>
  <si>
    <t>OS upper lid ptosis posterior, OS eyelid margin biopsy</t>
  </si>
  <si>
    <t>double vision</t>
  </si>
  <si>
    <t>Zahra Mousavi</t>
  </si>
  <si>
    <t>16750 Parthenia St Unit 212</t>
  </si>
  <si>
    <t>North Hills</t>
  </si>
  <si>
    <t>(818) 920-1320</t>
  </si>
  <si>
    <t>OD upper lid ptosis posterior, forhead rhytidectomy</t>
  </si>
  <si>
    <t>Agnes Simms</t>
  </si>
  <si>
    <t>4105 Irving Place</t>
  </si>
  <si>
    <t>(310) 839-3173</t>
  </si>
  <si>
    <r>
      <t xml:space="preserve">OU upper lid entropion, OU </t>
    </r>
    <r>
      <rPr>
        <sz val="12"/>
        <color rgb="FFFF0000"/>
        <rFont val="Aptos Narrow"/>
        <family val="2"/>
        <scheme val="minor"/>
      </rPr>
      <t>eyebrow</t>
    </r>
    <r>
      <rPr>
        <sz val="12"/>
        <rFont val="Aptos Narrow"/>
        <family val="2"/>
        <scheme val="minor"/>
      </rPr>
      <t xml:space="preserve"> ptosis</t>
    </r>
  </si>
  <si>
    <t>Also had brow ptosis repair</t>
  </si>
  <si>
    <t>OS upper lid ptosis posterior, OU upper lid entropion, OU eyebrow ptosis</t>
  </si>
  <si>
    <t>Alonzo Lewis</t>
  </si>
  <si>
    <t>OD retinal detachment sx, OD glaucoma valve x2,</t>
  </si>
  <si>
    <t>OU ptosis sx, posterior ptosis</t>
  </si>
  <si>
    <t>Left exterior levator advancement. Absent hair on brow made for difficult measurement.</t>
  </si>
  <si>
    <t>OS cataract PC IOL</t>
  </si>
  <si>
    <t>Charles Gates</t>
  </si>
  <si>
    <t>OU upper lid bleph, OU upper lid ptosis, OD upper lid biopsy, OU tarsal strip</t>
  </si>
  <si>
    <t>OU upper lid edema and ptosis</t>
  </si>
  <si>
    <t>Bilateral upper lid bleph. Right upper lid levator advancement. Patient's right eyelid is nearly completely ptotic; pupil to lid distance estimated.</t>
  </si>
  <si>
    <t>OU upper lid bleph, OU upper lid ptosis, OS temporary tarsorrhaphy, OU tarsal strip</t>
  </si>
  <si>
    <t>Charles Rampton</t>
  </si>
  <si>
    <t>628 West Ellis Avenue</t>
  </si>
  <si>
    <t>(310) 645-4573</t>
  </si>
  <si>
    <t>OS upper lid ptosis sx, OU lower lid ectropion sx</t>
  </si>
  <si>
    <t>no late post op</t>
  </si>
  <si>
    <t>insufficient follow up</t>
  </si>
  <si>
    <t>Charles Sands</t>
  </si>
  <si>
    <t>13336 Maxella Avenue #2</t>
  </si>
  <si>
    <t>(310) 305-7949</t>
  </si>
  <si>
    <t>OD biopsy of conjuctiva</t>
  </si>
  <si>
    <r>
      <t xml:space="preserve">OU repair od </t>
    </r>
    <r>
      <rPr>
        <sz val="12"/>
        <color rgb="FFFF0000"/>
        <rFont val="Aptos Narrow"/>
        <family val="2"/>
        <scheme val="minor"/>
      </rPr>
      <t>blepharoptosis,</t>
    </r>
    <r>
      <rPr>
        <sz val="12"/>
        <color theme="1"/>
        <rFont val="Aptos Narrow"/>
        <family val="2"/>
        <scheme val="minor"/>
      </rPr>
      <t xml:space="preserve"> OU </t>
    </r>
    <r>
      <rPr>
        <sz val="12"/>
        <color rgb="FFFF0000"/>
        <rFont val="Aptos Narrow"/>
        <family val="2"/>
        <scheme val="minor"/>
      </rPr>
      <t>brow</t>
    </r>
    <r>
      <rPr>
        <sz val="12"/>
        <color theme="1"/>
        <rFont val="Aptos Narrow"/>
        <family val="2"/>
        <scheme val="minor"/>
      </rPr>
      <t xml:space="preserve"> ptois repair, OU upper lid bleph</t>
    </r>
  </si>
  <si>
    <t>OD temporary tarsorrhaphy, OD reduction of overcorrection of ptosis</t>
  </si>
  <si>
    <t>Concurrent Brow Lift</t>
  </si>
  <si>
    <r>
      <t xml:space="preserve">OU repair od blepharoptosis, OU </t>
    </r>
    <r>
      <rPr>
        <sz val="12"/>
        <color rgb="FFFF0000"/>
        <rFont val="Aptos Narrow"/>
        <family val="2"/>
        <scheme val="minor"/>
      </rPr>
      <t>brow</t>
    </r>
    <r>
      <rPr>
        <sz val="12"/>
        <color theme="1"/>
        <rFont val="Aptos Narrow"/>
        <family val="2"/>
        <scheme val="minor"/>
      </rPr>
      <t xml:space="preserve"> ptois repair, OU upper lid bleph</t>
    </r>
  </si>
  <si>
    <t>Cheryl Aranaga</t>
  </si>
  <si>
    <t>PO Box 759</t>
  </si>
  <si>
    <t>Lomita</t>
  </si>
  <si>
    <t>(310) 781-6160</t>
  </si>
  <si>
    <t>OU upper lid ptosis posterior, upper and lower bleph, OU eyebrow ptosis</t>
  </si>
  <si>
    <t>15 yrs contact lens, OU dry eyes</t>
  </si>
  <si>
    <t>null</t>
  </si>
  <si>
    <t>no preop neo photos. concurrent brow lift OU</t>
  </si>
  <si>
    <t>OU upper lid ptosis posterior, OS lateral canthoplasty, upper and lower bleph, OU eyebrow ptosis</t>
  </si>
  <si>
    <t>Clem Santaniello</t>
  </si>
  <si>
    <t>495 Hidden Garden Place</t>
  </si>
  <si>
    <t>Henderson</t>
  </si>
  <si>
    <t>(702) 837-0071</t>
  </si>
  <si>
    <t>OD cataract sx, BUL bleph, BLL bleph, BLL ectropion, BLL ectropion repair with malar soo lift</t>
  </si>
  <si>
    <t>OU upper lid ptosis posterior, OU lateral canthal resuspension, OU myocutaneous flap mid facelift lower lid reconstruction</t>
  </si>
  <si>
    <t>OD and OS mycocutaneous cheek flap to support lower lid, OD and OS lateral canthoplasty with canthal reconsstruciton</t>
  </si>
  <si>
    <t>no preop neo photos, significant bilateral ectropion</t>
  </si>
  <si>
    <t>BUL bleph, BLL bleph, BLL ectropion, BLL ectropion repair with malar soo lift</t>
  </si>
  <si>
    <t>Dawnna L Resnik</t>
  </si>
  <si>
    <t>6121 Woodman Ave apt 310</t>
  </si>
  <si>
    <t>Van Nuys</t>
  </si>
  <si>
    <t>(818) 786-5441</t>
  </si>
  <si>
    <t>OU contact lens astigmatism, ptosis OD</t>
  </si>
  <si>
    <t>YES POST (no late)</t>
  </si>
  <si>
    <t>Diane Fulkerson</t>
  </si>
  <si>
    <t>23029 Kent Avenue</t>
  </si>
  <si>
    <t>Torrance</t>
  </si>
  <si>
    <t>(310) 373-3477</t>
  </si>
  <si>
    <t>OU cataract sx,OU internal levator resection ptosis</t>
  </si>
  <si>
    <t>OU anterior levator advancement external,</t>
  </si>
  <si>
    <t>OU cataract, cystoid mascular edema, OU Uveitis</t>
  </si>
  <si>
    <t>later underwent ext levator resection. Ant approach</t>
  </si>
  <si>
    <t>OU cataract sx,OU internal levator resection ptosis, OS yag capsulotomy</t>
  </si>
  <si>
    <t>OU anterior levator advancement external, OS upper lid ptosis anterior, OS external levator resection</t>
  </si>
  <si>
    <t>OU cataract, cystoid mascular edema, OU Uveitis, OS sarcoidosis</t>
  </si>
  <si>
    <t>Dorothy Amador (26)</t>
  </si>
  <si>
    <t>215 S Arboles #236</t>
  </si>
  <si>
    <t>(310) 833-2818</t>
  </si>
  <si>
    <t>Cataract sx, laser</t>
  </si>
  <si>
    <t>OU upper lid ptosis posterior, OU lower lid ectropion tarsal strip, OU eyebrow ptosis repair</t>
  </si>
  <si>
    <t>OU epiphora, OU cataract</t>
  </si>
  <si>
    <t>concurrent brow ptosis repair</t>
  </si>
  <si>
    <t>Elaine Tebow-x</t>
  </si>
  <si>
    <t>P.O. Box 488</t>
  </si>
  <si>
    <t>Twin Peaks</t>
  </si>
  <si>
    <t>(909) 336-3380</t>
  </si>
  <si>
    <t>OU upper lid internal levator aponeurosis sx</t>
  </si>
  <si>
    <t>required repeat mullerectomy on 4-19-00. 1.5 years f/u</t>
  </si>
  <si>
    <t>Eleanor Safady</t>
  </si>
  <si>
    <t>16431 Tudor Drive</t>
  </si>
  <si>
    <t>(818) 501-3858</t>
  </si>
  <si>
    <t>Laser Pl OU</t>
  </si>
  <si>
    <t>OU upper lid ptosis posterior, upper bleph with fat sculpture and eyebrow sculpture</t>
  </si>
  <si>
    <t>0.5mm tarsus removed OS. Goldberg. Patient underwent concomitant "brow sculpture" -- exclude?</t>
  </si>
  <si>
    <t>Esther Kent</t>
  </si>
  <si>
    <t>4831 Angeles Crest HGWY</t>
  </si>
  <si>
    <t>(818) 790-2932</t>
  </si>
  <si>
    <t>OU upper bleph, cataract op OU</t>
  </si>
  <si>
    <t>OU lateral canthoplasty, OU upper lid bleph,OD internal levator repair sx on the left side, OS eyebrow ptosis repair</t>
  </si>
  <si>
    <t>Mancini Surgeon? BL lateral canthoplasty. L brow ptosis repair with cable lift. Unsure of amount of levator removed…</t>
  </si>
  <si>
    <t>OU lateral canthoplasty, OU upper lid bleph,  OS eyebrow ptosis repair</t>
  </si>
  <si>
    <t>Ezat Lazarian</t>
  </si>
  <si>
    <t>10390 Wilshire Blv Apt 1505</t>
  </si>
  <si>
    <t>(310) 275-7630</t>
  </si>
  <si>
    <t>OU  upper lid ptosis posterior</t>
  </si>
  <si>
    <t>no postop photo</t>
  </si>
  <si>
    <t>Fathalah Salem</t>
  </si>
  <si>
    <t>OU ptosis posterior, OU upper bleph</t>
  </si>
  <si>
    <t>Poor quality photos – pupils not visible</t>
  </si>
  <si>
    <t>Fredric Sanson</t>
  </si>
  <si>
    <t>1725 Camino Palmero #220</t>
  </si>
  <si>
    <t>(323) 874-7958</t>
  </si>
  <si>
    <t>OU direct eyebrow lidt and central fixation</t>
  </si>
  <si>
    <t>no preop neo photos. 4 year f/u. pt required brow lift 4 yrs s/p sx</t>
  </si>
  <si>
    <t>Habib Daneshrad-x</t>
  </si>
  <si>
    <t>10660 Wilshire Blvd #605</t>
  </si>
  <si>
    <t>(310) 470-9877</t>
  </si>
  <si>
    <t>PPVx + gas inj</t>
  </si>
  <si>
    <t>OU upper lid ptosis, OU lower lid canthal resuspension,</t>
  </si>
  <si>
    <t>OS ECCE +PCIOL, PPVx + gas inj</t>
  </si>
  <si>
    <t>OU upper lid ptosis, OU lower lid canthal resuspension, OS temporary tarsorrhaphy</t>
  </si>
  <si>
    <t>Helen Zerin (299)</t>
  </si>
  <si>
    <t>15945 Valley Wood Road</t>
  </si>
  <si>
    <t>(818) 789-1223</t>
  </si>
  <si>
    <t>OU upper lid ptosis posterior, OU upper lid entropion</t>
  </si>
  <si>
    <t>OU tearing</t>
  </si>
  <si>
    <t>no preop neo photos. 3mo f/u. combined entropion sx</t>
  </si>
  <si>
    <t>Helene Landau</t>
  </si>
  <si>
    <t>11824 Moorpark St. Unit D</t>
  </si>
  <si>
    <t>(818) 766-1341</t>
  </si>
  <si>
    <t xml:space="preserve">OU cataract sx, </t>
  </si>
  <si>
    <t>OU upper lid internal levator resection</t>
  </si>
  <si>
    <t>OD vitreous detachment, LUL droppy lids</t>
  </si>
  <si>
    <t>no preop neo photos. 2 mm tarsectomy b/l. 3 mo f/u. Irregular pupil OS.</t>
  </si>
  <si>
    <t>OU cataract sx, OS reattached retina</t>
  </si>
  <si>
    <t>LUL droppy lids</t>
  </si>
  <si>
    <t>Helga Schluender (34)</t>
  </si>
  <si>
    <t>16849 Stonehaven Cricle</t>
  </si>
  <si>
    <t>Huntington Beach</t>
  </si>
  <si>
    <t>(714) 840-1218</t>
  </si>
  <si>
    <t>OU upper lid ptosis posterior, OU direct eyebrow lift, OU lower bleph</t>
  </si>
  <si>
    <t>concurrent brow lift OU</t>
  </si>
  <si>
    <t>Hilda Rose</t>
  </si>
  <si>
    <t>20342 Hohokam Road</t>
  </si>
  <si>
    <t>Apple Valley</t>
  </si>
  <si>
    <t>(760) 240-7488</t>
  </si>
  <si>
    <t>no preop neo photos</t>
  </si>
  <si>
    <t>Hortensia Menchaca</t>
  </si>
  <si>
    <t>catract PC IOL OU</t>
  </si>
  <si>
    <t>Need to find better preop photo</t>
  </si>
  <si>
    <t>Ida Mantelzak</t>
  </si>
  <si>
    <t>3100 Neilson Way #226</t>
  </si>
  <si>
    <t>(310) 452-9618</t>
  </si>
  <si>
    <t>cataract sx OU</t>
  </si>
  <si>
    <t>OU internal levator resection, OU eyebrow ptosis repair</t>
  </si>
  <si>
    <t>Repeat post ptosis repair in 2008</t>
  </si>
  <si>
    <t>Inju L. Sturgeon</t>
  </si>
  <si>
    <t>3618 Veteran Avenue</t>
  </si>
  <si>
    <t>(310) 841-2941</t>
  </si>
  <si>
    <t>OU strab</t>
  </si>
  <si>
    <t>OD upper lid ptosis posterior, OD upper bleph</t>
  </si>
  <si>
    <t xml:space="preserve">OD peripheral corneal relaxing incision </t>
  </si>
  <si>
    <t>OD strab</t>
  </si>
  <si>
    <t>no preop neo photos. 0.5mm tarsectomy</t>
  </si>
  <si>
    <t>Jack Nagel</t>
  </si>
  <si>
    <t>100 North Hudson Avenue</t>
  </si>
  <si>
    <t>(323) 936-6791</t>
  </si>
  <si>
    <t>OU upper lid ptosis posterior, OU eyebrow elevation transeyelid, OU lower eyelid ectropion</t>
  </si>
  <si>
    <t>6 years of follow up. Concurrent brow lift</t>
  </si>
  <si>
    <t>7 years of follow up. Concurrent brow lift</t>
  </si>
  <si>
    <t>James Izu (21)</t>
  </si>
  <si>
    <t>2863 Queens Way</t>
  </si>
  <si>
    <t>Thousand Oaks</t>
  </si>
  <si>
    <t>(805) 493-0970</t>
  </si>
  <si>
    <t>OD upper lid ptosis revision, anterior</t>
  </si>
  <si>
    <t>Contact lens wearer</t>
  </si>
  <si>
    <t>required revision with external approach</t>
  </si>
  <si>
    <t>Jennifer Zimble</t>
  </si>
  <si>
    <t>2035 Selby Avenue</t>
  </si>
  <si>
    <t>(310) 474-3898</t>
  </si>
  <si>
    <t>OS upper lid ptosis posterior, OU upper bleph</t>
  </si>
  <si>
    <t>Concurrent fat transfer to OS</t>
  </si>
  <si>
    <t>Joan Zimmerman</t>
  </si>
  <si>
    <t>16061 Gold Circle</t>
  </si>
  <si>
    <t>(714) 846-9645</t>
  </si>
  <si>
    <t>OU external levator resection</t>
  </si>
  <si>
    <t>retinal hemorrhage OS</t>
  </si>
  <si>
    <t>required ext lev resection 4 years later</t>
  </si>
  <si>
    <t>June Rice</t>
  </si>
  <si>
    <t>130 Mill Road</t>
  </si>
  <si>
    <t>Stamford</t>
  </si>
  <si>
    <t>CT</t>
  </si>
  <si>
    <t>(203) 322-5132</t>
  </si>
  <si>
    <t>OD upper lid levator resection posterior, OU lower bleph, non incision neck left suction assisted lipectomy</t>
  </si>
  <si>
    <t>OU TRO, OD UL rectraction</t>
  </si>
  <si>
    <t>OS upper lid ptosis posterior, OU lower bleph, non incision neck left suction assisted lipectomy</t>
  </si>
  <si>
    <t>OS ptosis, OU TRO</t>
  </si>
  <si>
    <t>Kathy Adachi</t>
  </si>
  <si>
    <t>8004 Sargant Ave</t>
  </si>
  <si>
    <t>(562) 693-1063</t>
  </si>
  <si>
    <t>OS upper eyelid internal levator resection</t>
  </si>
  <si>
    <t>2 mo f/u. no resection amount indicated. No preop neo photo.</t>
  </si>
  <si>
    <t>Kenneth Low</t>
  </si>
  <si>
    <t>13372 Mission Tierra Way</t>
  </si>
  <si>
    <t>(818) 368-8428</t>
  </si>
  <si>
    <t>OS ptosis posterior</t>
  </si>
  <si>
    <t>RGP lenses</t>
  </si>
  <si>
    <t>Dates need correction. 1Mm tarsectomy. Repeat ptosis sx in 2012</t>
  </si>
  <si>
    <t>Lal Thakarar</t>
  </si>
  <si>
    <t>3391 Pecan Street</t>
  </si>
  <si>
    <t>Irvine</t>
  </si>
  <si>
    <t>(949) 861-4855</t>
  </si>
  <si>
    <t>OS strab, OS cataract IOL</t>
  </si>
  <si>
    <t>OS upper lid ptosis posterior, OS lower lid retraction sx, harvest dermis graft</t>
  </si>
  <si>
    <t>?</t>
  </si>
  <si>
    <t>no preop neo photos. Photo dated incorrectly?</t>
  </si>
  <si>
    <t>Kim Tillinghast</t>
  </si>
  <si>
    <t>8130 Norton Avenue #14</t>
  </si>
  <si>
    <t>(323) 656-8159</t>
  </si>
  <si>
    <t xml:space="preserve">OD upper lid ptosis sx posterior, </t>
  </si>
  <si>
    <t>OU soft contact lens</t>
  </si>
  <si>
    <t>no preop neo photos. prior ptosis repair</t>
  </si>
  <si>
    <t>Larisa Tomashpolski</t>
  </si>
  <si>
    <t>1216 N Fuller Ave #8</t>
  </si>
  <si>
    <t>(323) 851-6512</t>
  </si>
  <si>
    <t>OD cataract</t>
  </si>
  <si>
    <t>Lillian Jacobs</t>
  </si>
  <si>
    <t>8716 6th Ave.</t>
  </si>
  <si>
    <t>(323) 751-0411</t>
  </si>
  <si>
    <t>OU upper bleph, OU strab x2, cataract sx IOL OU</t>
  </si>
  <si>
    <t>odd result. Review with dan. 2 year f/u. later had OS post ptosis done.</t>
  </si>
  <si>
    <t>Leonie Von Halle</t>
  </si>
  <si>
    <t>8505 Gulana Avenue #4205</t>
  </si>
  <si>
    <t>Playa Del Rey</t>
  </si>
  <si>
    <t>(310) 823-9844</t>
  </si>
  <si>
    <t>OU upper lid ptosis posterior, endoscopic upper face lift</t>
  </si>
  <si>
    <t>Lewis Kirk</t>
  </si>
  <si>
    <t>3603 Seahorn Drive</t>
  </si>
  <si>
    <t>(310) 454-6217</t>
  </si>
  <si>
    <t>OU upper lid ptosis posterior, OU lower lid entropion sx</t>
  </si>
  <si>
    <t>OU lower lid entropion retractor advancement</t>
  </si>
  <si>
    <t>OU intermittent tearing</t>
  </si>
  <si>
    <t>no neo photo.</t>
  </si>
  <si>
    <t>Linda Mason</t>
  </si>
  <si>
    <t>Primary repair OD</t>
  </si>
  <si>
    <t>dog bite levator damage</t>
  </si>
  <si>
    <t>Patient had photos in ASOPRS folder but no opnotes. Insufficient f/u. Hair covering brow in postop photos.</t>
  </si>
  <si>
    <t>Lloyd Fujitani-x</t>
  </si>
  <si>
    <t>PO Box 86331</t>
  </si>
  <si>
    <t>(323) 533-6151</t>
  </si>
  <si>
    <t>cataract sx</t>
  </si>
  <si>
    <t>OU upper lid ptosis posterior, OU upper lid entropion, OU direct eyebrow elevation</t>
  </si>
  <si>
    <t>Concurrent brow lift and UL entropion repair</t>
  </si>
  <si>
    <t>Mahindokht Tehrani</t>
  </si>
  <si>
    <t>1525 Amherst Ave. #109</t>
  </si>
  <si>
    <t>(310) 826-9753</t>
  </si>
  <si>
    <t>2 mo f/u. No preop neo.</t>
  </si>
  <si>
    <t>Marilyn Sue Yager</t>
  </si>
  <si>
    <t>1300 Shippee Lane</t>
  </si>
  <si>
    <t>Ojai</t>
  </si>
  <si>
    <t>(805) 646-0555</t>
  </si>
  <si>
    <t>Diplopia</t>
  </si>
  <si>
    <t>Diplopia, OS rapid deterioration of visual acuity</t>
  </si>
  <si>
    <t>Marisa Pearson</t>
  </si>
  <si>
    <t>12151 Emelita Street</t>
  </si>
  <si>
    <t>(818) 761-4592</t>
  </si>
  <si>
    <t>OU internal levator resection, OS ptosis correction, OD lid contour reshaping</t>
  </si>
  <si>
    <t>Douglas Surgeon? Also had contour reshaping</t>
  </si>
  <si>
    <t>Mary Waldhart</t>
  </si>
  <si>
    <t>625 Tenth St</t>
  </si>
  <si>
    <t>Hermosa Beach</t>
  </si>
  <si>
    <t>(310) 376-1453</t>
  </si>
  <si>
    <t>OU upper lid ptosis posterior, OU lower bleph with TCA peel</t>
  </si>
  <si>
    <t>ptosis CL OU</t>
  </si>
  <si>
    <t>no neo photos. OD required further 4mm post ptosis repair on 5/3/2004</t>
  </si>
  <si>
    <t>Mehdi Massih</t>
  </si>
  <si>
    <t>16660 Oldham Street</t>
  </si>
  <si>
    <t>(818) 789-2728</t>
  </si>
  <si>
    <t>OU upper lid ptosis posterior, OU canthoplasty with lower lid tightening and resuspension</t>
  </si>
  <si>
    <t>no preop neo. 3 mo f/u</t>
  </si>
  <si>
    <t>Merle Gee***</t>
  </si>
  <si>
    <t>871 Flintridge Ave</t>
  </si>
  <si>
    <t>(818) 790-1882</t>
  </si>
  <si>
    <t>Morton Shatzkin</t>
  </si>
  <si>
    <t>4749 Nomad Drive</t>
  </si>
  <si>
    <t>(818) 887-0262</t>
  </si>
  <si>
    <t>OU upper lid anterior levator aponeurosis ptosis, OU cataract, laser OU, iridotomy OU</t>
  </si>
  <si>
    <t>OU upper lid ptosis anterior</t>
  </si>
  <si>
    <t>no preop neo photos. 8 year f/u. Pupil difficult to visualize in OS preop photo.</t>
  </si>
  <si>
    <t>OS upper lid ptosis adjustment, OU upper lid anterior levator aponeurosis ptosis, OU cataract, laser OU, iridotomy OU</t>
  </si>
  <si>
    <t>Nancy Glander</t>
  </si>
  <si>
    <t>646 S. Barrington No 205</t>
  </si>
  <si>
    <t>(310) 476-4202</t>
  </si>
  <si>
    <t>OU upper lid bleph, OU internal levator resection, aesthetic lower bleph</t>
  </si>
  <si>
    <t>no preop neo. 1 mo f/u. McCann Pt. Significant brow ptosis makes measurement difficult.</t>
  </si>
  <si>
    <t>Nancy Hansen***</t>
  </si>
  <si>
    <t>OU upper lid ptosis repair internal levator resection</t>
  </si>
  <si>
    <t>Nancy Routtenberg (27)</t>
  </si>
  <si>
    <t>10035 Sycamore Canyon Road</t>
  </si>
  <si>
    <t>Moreno Valley</t>
  </si>
  <si>
    <t>(310) 261-7837</t>
  </si>
  <si>
    <t>OU upper lid ptosis posterior, OU upper lid entropion, OU eyebrow elevation</t>
  </si>
  <si>
    <t>episodes of diplopia</t>
  </si>
  <si>
    <t>Concurrent UL entropion and brow lift.</t>
  </si>
  <si>
    <t>Naomi Gauthier</t>
  </si>
  <si>
    <t>7727 N Ironwood Dr</t>
  </si>
  <si>
    <t>Paradise Valley</t>
  </si>
  <si>
    <t>(480) 443-5655</t>
  </si>
  <si>
    <t>OU upper lid ptosis frontalis sling, OD incision of drainage abscess sinple of single, OD fascia lata graft, OS fascia lata grapht</t>
  </si>
  <si>
    <t>soft contact lenses</t>
  </si>
  <si>
    <t>Paymon Mogharabi</t>
  </si>
  <si>
    <t>2663 Ross Road</t>
  </si>
  <si>
    <t>Palo Alto</t>
  </si>
  <si>
    <t>(650) 799-1212</t>
  </si>
  <si>
    <t>contact lenses 15 yrs</t>
  </si>
  <si>
    <t>insufficient follow up.</t>
  </si>
  <si>
    <t>Phyllis Bass</t>
  </si>
  <si>
    <t>10746 Francis Place no 212</t>
  </si>
  <si>
    <t>(310) 815-8366</t>
  </si>
  <si>
    <t>OU upper lid ptosis posterior, OU upper lid entropion, OU internal eyebrow elevation, OU lower bleph</t>
  </si>
  <si>
    <t>aesthetic lid lesion</t>
  </si>
  <si>
    <t>Concurrent brow lift</t>
  </si>
  <si>
    <t>OS cataract sx, OS laser procedure, OS vitrectomy</t>
  </si>
  <si>
    <t>OS dx with blepharitis</t>
  </si>
  <si>
    <t>Renee Twersky-x</t>
  </si>
  <si>
    <t>19215 Castlebay Lane</t>
  </si>
  <si>
    <t>(818) 368-3894</t>
  </si>
  <si>
    <t>RGP OU for &gt; 25 yrs</t>
  </si>
  <si>
    <t>1.5 years f/u, required another mullerectomy</t>
  </si>
  <si>
    <t>Robert Ponce</t>
  </si>
  <si>
    <t>12685 Gun Avenue</t>
  </si>
  <si>
    <t>Chino</t>
  </si>
  <si>
    <t>(909) 590-8518</t>
  </si>
  <si>
    <t>OD eyebrow ptosis. OD upper lid ptosis posterior</t>
  </si>
  <si>
    <t>likely exclusion due to lack of sufficient follow up. Patient underwent concomitant right eyebrow ptosis surgery with deep suspension and skin flap.</t>
  </si>
  <si>
    <t>Ruben Garcia</t>
  </si>
  <si>
    <t>5861 Compass Drive</t>
  </si>
  <si>
    <t>(310) 216-7803</t>
  </si>
  <si>
    <t>OU upper lid ptosis posterior, OU eyebrow lift, OU lower eye ectropion, OU lower bleph</t>
  </si>
  <si>
    <t>0.5 mm tarsus excision on OS. Concurrent brow lift</t>
  </si>
  <si>
    <t>OS tarsorrhaphy for chemical injury</t>
  </si>
  <si>
    <t>Shirley Ramirez-x</t>
  </si>
  <si>
    <t>9403 Adoree Street</t>
  </si>
  <si>
    <t>Downey</t>
  </si>
  <si>
    <t>(562) 803-0385</t>
  </si>
  <si>
    <t>OU upper bleph and ptosis</t>
  </si>
  <si>
    <t>OS upper lid ptosis internal levator advancement, OS harvest tarsoconjuctivial graft</t>
  </si>
  <si>
    <t>Noted as "full thickness" posterior approach… Is this similar procedure called different thing? Additional no no neo photos. ptosis repair 5-6mm required on 2/18</t>
  </si>
  <si>
    <t>Sharon Marcus</t>
  </si>
  <si>
    <t>11192 Ophir</t>
  </si>
  <si>
    <t>(310) 476-1367</t>
  </si>
  <si>
    <t>laser retinopexy for tears OD</t>
  </si>
  <si>
    <t>OU internal levator resection, OU lateral canthal resuspension, upper lid bleph</t>
  </si>
  <si>
    <t>no preop neo photos. 2 mo f/u</t>
  </si>
  <si>
    <t>OS temporal artery biopsy</t>
  </si>
  <si>
    <t>Sonia Goldstein</t>
  </si>
  <si>
    <t>13078 Mindanao Wy #310</t>
  </si>
  <si>
    <t>(310) 821-8469</t>
  </si>
  <si>
    <t>OU upper lid ptosis posterior, OU eyebrow fat fixation and TCA fill</t>
  </si>
  <si>
    <t>OU dry eyes, OU double vision, OS droopy lids</t>
  </si>
  <si>
    <t>no preop neo. 5 mos follow up photos</t>
  </si>
  <si>
    <t>Stella Horaczko</t>
  </si>
  <si>
    <t>78875 Avenue 47th Unit B7</t>
  </si>
  <si>
    <t>La Quinta</t>
  </si>
  <si>
    <t>(760) 399-9591</t>
  </si>
  <si>
    <t>no neo photos. concurrent UL entropion repair</t>
  </si>
  <si>
    <t>Tae Woo Park</t>
  </si>
  <si>
    <t>4777 Columbia Way</t>
  </si>
  <si>
    <t>Lancaster</t>
  </si>
  <si>
    <t>(661) 718-8760</t>
  </si>
  <si>
    <t>OU upper lid ptosis posterior, OU upper lid entropion, OU eyebrow stabilization elevation internal pexy</t>
  </si>
  <si>
    <t>Concurrent brow lift and UL entropion repair. No preop neo photo.</t>
  </si>
  <si>
    <t>Tamako Izu</t>
  </si>
  <si>
    <t>72749 Haystack Road</t>
  </si>
  <si>
    <t>(760) 568-5017</t>
  </si>
  <si>
    <t>OU upper lid ptosis posterior, OU upper bleph, OU upper eyebrow stabilization internal</t>
  </si>
  <si>
    <t>possible concurrent brow lift…)</t>
  </si>
  <si>
    <t>Vahid Salehi</t>
  </si>
  <si>
    <t>22 Antietam</t>
  </si>
  <si>
    <t>(949) 552-7171</t>
  </si>
  <si>
    <t>OU upper lid sx posterior layered approach, OU eyebrow lift eyebrow ptosis</t>
  </si>
  <si>
    <t>OU eyebrow ptosis eyebrow elevation, OU upper lid entropion</t>
  </si>
  <si>
    <t>OU possible high pressure in the past, truchiasis</t>
  </si>
  <si>
    <t>no preop neo photos. L ptosis resection amnt unclear. Listed as "slightly less" than right</t>
  </si>
  <si>
    <t>OS lower lid reconstruction cicatricial ectropion and medial canthoplasty, OS nasolacrimal duct reconstruction, OS medial canthopexy</t>
  </si>
  <si>
    <t>Vincent Lo Calio (20)</t>
  </si>
  <si>
    <t>PO Box 69681</t>
  </si>
  <si>
    <t>(323) 251-1051</t>
  </si>
  <si>
    <t>blurry post op photo</t>
  </si>
  <si>
    <t>Virginia Littrell-x</t>
  </si>
  <si>
    <t>10618 Melvin Ave</t>
  </si>
  <si>
    <t>(818) 366-6896</t>
  </si>
  <si>
    <t>ahmed valve OD,, OU trabeculectomy, OU cataract sx</t>
  </si>
  <si>
    <t>OU internal levator resection, OU lower bleph</t>
  </si>
  <si>
    <t>OU upper lid ptosis anterior levator, OU lower lid ectropion</t>
  </si>
  <si>
    <t>OU normal tension glaucoma, pseudophakia, OS blind spot</t>
  </si>
  <si>
    <t>required ext lev res in 2012. no dictated op note for original sx</t>
  </si>
  <si>
    <t>OU trabeculectomy, OU cataract sx</t>
  </si>
  <si>
    <t>William Artope</t>
  </si>
  <si>
    <t>3929 Flower Drive</t>
  </si>
  <si>
    <t>(213) 748-8862</t>
  </si>
  <si>
    <t>OU upper lid ptosis, right midface elevation on myocutaneous flap</t>
  </si>
  <si>
    <t>William Seay</t>
  </si>
  <si>
    <t>15494 Milldale Drive</t>
  </si>
  <si>
    <t>(310) 472-3680</t>
  </si>
  <si>
    <r>
      <t>OU AL trabeculoplasty</t>
    </r>
    <r>
      <rPr>
        <sz val="12"/>
        <rFont val="Aptos Narrow"/>
        <family val="2"/>
        <scheme val="minor"/>
      </rPr>
      <t>, quad bleph</t>
    </r>
  </si>
  <si>
    <t>OU glaucoma, herpes, OS pseudophakia</t>
  </si>
  <si>
    <t>no preop neo photos. 3 mo f/u</t>
  </si>
  <si>
    <t>OU AL trabeculoplasty, quad bleph</t>
  </si>
  <si>
    <t>Yukio Suzuki</t>
  </si>
  <si>
    <t>2385 Westcott Avenue</t>
  </si>
  <si>
    <t>(323) 269-1583</t>
  </si>
  <si>
    <t>cataract/aphakic OU</t>
  </si>
  <si>
    <t>OU upper lid ptosis posterior, OU upper lid entropion, OD anterior orbitotomy</t>
  </si>
  <si>
    <t>small cyst OD lower lid</t>
  </si>
  <si>
    <t>no preop neo photos. Concurrent entropion repair OU and R anterior orbitotomy for mass excision.</t>
  </si>
  <si>
    <t>Carol Ebbinghouse</t>
  </si>
  <si>
    <t>1399 Roxborough Dr.</t>
  </si>
  <si>
    <t>Placentia</t>
  </si>
  <si>
    <t>(714) 524-2430</t>
  </si>
  <si>
    <t>Dirlys Calabro</t>
  </si>
  <si>
    <t>18657 Lassen St.</t>
  </si>
  <si>
    <t>(818) 886-0133</t>
  </si>
  <si>
    <t xml:space="preserve"> OS cataract sx</t>
  </si>
  <si>
    <t>OS upper lid internal levator resection</t>
  </si>
  <si>
    <t>OS retinal detachment,</t>
  </si>
  <si>
    <t>Fusaye Kosaka</t>
  </si>
  <si>
    <t>Helen Reynolds</t>
  </si>
  <si>
    <t>P.O. Box 754</t>
  </si>
  <si>
    <t>Santa Ynez</t>
  </si>
  <si>
    <t>(805) 688-2101</t>
  </si>
  <si>
    <t>OD retinal detachment repair</t>
  </si>
  <si>
    <t>RD OD</t>
  </si>
  <si>
    <t>Pamela Clegg</t>
  </si>
  <si>
    <t>913 Westbury Court</t>
  </si>
  <si>
    <t>(661) 837-8126</t>
  </si>
  <si>
    <t>OS internal levator recession</t>
  </si>
  <si>
    <t>OS uveitis</t>
  </si>
  <si>
    <t>Rhoda Fox</t>
  </si>
  <si>
    <t>4092 Ferndale Ave</t>
  </si>
  <si>
    <t>San Bernardino</t>
  </si>
  <si>
    <t>(909) 883-5242</t>
  </si>
  <si>
    <t>OU cataract IOL sx</t>
  </si>
  <si>
    <t>borderline glaucoma OU</t>
  </si>
  <si>
    <t>OD upper lid ptosis sx posterior</t>
  </si>
  <si>
    <t>OD upper lid ptosis posterior with tarsectomy</t>
  </si>
  <si>
    <t>4 eyelid bleph, rose thorn in eye sx to fix OD</t>
  </si>
  <si>
    <t>OU lateral canthoplasty and lower ectropion</t>
  </si>
  <si>
    <t>OU upper lid bleph, OU lower lid bleph, OU upper lid resurfacing of seborrheic keratoses</t>
  </si>
  <si>
    <t>OU upper lid bleph, OU lateral canthal resuspension</t>
  </si>
  <si>
    <t>OU upper lid bleph w/ medial fat removal</t>
  </si>
  <si>
    <t>OU canthoplasty with horizontal shortening, OU upper bleph</t>
  </si>
  <si>
    <t>OU upper bleph, lower lid TCA peel</t>
  </si>
  <si>
    <t>trichlroroacetic acid peel, restylane</t>
  </si>
  <si>
    <t>OU upper lid bleph</t>
  </si>
  <si>
    <t>Corneal Scarring OD</t>
  </si>
  <si>
    <t>OU upper lib bleph</t>
  </si>
  <si>
    <t>OU upper and lowe bleph</t>
  </si>
  <si>
    <t>OU lower lid canthoplasty, ou upper bleph</t>
  </si>
  <si>
    <t>PRE AND POST</t>
  </si>
  <si>
    <t>OU bleph</t>
  </si>
  <si>
    <t>OU canthoplasty lateral tarsal strip</t>
  </si>
  <si>
    <t>OU lower lid ectropion tarsal strip</t>
  </si>
  <si>
    <t>OS lid crease revision</t>
  </si>
  <si>
    <t>bleph four lid</t>
  </si>
  <si>
    <t>20, 22</t>
  </si>
  <si>
    <t>OS upper lid medial bleph</t>
  </si>
  <si>
    <t>6 mos f/u - patient's pupil is not midposition following neo</t>
  </si>
  <si>
    <t>OU RK</t>
  </si>
  <si>
    <t>OU upper lid bleph, OD repair lid laceration, OU upper bleph</t>
  </si>
  <si>
    <t>OD upper bleph, OU LASIK</t>
  </si>
  <si>
    <t>OU scar revision</t>
  </si>
  <si>
    <t>OU calcium deposites excised, OU cataract PC IOL, OD glaucoma valve</t>
  </si>
  <si>
    <t>OD upper lid ptosis anterior lid</t>
  </si>
  <si>
    <t>OS biopsy medial brow lesion</t>
  </si>
  <si>
    <t>OU lower TCA peel</t>
  </si>
  <si>
    <t>6 mo f/u. Anisocoria, irregular pupil OD. Significant dermatochalasis (i.e. no TPS) bilaterally.</t>
  </si>
  <si>
    <t>OU LASIK, OU ptosis repair, OU YAG iridectomy</t>
  </si>
  <si>
    <t>OU lower bleph, OD external levator resection</t>
  </si>
  <si>
    <t>OS eyebrow sx, OS upper lid entropion</t>
  </si>
  <si>
    <t>OU lower lid lateral canthoplasty</t>
  </si>
  <si>
    <t>dermis fat graft scar reconstruction</t>
  </si>
  <si>
    <t>OS scleritis</t>
  </si>
  <si>
    <t>strab OU, strab OD, strab (cant remmember which eye)</t>
  </si>
  <si>
    <t>15 17</t>
  </si>
  <si>
    <t>OU upper lid entropion</t>
  </si>
  <si>
    <t>17 15</t>
  </si>
  <si>
    <t>OD internal levator resection ptosis, 3 strab sx, OU bleph lower lid</t>
  </si>
  <si>
    <t>OU lower lid ectropion,</t>
  </si>
  <si>
    <t>3 mo f/u – neo bottlecap covering brow</t>
  </si>
  <si>
    <t>retinal detachment</t>
  </si>
  <si>
    <t xml:space="preserve">OU lower lid entropion, OU lower bleph </t>
  </si>
  <si>
    <t>OS lower lid reconstruction</t>
  </si>
  <si>
    <t>OU canthoplasty</t>
  </si>
  <si>
    <t>OU lower bleph</t>
  </si>
  <si>
    <t>OD contact lens</t>
  </si>
  <si>
    <t>OD cataract sx, OD laser photocoagulation</t>
  </si>
  <si>
    <t>OD cataract sx, OU lowe bleph</t>
  </si>
  <si>
    <t>OU medial xanrhwlasma excision</t>
  </si>
  <si>
    <t>OD upper lid ptosis, restylane injection, OD multiple ptosis sx, OU multiple strab</t>
  </si>
  <si>
    <t>1 mo f/u. Patient is not orthophoric.</t>
  </si>
  <si>
    <t>OS squint sx for XT, OS corneal transplant, OS cataract sx</t>
  </si>
  <si>
    <t>forhead rhytidectomy</t>
  </si>
  <si>
    <t>OU lower lid ectropion sx</t>
  </si>
  <si>
    <t>OU contact lens astigmatism</t>
  </si>
  <si>
    <t>OS kelman phacoemulsification with implantation of foldable posterior chamber intraocular lens</t>
  </si>
  <si>
    <t>1 mo f/u. no resection amount indicated. No preop neo photo.</t>
  </si>
  <si>
    <t>Dates need correction. 1Mm tarsectomy. Repeat ptosis sx in 2011</t>
  </si>
  <si>
    <t>harvest dermis graft, right closed eyebrow loop fixation</t>
  </si>
  <si>
    <t>3 mo f/u. No preop neo.</t>
  </si>
  <si>
    <t>OD upper lid retraction, placement of grapht on OD upper lid</t>
  </si>
  <si>
    <t>OS laser</t>
  </si>
  <si>
    <t>OS retinal tear</t>
  </si>
  <si>
    <t>2013-2020</t>
  </si>
  <si>
    <t>ABISHOR, JANET</t>
  </si>
  <si>
    <t>Lasik OU</t>
  </si>
  <si>
    <t>OU MMCR</t>
  </si>
  <si>
    <t>ADAMS, LAWRENCE</t>
  </si>
  <si>
    <t>Lateral decompression OU , retraction OU</t>
  </si>
  <si>
    <t>OD MMCR, OS lid retraction</t>
  </si>
  <si>
    <t>10/20/2015, MMCR</t>
  </si>
  <si>
    <t>TED/Graves</t>
  </si>
  <si>
    <t>tarsal edge?</t>
  </si>
  <si>
    <t>AGRAMA, FRANK</t>
  </si>
  <si>
    <t>025-78-97 9</t>
  </si>
  <si>
    <t>bilateral lower bleph</t>
  </si>
  <si>
    <t>OU eyebrow elevation direct approach, OU upper lid entropion, OS upper lid ptosis posterior</t>
  </si>
  <si>
    <t>10/29/2014, cataract extraction and intraocular lens implantation</t>
  </si>
  <si>
    <t>2 prev BULB</t>
  </si>
  <si>
    <t>AKERS, MARI-ANNE S</t>
  </si>
  <si>
    <t>030-28-18</t>
  </si>
  <si>
    <t>pterygium excision with conjunctival autograft OD, bandage contact lens OD</t>
  </si>
  <si>
    <t>OD MMCR, OU lower lid ectropion tarsal strip</t>
  </si>
  <si>
    <t>None</t>
  </si>
  <si>
    <t>2021-2024</t>
  </si>
  <si>
    <t>GAURI, INDIRA</t>
  </si>
  <si>
    <t>CEIOL OU</t>
  </si>
  <si>
    <t>MMCR</t>
  </si>
  <si>
    <t>BULB 12/3/2021</t>
  </si>
  <si>
    <t>CEIOL OU, Type 2 mac tel</t>
  </si>
  <si>
    <t/>
  </si>
  <si>
    <r>
      <t xml:space="preserve">OU </t>
    </r>
    <r>
      <rPr>
        <sz val="12"/>
        <color theme="1"/>
        <rFont val="Aptos Narrow (Body)"/>
      </rPr>
      <t>blepheroptosis</t>
    </r>
    <r>
      <rPr>
        <sz val="12"/>
        <color theme="1"/>
        <rFont val="Aptos Narrow"/>
        <family val="2"/>
        <scheme val="minor"/>
      </rPr>
      <t xml:space="preserve"> repair internal, with tarsal muller's levator resection</t>
    </r>
  </si>
  <si>
    <r>
      <t xml:space="preserve">OD upper lid ptosis </t>
    </r>
    <r>
      <rPr>
        <sz val="12"/>
        <color theme="1"/>
        <rFont val="Aptos Narrow (Body)"/>
      </rPr>
      <t>posterolateral</t>
    </r>
    <r>
      <rPr>
        <sz val="12"/>
        <color theme="1"/>
        <rFont val="Aptos Narrow"/>
        <family val="2"/>
        <scheme val="minor"/>
      </rPr>
      <t>, OD canthoplasty, OU scar revision</t>
    </r>
  </si>
  <si>
    <t>yes</t>
  </si>
  <si>
    <t>Unilateral</t>
  </si>
  <si>
    <t>Both eyes tarsus</t>
  </si>
  <si>
    <t>1 eye tarsus+ 1 eye normal</t>
  </si>
  <si>
    <t>Other surgeries at the same time</t>
  </si>
  <si>
    <t>Rasmussen, Judy</t>
  </si>
  <si>
    <t xml:space="preserve">OD MMCR+1, OS MMCR </t>
  </si>
  <si>
    <t>Cabrera, Vera</t>
  </si>
  <si>
    <t xml:space="preserve">OD MMCR +1 </t>
  </si>
  <si>
    <t>Yegiyants, George</t>
  </si>
  <si>
    <t>OD MMCR, OS MMCR + 1</t>
  </si>
  <si>
    <t>Trinh, Lanh</t>
  </si>
  <si>
    <t>Molina, Laura</t>
  </si>
  <si>
    <t>OS MMCR +1</t>
  </si>
  <si>
    <t>Esqueda, Eleanor</t>
  </si>
  <si>
    <t>OD MMCR +1 , OS MMCR</t>
  </si>
  <si>
    <t>Funes, Elsa</t>
  </si>
  <si>
    <t>Miranda, Maricela</t>
  </si>
  <si>
    <t>OD MMCR +1 , OS MMCR, history of ELR OD</t>
  </si>
  <si>
    <t>Tjondrobudojo, Susatyo</t>
  </si>
  <si>
    <t>Sheriff, Nazrul</t>
  </si>
  <si>
    <t>OU MMCR + 1</t>
  </si>
  <si>
    <t>Roberts, Josephine</t>
  </si>
  <si>
    <t>Freeman, John</t>
  </si>
  <si>
    <t>OS MMCR+1, OD MMCR</t>
  </si>
  <si>
    <t>Seibert, Franklin</t>
  </si>
  <si>
    <t>OD MMCR +1, h/o of fascia lata ptosis</t>
  </si>
  <si>
    <t>Acree, Anne</t>
  </si>
  <si>
    <t>OS MMCR +1, OD bleph</t>
  </si>
  <si>
    <t>Manvelyan, Sarkis</t>
  </si>
  <si>
    <t>Stanley, Kathrine</t>
  </si>
  <si>
    <t>Umarjani, Tuty</t>
  </si>
  <si>
    <t xml:space="preserve">OU MMCR + 1 </t>
  </si>
  <si>
    <t>Farner, Pamela</t>
  </si>
  <si>
    <t>OD MMCR +1</t>
  </si>
  <si>
    <t>Canson, Roland</t>
  </si>
  <si>
    <t xml:space="preserve">OU MMCR +1 </t>
  </si>
  <si>
    <t>Jones, Kenneth</t>
  </si>
  <si>
    <t>OD MMCR, OS MMCR +1</t>
  </si>
  <si>
    <t>Alexander,Antiwinette</t>
  </si>
  <si>
    <t>Gordon, Stephen</t>
  </si>
  <si>
    <t>Mclean, Ian</t>
  </si>
  <si>
    <t>Abrego, Jose</t>
  </si>
  <si>
    <t>Price, Willie</t>
  </si>
  <si>
    <t>Dai, Yinghong</t>
  </si>
  <si>
    <t>Urquizuto, Nickolas</t>
  </si>
  <si>
    <t>Elkadi, Maya</t>
  </si>
  <si>
    <t>Salazar, Juan C</t>
  </si>
  <si>
    <t>OD MMCR + 1 reop again shortly after, h/o TED</t>
  </si>
  <si>
    <t xml:space="preserve">OD MMCR + 1 , no photos </t>
  </si>
  <si>
    <t>OS MMCR + 1, strab surgery same day</t>
  </si>
  <si>
    <t>OD MMCR +1 , 3rd nerve palsy</t>
  </si>
  <si>
    <t>Excluded</t>
  </si>
  <si>
    <t>OS MMCR + 1, then ELR different date, previous left tarsectomy</t>
  </si>
  <si>
    <t>OS MMCR + 1, bilateral strab surgery multiple times</t>
  </si>
  <si>
    <t xml:space="preserve">OD MMCR +1, congenital ptosis s/p MMCR OD prev </t>
  </si>
  <si>
    <t>OS MMCR + 1, BCL, h/o Baerveldt</t>
  </si>
  <si>
    <t>OD MMCR + 1, trauma, multiple times</t>
  </si>
  <si>
    <t>OD MMCR +1, congenital</t>
  </si>
  <si>
    <t>OS MMCR + 1, congenital</t>
  </si>
  <si>
    <t>yes normal</t>
  </si>
  <si>
    <t>Preop MRD</t>
  </si>
  <si>
    <t>Most recept Post op MRD1</t>
  </si>
  <si>
    <t>Change in MRD1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</si>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</sst>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-1009]d/mmm/yy;@"/>
  </numFmts>
  <fonts count="16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0"/>
      <name val="Arial"/>
      <family val="2"/>
      <charset val="1"/>
    </font>
    <font>
      <sz val="11"/>
      <color rgb="FF9C0006"/>
      <name val="Calibri"/>
      <family val="2"/>
      <charset val="1"/>
    </font>
    <font>
      <sz val="10"/>
      <color rgb="FF9C6500"/>
      <name val="Arial"/>
      <family val="2"/>
      <charset val="1"/>
    </font>
    <font>
      <sz val="10"/>
      <name val="Arial"/>
      <family val="2"/>
      <charset val="1"/>
    </font>
    <font>
      <sz val="12"/>
      <name val="Aptos Narrow"/>
      <family val="2"/>
      <scheme val="minor"/>
    </font>
    <font>
      <sz val="5"/>
      <name val="Arial"/>
      <family val="2"/>
      <charset val="1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  <charset val="1"/>
    </font>
    <font>
      <sz val="12"/>
      <color theme="1"/>
      <name val="Aptos Narrow"/>
      <family val="2"/>
      <charset val="1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</font>
    <font>
      <sz val="12"/>
      <color theme="1"/>
      <name val="Aptos Narrow (Body)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E6E6FF"/>
      </patternFill>
    </fill>
    <fill>
      <patternFill patternType="solid">
        <fgColor rgb="FFFFEB9C"/>
        <b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EA72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5" borderId="0"/>
    <xf numFmtId="0" fontId="6" fillId="0" borderId="0"/>
  </cellStyleXfs>
  <cellXfs count="109">
    <xf numFmtId="0" fontId="0" fillId="0" borderId="0" xfId="0"/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14" fontId="3" fillId="3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14" fontId="3" fillId="4" borderId="0" xfId="0" applyNumberFormat="1" applyFont="1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" fontId="0" fillId="3" borderId="0" xfId="0" applyNumberFormat="1" applyFill="1" applyAlignment="1">
      <alignment horizontal="left" vertical="top" wrapText="1"/>
    </xf>
    <xf numFmtId="2" fontId="0" fillId="3" borderId="0" xfId="0" applyNumberFormat="1" applyFill="1" applyAlignment="1">
      <alignment vertical="top" wrapText="1"/>
    </xf>
    <xf numFmtId="0" fontId="0" fillId="4" borderId="0" xfId="0" applyFill="1" applyAlignment="1">
      <alignment vertical="top" wrapText="1"/>
    </xf>
    <xf numFmtId="2" fontId="0" fillId="0" borderId="0" xfId="2" applyNumberFormat="1" applyFont="1" applyFill="1" applyAlignment="1">
      <alignment vertical="top" wrapText="1"/>
    </xf>
    <xf numFmtId="2" fontId="0" fillId="0" borderId="0" xfId="0" applyNumberFormat="1" applyAlignment="1">
      <alignment vertical="top" wrapText="1"/>
    </xf>
    <xf numFmtId="2" fontId="0" fillId="4" borderId="0" xfId="0" applyNumberFormat="1" applyFill="1" applyAlignment="1">
      <alignment vertical="top" wrapText="1"/>
    </xf>
    <xf numFmtId="0" fontId="5" fillId="6" borderId="0" xfId="2" applyFont="1" applyFill="1" applyAlignment="1">
      <alignment vertical="top" wrapText="1"/>
    </xf>
    <xf numFmtId="0" fontId="6" fillId="4" borderId="0" xfId="2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1" fillId="2" borderId="0" xfId="1" applyAlignment="1">
      <alignment vertical="top" wrapText="1"/>
    </xf>
    <xf numFmtId="0" fontId="6" fillId="0" borderId="0" xfId="3" applyAlignment="1">
      <alignment wrapText="1"/>
    </xf>
    <xf numFmtId="0" fontId="6" fillId="7" borderId="0" xfId="3" applyFill="1" applyAlignment="1">
      <alignment wrapText="1"/>
    </xf>
    <xf numFmtId="14" fontId="0" fillId="0" borderId="0" xfId="0" applyNumberFormat="1"/>
    <xf numFmtId="0" fontId="7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2" applyFont="1" applyFill="1"/>
    <xf numFmtId="164" fontId="0" fillId="0" borderId="0" xfId="0" applyNumberFormat="1"/>
    <xf numFmtId="0" fontId="0" fillId="0" borderId="0" xfId="0" applyAlignment="1">
      <alignment wrapText="1"/>
    </xf>
    <xf numFmtId="0" fontId="0" fillId="8" borderId="0" xfId="0" applyFill="1"/>
    <xf numFmtId="14" fontId="7" fillId="0" borderId="0" xfId="0" applyNumberFormat="1" applyFont="1"/>
    <xf numFmtId="165" fontId="0" fillId="0" borderId="0" xfId="0" applyNumberFormat="1"/>
    <xf numFmtId="0" fontId="2" fillId="9" borderId="0" xfId="0" applyFont="1" applyFill="1"/>
    <xf numFmtId="0" fontId="2" fillId="0" borderId="0" xfId="0" applyFont="1"/>
    <xf numFmtId="0" fontId="0" fillId="10" borderId="0" xfId="0" applyFill="1"/>
    <xf numFmtId="14" fontId="0" fillId="10" borderId="0" xfId="0" applyNumberFormat="1" applyFill="1"/>
    <xf numFmtId="0" fontId="0" fillId="10" borderId="0" xfId="0" applyFill="1" applyAlignment="1">
      <alignment horizontal="left"/>
    </xf>
    <xf numFmtId="165" fontId="0" fillId="10" borderId="0" xfId="0" applyNumberFormat="1" applyFill="1"/>
    <xf numFmtId="2" fontId="0" fillId="10" borderId="0" xfId="0" applyNumberFormat="1" applyFill="1"/>
    <xf numFmtId="0" fontId="0" fillId="9" borderId="0" xfId="0" applyFill="1"/>
    <xf numFmtId="0" fontId="8" fillId="0" borderId="0" xfId="2" applyFont="1" applyFill="1" applyAlignment="1">
      <alignment wrapText="1"/>
    </xf>
    <xf numFmtId="14" fontId="0" fillId="11" borderId="0" xfId="0" applyNumberFormat="1" applyFill="1"/>
    <xf numFmtId="0" fontId="7" fillId="8" borderId="0" xfId="0" applyFont="1" applyFill="1"/>
    <xf numFmtId="0" fontId="0" fillId="11" borderId="0" xfId="0" applyFill="1"/>
    <xf numFmtId="14" fontId="0" fillId="0" borderId="0" xfId="0" applyNumberFormat="1" applyAlignment="1">
      <alignment horizontal="right"/>
    </xf>
    <xf numFmtId="14" fontId="0" fillId="12" borderId="0" xfId="0" applyNumberFormat="1" applyFill="1"/>
    <xf numFmtId="2" fontId="7" fillId="0" borderId="0" xfId="0" applyNumberFormat="1" applyFont="1"/>
    <xf numFmtId="0" fontId="0" fillId="13" borderId="0" xfId="0" applyFill="1"/>
    <xf numFmtId="14" fontId="0" fillId="14" borderId="0" xfId="0" applyNumberFormat="1" applyFill="1"/>
    <xf numFmtId="0" fontId="0" fillId="15" borderId="0" xfId="0" applyFill="1"/>
    <xf numFmtId="14" fontId="0" fillId="8" borderId="0" xfId="0" applyNumberFormat="1" applyFill="1"/>
    <xf numFmtId="0" fontId="7" fillId="15" borderId="0" xfId="0" applyFont="1" applyFill="1"/>
    <xf numFmtId="0" fontId="10" fillId="0" borderId="0" xfId="0" applyFont="1"/>
    <xf numFmtId="0" fontId="0" fillId="0" borderId="0" xfId="0" applyAlignment="1">
      <alignment horizontal="right"/>
    </xf>
    <xf numFmtId="0" fontId="10" fillId="0" borderId="1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0" xfId="0" applyFont="1"/>
    <xf numFmtId="1" fontId="0" fillId="10" borderId="0" xfId="0" applyNumberFormat="1" applyFill="1" applyAlignment="1">
      <alignment horizontal="left"/>
    </xf>
    <xf numFmtId="0" fontId="11" fillId="0" borderId="0" xfId="0" applyFont="1" applyAlignment="1">
      <alignment horizontal="left"/>
    </xf>
    <xf numFmtId="14" fontId="12" fillId="0" borderId="0" xfId="0" applyNumberFormat="1" applyFont="1" applyAlignment="1">
      <alignment horizontal="right"/>
    </xf>
    <xf numFmtId="0" fontId="0" fillId="4" borderId="0" xfId="0" applyFill="1" applyAlignment="1">
      <alignment horizontal="right"/>
    </xf>
    <xf numFmtId="16" fontId="0" fillId="0" borderId="0" xfId="0" applyNumberFormat="1" applyAlignment="1">
      <alignment horizontal="right"/>
    </xf>
    <xf numFmtId="0" fontId="13" fillId="0" borderId="0" xfId="0" applyFont="1" applyAlignment="1">
      <alignment horizontal="right"/>
    </xf>
    <xf numFmtId="0" fontId="0" fillId="4" borderId="0" xfId="0" applyFill="1" applyAlignment="1">
      <alignment horizontal="left"/>
    </xf>
    <xf numFmtId="2" fontId="14" fillId="0" borderId="0" xfId="0" applyNumberFormat="1" applyFont="1" applyAlignment="1">
      <alignment horizontal="right"/>
    </xf>
    <xf numFmtId="0" fontId="0" fillId="16" borderId="0" xfId="0" applyFill="1"/>
    <xf numFmtId="0" fontId="10" fillId="16" borderId="0" xfId="0" applyFont="1" applyFill="1"/>
    <xf numFmtId="0" fontId="10" fillId="16" borderId="2" xfId="0" applyFont="1" applyFill="1" applyBorder="1" applyAlignment="1">
      <alignment vertical="top"/>
    </xf>
    <xf numFmtId="0" fontId="10" fillId="12" borderId="0" xfId="0" applyFont="1" applyFill="1"/>
    <xf numFmtId="0" fontId="0" fillId="4" borderId="0" xfId="0" applyFill="1"/>
    <xf numFmtId="14" fontId="0" fillId="0" borderId="0" xfId="0" applyNumberFormat="1" applyAlignment="1">
      <alignment wrapText="1"/>
    </xf>
    <xf numFmtId="0" fontId="10" fillId="17" borderId="0" xfId="0" applyFont="1" applyFill="1"/>
    <xf numFmtId="0" fontId="7" fillId="3" borderId="0" xfId="0" applyFont="1" applyFill="1" applyAlignment="1">
      <alignment vertical="top" wrapText="1"/>
    </xf>
    <xf numFmtId="0" fontId="10" fillId="0" borderId="0" xfId="0" applyFont="1" applyAlignment="1">
      <alignment vertical="top"/>
    </xf>
    <xf numFmtId="0" fontId="0" fillId="0" borderId="1" xfId="0" applyBorder="1" applyAlignment="1">
      <alignment horizontal="right"/>
    </xf>
    <xf numFmtId="2" fontId="0" fillId="3" borderId="0" xfId="0" applyNumberFormat="1" applyFill="1" applyAlignment="1">
      <alignment horizontal="left" vertical="top" wrapText="1"/>
    </xf>
    <xf numFmtId="2" fontId="0" fillId="3" borderId="0" xfId="2" applyNumberFormat="1" applyFont="1" applyFill="1" applyAlignment="1">
      <alignment vertical="top" wrapText="1"/>
    </xf>
    <xf numFmtId="14" fontId="0" fillId="4" borderId="0" xfId="0" applyNumberFormat="1" applyFill="1"/>
    <xf numFmtId="2" fontId="0" fillId="4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2" fontId="0" fillId="4" borderId="0" xfId="0" applyNumberFormat="1" applyFill="1"/>
    <xf numFmtId="0" fontId="10" fillId="0" borderId="0" xfId="0" applyFont="1" applyAlignment="1">
      <alignment wrapText="1"/>
    </xf>
    <xf numFmtId="0" fontId="10" fillId="18" borderId="0" xfId="0" applyFont="1" applyFill="1" applyAlignment="1">
      <alignment vertical="top" wrapText="1"/>
    </xf>
    <xf numFmtId="14" fontId="3" fillId="18" borderId="0" xfId="0" applyNumberFormat="1" applyFont="1" applyFill="1" applyAlignment="1">
      <alignment vertical="top" wrapText="1"/>
    </xf>
    <xf numFmtId="0" fontId="10" fillId="18" borderId="0" xfId="0" applyFont="1" applyFill="1" applyAlignment="1">
      <alignment horizontal="left" vertical="top" wrapText="1"/>
    </xf>
    <xf numFmtId="2" fontId="10" fillId="18" borderId="0" xfId="0" applyNumberFormat="1" applyFont="1" applyFill="1" applyAlignment="1">
      <alignment horizontal="left" vertical="top" wrapText="1"/>
    </xf>
    <xf numFmtId="1" fontId="10" fillId="18" borderId="0" xfId="0" applyNumberFormat="1" applyFont="1" applyFill="1" applyAlignment="1">
      <alignment horizontal="left" vertical="top" wrapText="1"/>
    </xf>
    <xf numFmtId="2" fontId="10" fillId="18" borderId="0" xfId="0" applyNumberFormat="1" applyFont="1" applyFill="1" applyAlignment="1">
      <alignment vertical="top" wrapText="1"/>
    </xf>
    <xf numFmtId="0" fontId="7" fillId="18" borderId="0" xfId="0" applyFont="1" applyFill="1" applyAlignment="1">
      <alignment vertical="top" wrapText="1"/>
    </xf>
    <xf numFmtId="14" fontId="10" fillId="0" borderId="0" xfId="0" applyNumberFormat="1" applyFont="1"/>
    <xf numFmtId="0" fontId="10" fillId="0" borderId="0" xfId="0" applyFont="1" applyAlignment="1">
      <alignment horizontal="left"/>
    </xf>
    <xf numFmtId="2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left"/>
    </xf>
    <xf numFmtId="2" fontId="10" fillId="0" borderId="0" xfId="0" applyNumberFormat="1" applyFont="1"/>
    <xf numFmtId="0" fontId="10" fillId="19" borderId="0" xfId="0" applyFont="1" applyFill="1"/>
    <xf numFmtId="14" fontId="10" fillId="19" borderId="0" xfId="0" applyNumberFormat="1" applyFont="1" applyFill="1"/>
    <xf numFmtId="0" fontId="10" fillId="19" borderId="0" xfId="0" applyFont="1" applyFill="1" applyAlignment="1">
      <alignment horizontal="left"/>
    </xf>
    <xf numFmtId="2" fontId="10" fillId="19" borderId="0" xfId="0" applyNumberFormat="1" applyFont="1" applyFill="1" applyAlignment="1">
      <alignment horizontal="left"/>
    </xf>
    <xf numFmtId="1" fontId="10" fillId="19" borderId="0" xfId="0" applyNumberFormat="1" applyFont="1" applyFill="1" applyAlignment="1">
      <alignment horizontal="left"/>
    </xf>
    <xf numFmtId="2" fontId="10" fillId="19" borderId="0" xfId="0" applyNumberFormat="1" applyFont="1" applyFill="1"/>
    <xf numFmtId="0" fontId="10" fillId="14" borderId="0" xfId="0" applyFont="1" applyFill="1"/>
    <xf numFmtId="0" fontId="10" fillId="4" borderId="0" xfId="0" applyFont="1" applyFill="1" applyAlignment="1">
      <alignment horizontal="left"/>
    </xf>
    <xf numFmtId="0" fontId="3" fillId="18" borderId="0" xfId="0" applyFont="1" applyFill="1" applyAlignment="1">
      <alignment vertical="top" wrapText="1"/>
    </xf>
    <xf numFmtId="0" fontId="10" fillId="19" borderId="2" xfId="0" applyFont="1" applyFill="1" applyBorder="1" applyAlignment="1">
      <alignment vertical="top"/>
    </xf>
    <xf numFmtId="0" fontId="10" fillId="20" borderId="0" xfId="0" applyFont="1" applyFill="1"/>
    <xf numFmtId="0" fontId="10" fillId="20" borderId="2" xfId="0" applyFont="1" applyFill="1" applyBorder="1" applyAlignment="1">
      <alignment vertical="top"/>
    </xf>
    <xf numFmtId="14" fontId="10" fillId="20" borderId="0" xfId="0" applyNumberFormat="1" applyFont="1" applyFill="1"/>
  </cellXfs>
  <cellStyles count="4">
    <cellStyle name="Bad" xfId="1" builtinId="27"/>
    <cellStyle name="Normal" xfId="0" builtinId="0"/>
    <cellStyle name="Normal 2" xfId="3" xr:uid="{94AC37DF-6448-8A45-9AED-4034EFF90A0B}"/>
    <cellStyle name="TableStyleLight1" xfId="2" xr:uid="{411B2ADF-5800-BF43-AE19-B4FFC7EEBA85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sp-cloud.kp.org/Users/k483434/Library/Application%20Support/Box/Box%20Edit/Documents/1753403922635/ALL%20MMCR%201999-2018.xlsx" TargetMode="External"/><Relationship Id="rId1" Type="http://schemas.openxmlformats.org/officeDocument/2006/relationships/externalLinkPath" Target="https://mysp-cloud.kp.org/Users/k483434/Library/Application%20Support/Box/Box%20Edit/Documents/1753403922635/ALL%20MMCR%201999-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lahs-my.sharepoint.com/Users/Dan/Documents/Research/Active/MMCR/Data/Data%20Reboot%20-%20combined/Raw/MMCR/MMCR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raw"/>
      <sheetName val="Name to MRN key for phen neg"/>
      <sheetName val="histo"/>
      <sheetName val="Sheet3"/>
      <sheetName val="early late"/>
      <sheetName val="Unilateral Case Patients"/>
      <sheetName val="Dominace"/>
      <sheetName val="Sheet1"/>
    </sheetNames>
    <sheetDataSet>
      <sheetData sheetId="0"/>
      <sheetData sheetId="1"/>
      <sheetData sheetId="2"/>
      <sheetData sheetId="3"/>
      <sheetData sheetId="4">
        <row r="1">
          <cell r="G1" t="str">
            <v>Eye ID</v>
          </cell>
          <cell r="H1" t="str">
            <v>Include</v>
          </cell>
          <cell r="I1" t="str">
            <v>Gender (Male = 1, Female = 2)</v>
          </cell>
          <cell r="J1" t="str">
            <v>DOB</v>
          </cell>
          <cell r="K1" t="str">
            <v>Age</v>
          </cell>
          <cell r="L1" t="str">
            <v>Levator function(mm)</v>
          </cell>
          <cell r="M1" t="str">
            <v>early postop date</v>
          </cell>
          <cell r="N1" t="str">
            <v>datys early postop</v>
          </cell>
          <cell r="O1" t="str">
            <v>early postop MRD</v>
          </cell>
          <cell r="P1" t="str">
            <v>early swelling</v>
          </cell>
          <cell r="Q1" t="str">
            <v>pre-op to early</v>
          </cell>
          <cell r="R1" t="str">
            <v>early to postop</v>
          </cell>
          <cell r="S1" t="str">
            <v>Phone</v>
          </cell>
          <cell r="T1" t="str">
            <v>Include (1=yes, 2=no, 3=maybe)</v>
          </cell>
          <cell r="U1" t="str">
            <v>Include? If not, provide reason for Exclusion.</v>
          </cell>
          <cell r="V1" t="str">
            <v>Procedure</v>
          </cell>
          <cell r="W1" t="str">
            <v>Procedure (1 posterior, 2 combined, 3 anophthalmic, 4 dominance)</v>
          </cell>
          <cell r="X1" t="str">
            <v>Laterality coded (0=unilateral, 1= bilateral)</v>
          </cell>
          <cell r="Y1" t="str">
            <v>Laterality</v>
          </cell>
          <cell r="Z1" t="str">
            <v>Eye (OD=0, OS=1)</v>
          </cell>
          <cell r="AA1" t="str">
            <v>Surgical eye (yes=1, no =0)</v>
          </cell>
          <cell r="AB1" t="str">
            <v>Tissue Resected (mm)</v>
          </cell>
          <cell r="AC1" t="str">
            <v>Tarsus resected</v>
          </cell>
          <cell r="AD1" t="str">
            <v>Sx Date</v>
          </cell>
          <cell r="AE1" t="str">
            <v>early postop date</v>
          </cell>
          <cell r="AF1" t="str">
            <v>Most recent Post Op Photo Date</v>
          </cell>
          <cell r="AG1" t="str">
            <v>Length of follow up (mo)</v>
          </cell>
          <cell r="AH1" t="str">
            <v>Neo Eye</v>
          </cell>
          <cell r="AI1" t="str">
            <v>Neo Eye Numeric (OD=0, OS=1, OU=2, null=3)</v>
          </cell>
          <cell r="AJ1" t="str">
            <v>Preop MRD1(mm)</v>
          </cell>
          <cell r="AK1" t="str">
            <v>Preop pupil to Brow</v>
          </cell>
          <cell r="AL1" t="str">
            <v>Neo Preop MRD1</v>
          </cell>
          <cell r="AM1" t="str">
            <v>Neo Preop Pupil to Brow</v>
          </cell>
          <cell r="AN1" t="str">
            <v>Early postop MRD</v>
          </cell>
          <cell r="AO1" t="str">
            <v>Early postop pupil to brow</v>
          </cell>
          <cell r="AP1" t="str">
            <v>Most recent Post Op MRD1</v>
          </cell>
          <cell r="AQ1" t="str">
            <v>Most recent Post Op Pupil to Brow</v>
          </cell>
          <cell r="AR1" t="str">
            <v>Dominant eye (yes=1, no=0) **Should this be OD=0, OS=1???***</v>
          </cell>
          <cell r="AS1" t="str">
            <v>Notes</v>
          </cell>
          <cell r="AT1" t="str">
            <v>pre-op to short postop (SHpost - pre)</v>
          </cell>
          <cell r="AU1" t="str">
            <v>short postop to long postop (Lopost - Shpost)</v>
          </cell>
          <cell r="AV1" t="str">
            <v>Went up 0.5 mm pre to early post</v>
          </cell>
          <cell r="AW1" t="str">
            <v>Went down 0.5 mm pre to early post</v>
          </cell>
          <cell r="AX1" t="str">
            <v>Went up 0.5 mm Shpost to Lpost)</v>
          </cell>
          <cell r="AY1" t="str">
            <v>Went down 0.5 mm Shpost to Lpost)</v>
          </cell>
          <cell r="AZ1" t="str">
            <v>Shpost ot Lpost is within +/-0.5mm)</v>
          </cell>
          <cell r="BA1" t="str">
            <v>Shpost ot Lpost is within +/-1mm)</v>
          </cell>
          <cell r="BB1"/>
          <cell r="BC1" t="str">
            <v>Went up 1 mm pre to early post</v>
          </cell>
          <cell r="BD1" t="str">
            <v>Went down 1 mm pre to early post</v>
          </cell>
          <cell r="BE1" t="str">
            <v>Went up 1 mm Shpost to Lpost)</v>
          </cell>
          <cell r="BF1" t="str">
            <v>Went down 1 mm Shpost to Lpost)</v>
          </cell>
          <cell r="BG1" t="str">
            <v>TEST CASE finding</v>
          </cell>
          <cell r="BH1" t="str">
            <v>MRD Change with neo</v>
          </cell>
          <cell r="BI1" t="str">
            <v>Brow Change with neo</v>
          </cell>
          <cell r="BJ1" t="str">
            <v>Total change with neo</v>
          </cell>
          <cell r="BK1" t="str">
            <v>MRD responder (MRD change &gt; 0.5mm)</v>
          </cell>
          <cell r="BL1" t="str">
            <v>Pupil to Brow responder (brow change &lt; -0.5mm)</v>
          </cell>
          <cell r="BM1" t="str">
            <v>MRD and Brow responder</v>
          </cell>
          <cell r="BN1" t="str">
            <v>Non-responder</v>
          </cell>
          <cell r="BO1" t="str">
            <v>Group: MRD responder only (1), BROW reponder only (2), MRD and brow responder (3), non-responder (4) (non-neo eye="")</v>
          </cell>
          <cell r="BP1" t="str">
            <v>Change in MRD (post-pre)</v>
          </cell>
          <cell r="BQ1" t="str">
            <v>Change in pupil to brow (post-pre)</v>
          </cell>
          <cell r="BR1" t="str">
            <v>Total change with surgery</v>
          </cell>
          <cell r="BS1" t="str">
            <v>Dominant eye is neo eye (yes =1, no =0</v>
          </cell>
          <cell r="BT1" t="str">
            <v>Neo eye (yes =1, no =0)</v>
          </cell>
        </row>
        <row r="2">
          <cell r="G2" t="str">
            <v>Aaron Greenberg_0</v>
          </cell>
          <cell r="H2">
            <v>1</v>
          </cell>
          <cell r="I2">
            <v>1</v>
          </cell>
          <cell r="J2">
            <v>11458</v>
          </cell>
          <cell r="K2">
            <v>71.673972602739724</v>
          </cell>
          <cell r="L2">
            <v>15</v>
          </cell>
          <cell r="M2">
            <v>38008</v>
          </cell>
          <cell r="N2">
            <v>6</v>
          </cell>
          <cell r="O2">
            <v>1.99</v>
          </cell>
          <cell r="P2"/>
          <cell r="R2"/>
          <cell r="T2">
            <v>1</v>
          </cell>
          <cell r="U2" t="str">
            <v>Yes</v>
          </cell>
          <cell r="V2" t="str">
            <v>Posterior Approach Ptosis Repair</v>
          </cell>
          <cell r="W2">
            <v>1</v>
          </cell>
          <cell r="X2">
            <v>1</v>
          </cell>
          <cell r="Y2" t="str">
            <v>OU</v>
          </cell>
          <cell r="Z2">
            <v>0</v>
          </cell>
          <cell r="AA2">
            <v>1</v>
          </cell>
          <cell r="AB2">
            <v>8</v>
          </cell>
          <cell r="AC2">
            <v>1</v>
          </cell>
          <cell r="AD2">
            <v>38002</v>
          </cell>
          <cell r="AE2">
            <v>38008</v>
          </cell>
          <cell r="AF2">
            <v>38092</v>
          </cell>
          <cell r="AG2">
            <v>2.9666666666666668</v>
          </cell>
          <cell r="AH2" t="str">
            <v>OD</v>
          </cell>
          <cell r="AI2">
            <v>0</v>
          </cell>
          <cell r="AJ2">
            <v>0</v>
          </cell>
          <cell r="AK2">
            <v>22.16</v>
          </cell>
          <cell r="AL2">
            <v>1.22</v>
          </cell>
          <cell r="AM2">
            <v>15.9</v>
          </cell>
          <cell r="AN2">
            <v>1.99</v>
          </cell>
          <cell r="AO2" t="str">
            <v>?</v>
          </cell>
          <cell r="AP2">
            <v>2.92</v>
          </cell>
          <cell r="AQ2">
            <v>19.41</v>
          </cell>
          <cell r="AS2" t="str">
            <v>1mm tarsectomy on R side</v>
          </cell>
          <cell r="AT2">
            <v>1.99</v>
          </cell>
          <cell r="AU2">
            <v>0.92999999999999994</v>
          </cell>
          <cell r="AV2">
            <v>1</v>
          </cell>
          <cell r="AW2">
            <v>0</v>
          </cell>
          <cell r="AX2">
            <v>1</v>
          </cell>
          <cell r="AY2">
            <v>0</v>
          </cell>
          <cell r="AZ2">
            <v>0</v>
          </cell>
          <cell r="BA2">
            <v>1</v>
          </cell>
          <cell r="BB2"/>
          <cell r="BC2">
            <v>1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1.22</v>
          </cell>
          <cell r="BI2">
            <v>-6.26</v>
          </cell>
          <cell r="BJ2">
            <v>-7.4799999999999995</v>
          </cell>
          <cell r="BK2">
            <v>1</v>
          </cell>
          <cell r="BL2">
            <v>1</v>
          </cell>
          <cell r="BM2">
            <v>1</v>
          </cell>
          <cell r="BN2">
            <v>0</v>
          </cell>
          <cell r="BO2">
            <v>3</v>
          </cell>
          <cell r="BP2">
            <v>2.92</v>
          </cell>
          <cell r="BQ2">
            <v>-2.75</v>
          </cell>
          <cell r="BR2">
            <v>-5.6699999999999982</v>
          </cell>
          <cell r="BS2" t="str">
            <v/>
          </cell>
          <cell r="BT2">
            <v>1</v>
          </cell>
        </row>
        <row r="3">
          <cell r="G3" t="str">
            <v>Aaron Greenberg_1</v>
          </cell>
          <cell r="H3">
            <v>1</v>
          </cell>
          <cell r="I3">
            <v>1</v>
          </cell>
          <cell r="J3">
            <v>11458</v>
          </cell>
          <cell r="K3">
            <v>71.673972602739724</v>
          </cell>
          <cell r="L3">
            <v>15</v>
          </cell>
          <cell r="M3">
            <v>38008</v>
          </cell>
          <cell r="N3">
            <v>6</v>
          </cell>
          <cell r="O3">
            <v>1.66</v>
          </cell>
          <cell r="P3"/>
          <cell r="R3"/>
          <cell r="T3">
            <v>1</v>
          </cell>
          <cell r="U3" t="str">
            <v>Yes</v>
          </cell>
          <cell r="V3" t="str">
            <v>Posterior Approach Ptosis Repair</v>
          </cell>
          <cell r="W3">
            <v>1</v>
          </cell>
          <cell r="X3">
            <v>1</v>
          </cell>
          <cell r="Y3" t="str">
            <v>OU</v>
          </cell>
          <cell r="Z3">
            <v>1</v>
          </cell>
          <cell r="AA3">
            <v>1</v>
          </cell>
          <cell r="AB3">
            <v>7.5</v>
          </cell>
          <cell r="AD3">
            <v>38002</v>
          </cell>
          <cell r="AE3">
            <v>38008</v>
          </cell>
          <cell r="AF3">
            <v>38092</v>
          </cell>
          <cell r="AG3">
            <v>2.9666666666666668</v>
          </cell>
          <cell r="AH3" t="str">
            <v>OD</v>
          </cell>
          <cell r="AI3">
            <v>0</v>
          </cell>
          <cell r="AJ3">
            <v>1</v>
          </cell>
          <cell r="AK3">
            <v>19.07</v>
          </cell>
          <cell r="AL3">
            <v>0.98</v>
          </cell>
          <cell r="AM3">
            <v>16.82</v>
          </cell>
          <cell r="AN3">
            <v>1.66</v>
          </cell>
          <cell r="AO3" t="str">
            <v>?</v>
          </cell>
          <cell r="AP3">
            <v>2.66</v>
          </cell>
          <cell r="AQ3">
            <v>19.010000000000002</v>
          </cell>
          <cell r="AS3" t="str">
            <v>1mm tarsectomy on R side</v>
          </cell>
          <cell r="AT3">
            <v>0.65999999999999992</v>
          </cell>
          <cell r="AU3">
            <v>1.0000000000000002</v>
          </cell>
          <cell r="AV3">
            <v>1</v>
          </cell>
          <cell r="AW3">
            <v>0</v>
          </cell>
          <cell r="AX3">
            <v>1</v>
          </cell>
          <cell r="AY3">
            <v>0</v>
          </cell>
          <cell r="AZ3">
            <v>0</v>
          </cell>
          <cell r="BA3">
            <v>0</v>
          </cell>
          <cell r="BB3"/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-2.0000000000000018E-2</v>
          </cell>
          <cell r="BI3">
            <v>-2.25</v>
          </cell>
          <cell r="BJ3">
            <v>-2.23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 t="str">
            <v/>
          </cell>
          <cell r="BP3">
            <v>1.6600000000000001</v>
          </cell>
          <cell r="BQ3">
            <v>-5.9999999999998721E-2</v>
          </cell>
          <cell r="BR3">
            <v>-1.7199999999999989</v>
          </cell>
          <cell r="BS3" t="str">
            <v/>
          </cell>
          <cell r="BT3">
            <v>0</v>
          </cell>
        </row>
        <row r="4">
          <cell r="G4" t="str">
            <v>Abby Hellwarth_0</v>
          </cell>
          <cell r="H4">
            <v>1</v>
          </cell>
          <cell r="I4">
            <v>2</v>
          </cell>
          <cell r="J4">
            <v>11880</v>
          </cell>
          <cell r="K4">
            <v>76.715068493150682</v>
          </cell>
          <cell r="L4">
            <v>14</v>
          </cell>
          <cell r="M4">
            <v>40296</v>
          </cell>
          <cell r="N4">
            <v>7</v>
          </cell>
          <cell r="O4">
            <v>2.92</v>
          </cell>
          <cell r="P4"/>
          <cell r="R4"/>
          <cell r="T4">
            <v>1</v>
          </cell>
          <cell r="W4">
            <v>1</v>
          </cell>
          <cell r="X4">
            <v>1</v>
          </cell>
          <cell r="Y4" t="str">
            <v>OU</v>
          </cell>
          <cell r="Z4">
            <v>0</v>
          </cell>
          <cell r="AA4">
            <v>1</v>
          </cell>
          <cell r="AB4">
            <v>9</v>
          </cell>
          <cell r="AC4"/>
          <cell r="AD4">
            <v>40289</v>
          </cell>
          <cell r="AE4">
            <v>40296</v>
          </cell>
          <cell r="AF4">
            <v>40368</v>
          </cell>
          <cell r="AG4">
            <v>2.6</v>
          </cell>
          <cell r="AH4" t="str">
            <v>OD</v>
          </cell>
          <cell r="AI4">
            <v>0</v>
          </cell>
          <cell r="AJ4">
            <v>1.079</v>
          </cell>
          <cell r="AK4">
            <v>17.170000000000002</v>
          </cell>
          <cell r="AL4">
            <v>2.04</v>
          </cell>
          <cell r="AM4">
            <v>9.36</v>
          </cell>
          <cell r="AN4">
            <v>2.92</v>
          </cell>
          <cell r="AO4" t="str">
            <v>?</v>
          </cell>
          <cell r="AP4">
            <v>2.84</v>
          </cell>
          <cell r="AQ4">
            <v>9.9600000000000009</v>
          </cell>
          <cell r="AT4">
            <v>1.841</v>
          </cell>
          <cell r="AU4">
            <v>-8.0000000000000071E-2</v>
          </cell>
          <cell r="AV4">
            <v>1</v>
          </cell>
          <cell r="AW4">
            <v>0</v>
          </cell>
          <cell r="AX4">
            <v>0</v>
          </cell>
          <cell r="AY4">
            <v>0</v>
          </cell>
          <cell r="AZ4">
            <v>1</v>
          </cell>
          <cell r="BA4">
            <v>1</v>
          </cell>
          <cell r="BB4"/>
          <cell r="BC4">
            <v>1</v>
          </cell>
          <cell r="BD4">
            <v>0</v>
          </cell>
          <cell r="BE4">
            <v>0</v>
          </cell>
          <cell r="BF4">
            <v>0</v>
          </cell>
          <cell r="BG4">
            <v>1</v>
          </cell>
          <cell r="BH4">
            <v>0.96100000000000008</v>
          </cell>
          <cell r="BI4">
            <v>-7.8100000000000023</v>
          </cell>
          <cell r="BJ4">
            <v>-8.7710000000000026</v>
          </cell>
          <cell r="BK4">
            <v>1</v>
          </cell>
          <cell r="BL4">
            <v>1</v>
          </cell>
          <cell r="BM4">
            <v>1</v>
          </cell>
          <cell r="BN4">
            <v>0</v>
          </cell>
          <cell r="BO4">
            <v>3</v>
          </cell>
          <cell r="BP4">
            <v>1.7609999999999999</v>
          </cell>
          <cell r="BQ4">
            <v>-7.2100000000000009</v>
          </cell>
          <cell r="BR4">
            <v>-8.9710000000000001</v>
          </cell>
          <cell r="BS4" t="str">
            <v/>
          </cell>
          <cell r="BT4">
            <v>1</v>
          </cell>
        </row>
        <row r="5">
          <cell r="G5" t="str">
            <v>Abby Hellwarth_1</v>
          </cell>
          <cell r="H5">
            <v>1</v>
          </cell>
          <cell r="I5">
            <v>2</v>
          </cell>
          <cell r="J5">
            <v>11880</v>
          </cell>
          <cell r="K5">
            <v>76.715068493150682</v>
          </cell>
          <cell r="L5">
            <v>15</v>
          </cell>
          <cell r="M5">
            <v>40296</v>
          </cell>
          <cell r="N5">
            <v>7</v>
          </cell>
          <cell r="O5">
            <v>2.86</v>
          </cell>
          <cell r="P5"/>
          <cell r="R5"/>
          <cell r="T5">
            <v>1</v>
          </cell>
          <cell r="W5">
            <v>1</v>
          </cell>
          <cell r="X5">
            <v>1</v>
          </cell>
          <cell r="Y5" t="str">
            <v>OU</v>
          </cell>
          <cell r="Z5">
            <v>1</v>
          </cell>
          <cell r="AA5">
            <v>1</v>
          </cell>
          <cell r="AB5">
            <v>9</v>
          </cell>
          <cell r="AC5"/>
          <cell r="AD5">
            <v>40289</v>
          </cell>
          <cell r="AE5">
            <v>40296</v>
          </cell>
          <cell r="AF5">
            <v>40368</v>
          </cell>
          <cell r="AG5">
            <v>2.6</v>
          </cell>
          <cell r="AH5" t="str">
            <v>OD</v>
          </cell>
          <cell r="AI5">
            <v>0</v>
          </cell>
          <cell r="AJ5">
            <v>0</v>
          </cell>
          <cell r="AK5">
            <v>19.190000000000001</v>
          </cell>
          <cell r="AL5">
            <v>0.63</v>
          </cell>
          <cell r="AM5">
            <v>12.39</v>
          </cell>
          <cell r="AN5">
            <v>2.86</v>
          </cell>
          <cell r="AO5" t="str">
            <v>?</v>
          </cell>
          <cell r="AP5">
            <v>3.07</v>
          </cell>
          <cell r="AQ5">
            <v>13.65</v>
          </cell>
          <cell r="AT5">
            <v>2.86</v>
          </cell>
          <cell r="AU5">
            <v>0.20999999999999996</v>
          </cell>
          <cell r="AV5">
            <v>1</v>
          </cell>
          <cell r="AW5">
            <v>0</v>
          </cell>
          <cell r="AX5">
            <v>0</v>
          </cell>
          <cell r="AY5">
            <v>0</v>
          </cell>
          <cell r="AZ5">
            <v>1</v>
          </cell>
          <cell r="BA5">
            <v>1</v>
          </cell>
          <cell r="BB5"/>
          <cell r="BC5">
            <v>1</v>
          </cell>
          <cell r="BD5">
            <v>0</v>
          </cell>
          <cell r="BE5">
            <v>0</v>
          </cell>
          <cell r="BF5">
            <v>0</v>
          </cell>
          <cell r="BG5">
            <v>1</v>
          </cell>
          <cell r="BH5">
            <v>0.63</v>
          </cell>
          <cell r="BI5">
            <v>-6.8000000000000007</v>
          </cell>
          <cell r="BJ5">
            <v>-7.4300000000000006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 t="str">
            <v/>
          </cell>
          <cell r="BP5">
            <v>3.07</v>
          </cell>
          <cell r="BQ5">
            <v>-5.5400000000000009</v>
          </cell>
          <cell r="BR5">
            <v>-8.6100000000000012</v>
          </cell>
          <cell r="BS5" t="str">
            <v/>
          </cell>
          <cell r="BT5">
            <v>0</v>
          </cell>
        </row>
        <row r="6">
          <cell r="G6" t="str">
            <v>Akram Hannani_0</v>
          </cell>
          <cell r="H6">
            <v>1</v>
          </cell>
          <cell r="I6">
            <v>2</v>
          </cell>
          <cell r="J6">
            <v>11170</v>
          </cell>
          <cell r="K6">
            <v>71.260273972602747</v>
          </cell>
          <cell r="L6">
            <v>15</v>
          </cell>
          <cell r="M6">
            <v>37564</v>
          </cell>
          <cell r="N6">
            <v>4</v>
          </cell>
          <cell r="O6">
            <v>2.17</v>
          </cell>
          <cell r="P6"/>
          <cell r="R6"/>
          <cell r="S6" t="str">
            <v>(310) 273-6695</v>
          </cell>
          <cell r="T6">
            <v>1</v>
          </cell>
          <cell r="U6" t="str">
            <v>Yes</v>
          </cell>
          <cell r="V6" t="str">
            <v>Posterior Approach Ptosis Repair</v>
          </cell>
          <cell r="W6">
            <v>1</v>
          </cell>
          <cell r="X6">
            <v>1</v>
          </cell>
          <cell r="Y6" t="str">
            <v>OU</v>
          </cell>
          <cell r="Z6">
            <v>0</v>
          </cell>
          <cell r="AA6">
            <v>1</v>
          </cell>
          <cell r="AB6">
            <v>7.5</v>
          </cell>
          <cell r="AD6">
            <v>37559</v>
          </cell>
          <cell r="AE6">
            <v>37564</v>
          </cell>
          <cell r="AF6">
            <v>37959</v>
          </cell>
          <cell r="AG6">
            <v>13.133333333333333</v>
          </cell>
          <cell r="AH6" t="str">
            <v>OD</v>
          </cell>
          <cell r="AI6">
            <v>0</v>
          </cell>
          <cell r="AJ6">
            <v>0</v>
          </cell>
          <cell r="AK6">
            <v>14.83</v>
          </cell>
          <cell r="AL6">
            <v>1.03</v>
          </cell>
          <cell r="AM6">
            <v>14.67</v>
          </cell>
          <cell r="AN6">
            <v>2.17</v>
          </cell>
          <cell r="AO6" t="str">
            <v>?</v>
          </cell>
          <cell r="AP6">
            <v>1.27</v>
          </cell>
          <cell r="AQ6">
            <v>15.2</v>
          </cell>
          <cell r="AS6" t="str">
            <v>1 year f/u</v>
          </cell>
          <cell r="AT6">
            <v>2.17</v>
          </cell>
          <cell r="AU6">
            <v>-0.89999999999999991</v>
          </cell>
          <cell r="AV6">
            <v>1</v>
          </cell>
          <cell r="AW6">
            <v>0</v>
          </cell>
          <cell r="AX6">
            <v>0</v>
          </cell>
          <cell r="AY6">
            <v>1</v>
          </cell>
          <cell r="AZ6">
            <v>0</v>
          </cell>
          <cell r="BA6">
            <v>1</v>
          </cell>
          <cell r="BB6"/>
          <cell r="BC6">
            <v>1</v>
          </cell>
          <cell r="BD6">
            <v>0</v>
          </cell>
          <cell r="BE6">
            <v>0</v>
          </cell>
          <cell r="BF6">
            <v>0</v>
          </cell>
          <cell r="BG6">
            <v>1</v>
          </cell>
          <cell r="BH6">
            <v>1.03</v>
          </cell>
          <cell r="BI6">
            <v>-0.16000000000000014</v>
          </cell>
          <cell r="BJ6">
            <v>-1.1900000000000002</v>
          </cell>
          <cell r="BK6">
            <v>1</v>
          </cell>
          <cell r="BL6">
            <v>0</v>
          </cell>
          <cell r="BM6">
            <v>0</v>
          </cell>
          <cell r="BN6">
            <v>0</v>
          </cell>
          <cell r="BO6">
            <v>1</v>
          </cell>
          <cell r="BP6">
            <v>1.27</v>
          </cell>
          <cell r="BQ6">
            <v>0.36999999999999922</v>
          </cell>
          <cell r="BR6">
            <v>-0.90000000000000036</v>
          </cell>
          <cell r="BS6" t="str">
            <v/>
          </cell>
          <cell r="BT6">
            <v>1</v>
          </cell>
        </row>
        <row r="7">
          <cell r="G7" t="str">
            <v>Akram Hannani_1</v>
          </cell>
          <cell r="H7">
            <v>1</v>
          </cell>
          <cell r="I7">
            <v>2</v>
          </cell>
          <cell r="J7">
            <v>11170</v>
          </cell>
          <cell r="K7">
            <v>71.260273972602747</v>
          </cell>
          <cell r="L7">
            <v>15</v>
          </cell>
          <cell r="M7">
            <v>37564</v>
          </cell>
          <cell r="N7">
            <v>4</v>
          </cell>
          <cell r="O7">
            <v>1.81</v>
          </cell>
          <cell r="P7"/>
          <cell r="R7"/>
          <cell r="S7" t="str">
            <v>(310) 273-6695</v>
          </cell>
          <cell r="T7">
            <v>1</v>
          </cell>
          <cell r="U7" t="str">
            <v>Yes</v>
          </cell>
          <cell r="V7" t="str">
            <v>Posterior Approach Ptosis Repair</v>
          </cell>
          <cell r="W7">
            <v>1</v>
          </cell>
          <cell r="X7">
            <v>1</v>
          </cell>
          <cell r="Y7" t="str">
            <v>OU</v>
          </cell>
          <cell r="Z7">
            <v>1</v>
          </cell>
          <cell r="AA7">
            <v>1</v>
          </cell>
          <cell r="AB7">
            <v>5.5</v>
          </cell>
          <cell r="AD7">
            <v>37559</v>
          </cell>
          <cell r="AE7">
            <v>37564</v>
          </cell>
          <cell r="AF7">
            <v>37959</v>
          </cell>
          <cell r="AG7">
            <v>13.133333333333333</v>
          </cell>
          <cell r="AH7" t="str">
            <v>OD</v>
          </cell>
          <cell r="AI7">
            <v>0</v>
          </cell>
          <cell r="AJ7">
            <v>0.69</v>
          </cell>
          <cell r="AK7">
            <v>14.48</v>
          </cell>
          <cell r="AL7">
            <v>0.91</v>
          </cell>
          <cell r="AM7">
            <v>15.79</v>
          </cell>
          <cell r="AN7">
            <v>1.81</v>
          </cell>
          <cell r="AO7" t="str">
            <v>?</v>
          </cell>
          <cell r="AP7">
            <v>1.25</v>
          </cell>
          <cell r="AQ7">
            <v>14.6</v>
          </cell>
          <cell r="AS7" t="str">
            <v>1 year f/u</v>
          </cell>
          <cell r="AT7">
            <v>1.1200000000000001</v>
          </cell>
          <cell r="AU7">
            <v>-0.56000000000000005</v>
          </cell>
          <cell r="AV7">
            <v>1</v>
          </cell>
          <cell r="AW7">
            <v>0</v>
          </cell>
          <cell r="AX7">
            <v>0</v>
          </cell>
          <cell r="AY7">
            <v>1</v>
          </cell>
          <cell r="AZ7">
            <v>0</v>
          </cell>
          <cell r="BA7">
            <v>1</v>
          </cell>
          <cell r="BB7"/>
          <cell r="BC7">
            <v>1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0.22000000000000008</v>
          </cell>
          <cell r="BI7">
            <v>1.3099999999999987</v>
          </cell>
          <cell r="BJ7">
            <v>1.0899999999999985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 t="str">
            <v/>
          </cell>
          <cell r="BP7">
            <v>0.56000000000000005</v>
          </cell>
          <cell r="BQ7">
            <v>0.11999999999999922</v>
          </cell>
          <cell r="BR7">
            <v>-0.44000000000000128</v>
          </cell>
          <cell r="BS7" t="str">
            <v/>
          </cell>
          <cell r="BT7">
            <v>0</v>
          </cell>
        </row>
        <row r="8">
          <cell r="G8" t="str">
            <v>Anthony Don Michael_0</v>
          </cell>
          <cell r="H8">
            <v>1</v>
          </cell>
          <cell r="I8">
            <v>1</v>
          </cell>
          <cell r="J8">
            <v>11890</v>
          </cell>
          <cell r="K8">
            <v>75.30410958904109</v>
          </cell>
          <cell r="L8">
            <v>12</v>
          </cell>
          <cell r="M8">
            <v>39786</v>
          </cell>
          <cell r="N8">
            <v>8</v>
          </cell>
          <cell r="O8">
            <v>2.74</v>
          </cell>
          <cell r="P8"/>
          <cell r="R8"/>
          <cell r="S8" t="str">
            <v>(661) 303-3968</v>
          </cell>
          <cell r="T8">
            <v>1</v>
          </cell>
          <cell r="U8" t="str">
            <v>Yes</v>
          </cell>
          <cell r="V8" t="str">
            <v>Posterior Approach Ptosis Repair</v>
          </cell>
          <cell r="W8">
            <v>1</v>
          </cell>
          <cell r="X8">
            <v>1</v>
          </cell>
          <cell r="Y8" t="str">
            <v>OU</v>
          </cell>
          <cell r="Z8">
            <v>0</v>
          </cell>
          <cell r="AA8">
            <v>1</v>
          </cell>
          <cell r="AB8">
            <v>7</v>
          </cell>
          <cell r="AD8">
            <v>39778</v>
          </cell>
          <cell r="AE8">
            <v>39786</v>
          </cell>
          <cell r="AF8">
            <v>39919</v>
          </cell>
          <cell r="AG8">
            <v>4.666666666666667</v>
          </cell>
          <cell r="AH8" t="str">
            <v>OS</v>
          </cell>
          <cell r="AI8">
            <v>1</v>
          </cell>
          <cell r="AJ8">
            <v>0.68</v>
          </cell>
          <cell r="AK8">
            <v>19.559999999999999</v>
          </cell>
          <cell r="AL8">
            <v>0.28000000000000003</v>
          </cell>
          <cell r="AM8">
            <v>18.350000000000001</v>
          </cell>
          <cell r="AN8">
            <v>2.74</v>
          </cell>
          <cell r="AO8" t="str">
            <v>?</v>
          </cell>
          <cell r="AP8">
            <v>2.84</v>
          </cell>
          <cell r="AQ8">
            <v>14.32</v>
          </cell>
          <cell r="AS8"/>
          <cell r="AT8">
            <v>2.06</v>
          </cell>
          <cell r="AU8">
            <v>9.9999999999999645E-2</v>
          </cell>
          <cell r="AV8">
            <v>1</v>
          </cell>
          <cell r="AW8">
            <v>0</v>
          </cell>
          <cell r="AX8">
            <v>0</v>
          </cell>
          <cell r="AY8">
            <v>0</v>
          </cell>
          <cell r="AZ8">
            <v>1</v>
          </cell>
          <cell r="BA8">
            <v>1</v>
          </cell>
          <cell r="BB8"/>
          <cell r="BC8">
            <v>1</v>
          </cell>
          <cell r="BD8">
            <v>0</v>
          </cell>
          <cell r="BE8">
            <v>0</v>
          </cell>
          <cell r="BF8">
            <v>0</v>
          </cell>
          <cell r="BG8">
            <v>1</v>
          </cell>
          <cell r="BH8">
            <v>-0.4</v>
          </cell>
          <cell r="BI8">
            <v>-1.2099999999999973</v>
          </cell>
          <cell r="BJ8">
            <v>-0.80999999999999728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 t="str">
            <v/>
          </cell>
          <cell r="BP8">
            <v>2.1599999999999997</v>
          </cell>
          <cell r="BQ8">
            <v>-5.2399999999999984</v>
          </cell>
          <cell r="BR8">
            <v>-7.3999999999999986</v>
          </cell>
          <cell r="BS8" t="str">
            <v/>
          </cell>
          <cell r="BT8">
            <v>0</v>
          </cell>
        </row>
        <row r="9">
          <cell r="G9" t="str">
            <v>Anthony Don Michael_1</v>
          </cell>
          <cell r="H9">
            <v>1</v>
          </cell>
          <cell r="I9">
            <v>1</v>
          </cell>
          <cell r="J9">
            <v>11890</v>
          </cell>
          <cell r="K9">
            <v>75.30410958904109</v>
          </cell>
          <cell r="L9">
            <v>12</v>
          </cell>
          <cell r="M9">
            <v>39786</v>
          </cell>
          <cell r="N9">
            <v>8</v>
          </cell>
          <cell r="O9">
            <v>1.54</v>
          </cell>
          <cell r="P9"/>
          <cell r="R9"/>
          <cell r="S9" t="str">
            <v>(661) 303-3968</v>
          </cell>
          <cell r="T9">
            <v>1</v>
          </cell>
          <cell r="U9" t="str">
            <v>Yes</v>
          </cell>
          <cell r="V9" t="str">
            <v>Posterior Approach Ptosis Repair</v>
          </cell>
          <cell r="W9">
            <v>1</v>
          </cell>
          <cell r="X9">
            <v>1</v>
          </cell>
          <cell r="Y9" t="str">
            <v>OU</v>
          </cell>
          <cell r="Z9">
            <v>1</v>
          </cell>
          <cell r="AA9">
            <v>1</v>
          </cell>
          <cell r="AB9">
            <v>8</v>
          </cell>
          <cell r="AD9">
            <v>39778</v>
          </cell>
          <cell r="AE9">
            <v>39786</v>
          </cell>
          <cell r="AF9">
            <v>39919</v>
          </cell>
          <cell r="AG9">
            <v>4.666666666666667</v>
          </cell>
          <cell r="AH9" t="str">
            <v>OS</v>
          </cell>
          <cell r="AI9">
            <v>1</v>
          </cell>
          <cell r="AJ9">
            <v>0.27</v>
          </cell>
          <cell r="AK9">
            <v>16.96</v>
          </cell>
          <cell r="AL9">
            <v>3.28</v>
          </cell>
          <cell r="AM9">
            <v>14.49</v>
          </cell>
          <cell r="AN9">
            <v>1.54</v>
          </cell>
          <cell r="AO9" t="str">
            <v>?</v>
          </cell>
          <cell r="AP9">
            <v>1.5</v>
          </cell>
          <cell r="AQ9">
            <v>14.5</v>
          </cell>
          <cell r="AS9"/>
          <cell r="AT9">
            <v>1.27</v>
          </cell>
          <cell r="AU9">
            <v>-4.0000000000000036E-2</v>
          </cell>
          <cell r="AV9">
            <v>1</v>
          </cell>
          <cell r="AW9">
            <v>0</v>
          </cell>
          <cell r="AX9">
            <v>0</v>
          </cell>
          <cell r="AY9">
            <v>0</v>
          </cell>
          <cell r="AZ9">
            <v>1</v>
          </cell>
          <cell r="BA9">
            <v>1</v>
          </cell>
          <cell r="BB9"/>
          <cell r="BC9">
            <v>1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3.01</v>
          </cell>
          <cell r="BI9">
            <v>-2.4700000000000006</v>
          </cell>
          <cell r="BJ9">
            <v>-5.48</v>
          </cell>
          <cell r="BK9">
            <v>1</v>
          </cell>
          <cell r="BL9">
            <v>1</v>
          </cell>
          <cell r="BM9">
            <v>1</v>
          </cell>
          <cell r="BN9">
            <v>0</v>
          </cell>
          <cell r="BO9">
            <v>3</v>
          </cell>
          <cell r="BP9">
            <v>1.23</v>
          </cell>
          <cell r="BQ9">
            <v>-2.4600000000000009</v>
          </cell>
          <cell r="BR9">
            <v>-3.6900000000000013</v>
          </cell>
          <cell r="BS9" t="str">
            <v/>
          </cell>
          <cell r="BT9">
            <v>1</v>
          </cell>
        </row>
        <row r="10">
          <cell r="G10" t="str">
            <v>Arleen Richman_0</v>
          </cell>
          <cell r="H10">
            <v>1</v>
          </cell>
          <cell r="I10">
            <v>2</v>
          </cell>
          <cell r="J10">
            <v>14669</v>
          </cell>
          <cell r="K10">
            <v>65.443835616438349</v>
          </cell>
          <cell r="L10">
            <v>12</v>
          </cell>
          <cell r="M10">
            <v>38911</v>
          </cell>
          <cell r="N10">
            <v>8</v>
          </cell>
          <cell r="O10">
            <v>1.78</v>
          </cell>
          <cell r="P10"/>
          <cell r="R10"/>
          <cell r="S10" t="str">
            <v>(310) 871-5429</v>
          </cell>
          <cell r="T10">
            <v>1</v>
          </cell>
          <cell r="U10" t="str">
            <v>Yes</v>
          </cell>
          <cell r="V10" t="str">
            <v>Posterior Approach Ptosis Repair</v>
          </cell>
          <cell r="W10">
            <v>1</v>
          </cell>
          <cell r="X10">
            <v>1</v>
          </cell>
          <cell r="Y10" t="str">
            <v>OU</v>
          </cell>
          <cell r="Z10">
            <v>0</v>
          </cell>
          <cell r="AA10">
            <v>1</v>
          </cell>
          <cell r="AB10">
            <v>8</v>
          </cell>
          <cell r="AD10">
            <v>38903</v>
          </cell>
          <cell r="AE10">
            <v>38911</v>
          </cell>
          <cell r="AF10">
            <v>38995</v>
          </cell>
          <cell r="AG10">
            <v>3</v>
          </cell>
          <cell r="AH10" t="str">
            <v>OD</v>
          </cell>
          <cell r="AI10">
            <v>0</v>
          </cell>
          <cell r="AJ10">
            <v>0.46</v>
          </cell>
          <cell r="AK10">
            <v>18.41</v>
          </cell>
          <cell r="AL10">
            <v>1.71</v>
          </cell>
          <cell r="AM10">
            <v>18.41</v>
          </cell>
          <cell r="AN10">
            <v>1.78</v>
          </cell>
          <cell r="AO10" t="str">
            <v>?</v>
          </cell>
          <cell r="AP10">
            <v>1.78</v>
          </cell>
          <cell r="AQ10">
            <v>16.309999999999999</v>
          </cell>
          <cell r="AS10" t="str">
            <v>repeat ptosis repair OS 3 mos later</v>
          </cell>
          <cell r="AT10">
            <v>1.32</v>
          </cell>
          <cell r="AU10">
            <v>0</v>
          </cell>
          <cell r="AV10">
            <v>1</v>
          </cell>
          <cell r="AW10">
            <v>0</v>
          </cell>
          <cell r="AX10">
            <v>0</v>
          </cell>
          <cell r="AY10">
            <v>0</v>
          </cell>
          <cell r="AZ10">
            <v>1</v>
          </cell>
          <cell r="BA10">
            <v>1</v>
          </cell>
          <cell r="BB10"/>
          <cell r="BC10">
            <v>1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1.25</v>
          </cell>
          <cell r="BI10">
            <v>0</v>
          </cell>
          <cell r="BJ10">
            <v>-1.25</v>
          </cell>
          <cell r="BK10">
            <v>1</v>
          </cell>
          <cell r="BL10">
            <v>0</v>
          </cell>
          <cell r="BM10">
            <v>0</v>
          </cell>
          <cell r="BN10">
            <v>0</v>
          </cell>
          <cell r="BO10">
            <v>1</v>
          </cell>
          <cell r="BP10">
            <v>1.32</v>
          </cell>
          <cell r="BQ10">
            <v>-2.1000000000000014</v>
          </cell>
          <cell r="BR10">
            <v>-3.42</v>
          </cell>
          <cell r="BS10" t="str">
            <v/>
          </cell>
          <cell r="BT10">
            <v>1</v>
          </cell>
        </row>
        <row r="11">
          <cell r="G11" t="str">
            <v>Arleen Richman_1</v>
          </cell>
          <cell r="H11">
            <v>1</v>
          </cell>
          <cell r="I11">
            <v>2</v>
          </cell>
          <cell r="J11">
            <v>14669</v>
          </cell>
          <cell r="K11">
            <v>65.443835616438349</v>
          </cell>
          <cell r="L11">
            <v>12</v>
          </cell>
          <cell r="M11">
            <v>38911</v>
          </cell>
          <cell r="N11">
            <v>8</v>
          </cell>
          <cell r="O11">
            <v>0.67</v>
          </cell>
          <cell r="P11"/>
          <cell r="R11"/>
          <cell r="S11" t="str">
            <v>(310) 871-5429</v>
          </cell>
          <cell r="T11">
            <v>1</v>
          </cell>
          <cell r="U11" t="str">
            <v>Yes</v>
          </cell>
          <cell r="V11" t="str">
            <v>Posterior Approach Ptosis Repair</v>
          </cell>
          <cell r="W11">
            <v>1</v>
          </cell>
          <cell r="X11">
            <v>1</v>
          </cell>
          <cell r="Y11" t="str">
            <v>OU</v>
          </cell>
          <cell r="Z11">
            <v>1</v>
          </cell>
          <cell r="AA11">
            <v>1</v>
          </cell>
          <cell r="AB11">
            <v>6.5</v>
          </cell>
          <cell r="AD11">
            <v>38903</v>
          </cell>
          <cell r="AE11">
            <v>38911</v>
          </cell>
          <cell r="AF11">
            <v>38995</v>
          </cell>
          <cell r="AG11">
            <v>3</v>
          </cell>
          <cell r="AH11" t="str">
            <v>OD</v>
          </cell>
          <cell r="AI11">
            <v>0</v>
          </cell>
          <cell r="AJ11">
            <v>0.82</v>
          </cell>
          <cell r="AK11">
            <v>20.48</v>
          </cell>
          <cell r="AL11">
            <v>0.4</v>
          </cell>
          <cell r="AM11">
            <v>20.76</v>
          </cell>
          <cell r="AN11">
            <v>0.67</v>
          </cell>
          <cell r="AO11" t="str">
            <v>?</v>
          </cell>
          <cell r="AP11">
            <v>1.05</v>
          </cell>
          <cell r="AQ11">
            <v>18.399999999999999</v>
          </cell>
          <cell r="AS11" t="str">
            <v>repeat ptosis repair OS 3 mos later</v>
          </cell>
          <cell r="AT11">
            <v>-0.14999999999999991</v>
          </cell>
          <cell r="AU11">
            <v>0.38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1</v>
          </cell>
          <cell r="BA11">
            <v>1</v>
          </cell>
          <cell r="BB11"/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-0.41999999999999993</v>
          </cell>
          <cell r="BI11">
            <v>0.28000000000000114</v>
          </cell>
          <cell r="BJ11">
            <v>0.70000000000000107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 t="str">
            <v/>
          </cell>
          <cell r="BP11">
            <v>0.23000000000000009</v>
          </cell>
          <cell r="BQ11">
            <v>-2.0800000000000018</v>
          </cell>
          <cell r="BR11">
            <v>-2.3100000000000023</v>
          </cell>
          <cell r="BS11" t="str">
            <v/>
          </cell>
          <cell r="BT11">
            <v>0</v>
          </cell>
        </row>
        <row r="12">
          <cell r="G12" t="str">
            <v>Audrey Dyne_0</v>
          </cell>
          <cell r="H12">
            <v>1</v>
          </cell>
          <cell r="I12">
            <v>2</v>
          </cell>
          <cell r="J12">
            <v>15135</v>
          </cell>
          <cell r="K12">
            <v>67.457534246575349</v>
          </cell>
          <cell r="L12">
            <v>15</v>
          </cell>
          <cell r="M12">
            <v>40122</v>
          </cell>
          <cell r="N12">
            <v>5</v>
          </cell>
          <cell r="O12">
            <v>0.64</v>
          </cell>
          <cell r="P12"/>
          <cell r="R12"/>
          <cell r="S12" t="str">
            <v>(818) 917-4853</v>
          </cell>
          <cell r="T12">
            <v>1</v>
          </cell>
          <cell r="U12" t="str">
            <v>Yes</v>
          </cell>
          <cell r="V12" t="str">
            <v>Posterior Approach Ptosis Repair</v>
          </cell>
          <cell r="W12">
            <v>1</v>
          </cell>
          <cell r="X12">
            <v>1</v>
          </cell>
          <cell r="Y12" t="str">
            <v>OU</v>
          </cell>
          <cell r="Z12">
            <v>0</v>
          </cell>
          <cell r="AA12">
            <v>1</v>
          </cell>
          <cell r="AB12">
            <v>8</v>
          </cell>
          <cell r="AD12">
            <v>40116</v>
          </cell>
          <cell r="AE12">
            <v>40122</v>
          </cell>
          <cell r="AF12">
            <v>40234</v>
          </cell>
          <cell r="AG12">
            <v>3.8333333333333335</v>
          </cell>
          <cell r="AH12" t="str">
            <v>OD</v>
          </cell>
          <cell r="AI12">
            <v>0</v>
          </cell>
          <cell r="AJ12">
            <v>0.71</v>
          </cell>
          <cell r="AK12">
            <v>17.46</v>
          </cell>
          <cell r="AL12">
            <v>2.0499999999999998</v>
          </cell>
          <cell r="AM12">
            <v>16.47</v>
          </cell>
          <cell r="AN12">
            <v>0.64</v>
          </cell>
          <cell r="AO12" t="str">
            <v>?</v>
          </cell>
          <cell r="AP12">
            <v>3.22</v>
          </cell>
          <cell r="AQ12">
            <v>18.43</v>
          </cell>
          <cell r="AS12" t="str">
            <v>Concurrent Forhead lift and b/l canthoplasty). Preop photos with hair covering OD</v>
          </cell>
          <cell r="AT12">
            <v>-6.9999999999999951E-2</v>
          </cell>
          <cell r="AU12">
            <v>2.58</v>
          </cell>
          <cell r="AV12">
            <v>0</v>
          </cell>
          <cell r="AW12">
            <v>0</v>
          </cell>
          <cell r="AX12">
            <v>1</v>
          </cell>
          <cell r="AY12">
            <v>0</v>
          </cell>
          <cell r="AZ12">
            <v>0</v>
          </cell>
          <cell r="BA12">
            <v>0</v>
          </cell>
          <cell r="BB12"/>
          <cell r="BC12">
            <v>0</v>
          </cell>
          <cell r="BD12">
            <v>0</v>
          </cell>
          <cell r="BE12">
            <v>1</v>
          </cell>
          <cell r="BF12">
            <v>0</v>
          </cell>
          <cell r="BG12">
            <v>0</v>
          </cell>
          <cell r="BH12">
            <v>1.3399999999999999</v>
          </cell>
          <cell r="BI12">
            <v>-0.99000000000000199</v>
          </cell>
          <cell r="BJ12">
            <v>-2.3300000000000018</v>
          </cell>
          <cell r="BK12">
            <v>1</v>
          </cell>
          <cell r="BL12">
            <v>1</v>
          </cell>
          <cell r="BM12">
            <v>1</v>
          </cell>
          <cell r="BN12">
            <v>0</v>
          </cell>
          <cell r="BO12">
            <v>3</v>
          </cell>
          <cell r="BP12">
            <v>2.5100000000000002</v>
          </cell>
          <cell r="BQ12">
            <v>0.96999999999999886</v>
          </cell>
          <cell r="BR12">
            <v>-1.5400000000000009</v>
          </cell>
          <cell r="BS12" t="str">
            <v/>
          </cell>
          <cell r="BT12">
            <v>1</v>
          </cell>
        </row>
        <row r="13">
          <cell r="G13" t="str">
            <v>Audrey Dyne_1</v>
          </cell>
          <cell r="H13">
            <v>1</v>
          </cell>
          <cell r="I13">
            <v>2</v>
          </cell>
          <cell r="J13">
            <v>15135</v>
          </cell>
          <cell r="K13">
            <v>67.457534246575349</v>
          </cell>
          <cell r="L13">
            <v>20</v>
          </cell>
          <cell r="M13">
            <v>40122</v>
          </cell>
          <cell r="N13">
            <v>5</v>
          </cell>
          <cell r="O13">
            <v>1.93</v>
          </cell>
          <cell r="P13"/>
          <cell r="R13"/>
          <cell r="S13" t="str">
            <v>(818) 917-4853</v>
          </cell>
          <cell r="T13">
            <v>1</v>
          </cell>
          <cell r="U13" t="str">
            <v>Yes</v>
          </cell>
          <cell r="V13" t="str">
            <v>Posterior Approach Ptosis Repair</v>
          </cell>
          <cell r="W13">
            <v>1</v>
          </cell>
          <cell r="X13">
            <v>1</v>
          </cell>
          <cell r="Y13" t="str">
            <v>OU</v>
          </cell>
          <cell r="Z13">
            <v>1</v>
          </cell>
          <cell r="AA13">
            <v>1</v>
          </cell>
          <cell r="AB13">
            <v>4</v>
          </cell>
          <cell r="AD13">
            <v>40116</v>
          </cell>
          <cell r="AE13">
            <v>40122</v>
          </cell>
          <cell r="AF13">
            <v>40234</v>
          </cell>
          <cell r="AG13">
            <v>3.8333333333333335</v>
          </cell>
          <cell r="AH13" t="str">
            <v>OD</v>
          </cell>
          <cell r="AI13">
            <v>0</v>
          </cell>
          <cell r="AJ13">
            <v>1.95</v>
          </cell>
          <cell r="AK13">
            <v>16.329999999999998</v>
          </cell>
          <cell r="AL13">
            <v>1.78</v>
          </cell>
          <cell r="AM13">
            <v>15.93</v>
          </cell>
          <cell r="AN13">
            <v>1.93</v>
          </cell>
          <cell r="AO13" t="str">
            <v>?</v>
          </cell>
          <cell r="AP13">
            <v>3.43</v>
          </cell>
          <cell r="AQ13">
            <v>18.8</v>
          </cell>
          <cell r="AS13" t="str">
            <v>Concurrent Forhead lift and b/l canthoplasty). Preop photos with hair covering OD</v>
          </cell>
          <cell r="AT13">
            <v>-2.0000000000000018E-2</v>
          </cell>
          <cell r="AU13">
            <v>1.5000000000000002</v>
          </cell>
          <cell r="AV13">
            <v>0</v>
          </cell>
          <cell r="AW13">
            <v>0</v>
          </cell>
          <cell r="AX13">
            <v>1</v>
          </cell>
          <cell r="AY13">
            <v>0</v>
          </cell>
          <cell r="AZ13">
            <v>0</v>
          </cell>
          <cell r="BA13">
            <v>0</v>
          </cell>
          <cell r="BB13"/>
          <cell r="BC13">
            <v>0</v>
          </cell>
          <cell r="BD13">
            <v>0</v>
          </cell>
          <cell r="BE13">
            <v>1</v>
          </cell>
          <cell r="BF13">
            <v>0</v>
          </cell>
          <cell r="BG13">
            <v>0</v>
          </cell>
          <cell r="BH13">
            <v>-0.16999999999999993</v>
          </cell>
          <cell r="BI13">
            <v>-0.39999999999999858</v>
          </cell>
          <cell r="BJ13">
            <v>-0.22999999999999865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 t="str">
            <v/>
          </cell>
          <cell r="BP13">
            <v>1.4800000000000002</v>
          </cell>
          <cell r="BQ13">
            <v>2.4700000000000024</v>
          </cell>
          <cell r="BR13">
            <v>0.99000000000000199</v>
          </cell>
          <cell r="BS13" t="str">
            <v/>
          </cell>
          <cell r="BT13">
            <v>0</v>
          </cell>
        </row>
        <row r="14">
          <cell r="G14" t="str">
            <v>Audrey Stein_0</v>
          </cell>
          <cell r="H14">
            <v>1</v>
          </cell>
          <cell r="I14">
            <v>2</v>
          </cell>
          <cell r="J14">
            <v>12903</v>
          </cell>
          <cell r="K14">
            <v>74.991780821917814</v>
          </cell>
          <cell r="L14">
            <v>9</v>
          </cell>
          <cell r="M14">
            <v>40679</v>
          </cell>
          <cell r="N14">
            <v>5</v>
          </cell>
          <cell r="O14">
            <v>3.25</v>
          </cell>
          <cell r="P14"/>
          <cell r="R14"/>
          <cell r="T14">
            <v>1</v>
          </cell>
          <cell r="W14">
            <v>1</v>
          </cell>
          <cell r="X14">
            <v>1</v>
          </cell>
          <cell r="Y14" t="str">
            <v>OU</v>
          </cell>
          <cell r="Z14">
            <v>0</v>
          </cell>
          <cell r="AA14">
            <v>1</v>
          </cell>
          <cell r="AB14">
            <v>8</v>
          </cell>
          <cell r="AC14">
            <v>1</v>
          </cell>
          <cell r="AD14">
            <v>40674</v>
          </cell>
          <cell r="AE14">
            <v>40679</v>
          </cell>
          <cell r="AF14">
            <v>40770</v>
          </cell>
          <cell r="AG14">
            <v>3.1333333333333333</v>
          </cell>
          <cell r="AH14" t="str">
            <v>OD</v>
          </cell>
          <cell r="AI14">
            <v>0</v>
          </cell>
          <cell r="AJ14">
            <v>1.0900000000000001</v>
          </cell>
          <cell r="AK14">
            <v>22.66</v>
          </cell>
          <cell r="AL14">
            <v>2.36</v>
          </cell>
          <cell r="AM14">
            <v>24</v>
          </cell>
          <cell r="AN14">
            <v>3.25</v>
          </cell>
          <cell r="AO14" t="str">
            <v>?</v>
          </cell>
          <cell r="AP14">
            <v>3.9</v>
          </cell>
          <cell r="AQ14">
            <v>24.21</v>
          </cell>
          <cell r="AS14" t="str">
            <v>Concomitant ectropion repair - lateral tarsal strip; bilateral lower blepharoplasty with TCA peel</v>
          </cell>
          <cell r="AT14">
            <v>2.16</v>
          </cell>
          <cell r="AU14">
            <v>0.64999999999999991</v>
          </cell>
          <cell r="AV14">
            <v>1</v>
          </cell>
          <cell r="AW14">
            <v>0</v>
          </cell>
          <cell r="AX14">
            <v>1</v>
          </cell>
          <cell r="AY14">
            <v>0</v>
          </cell>
          <cell r="AZ14">
            <v>0</v>
          </cell>
          <cell r="BA14">
            <v>1</v>
          </cell>
          <cell r="BB14"/>
          <cell r="BC14">
            <v>1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1.2699999999999998</v>
          </cell>
          <cell r="BI14">
            <v>1.3399999999999999</v>
          </cell>
          <cell r="BJ14">
            <v>7.0000000000000062E-2</v>
          </cell>
          <cell r="BK14">
            <v>1</v>
          </cell>
          <cell r="BL14">
            <v>0</v>
          </cell>
          <cell r="BM14">
            <v>0</v>
          </cell>
          <cell r="BN14">
            <v>0</v>
          </cell>
          <cell r="BO14">
            <v>1</v>
          </cell>
          <cell r="BP14">
            <v>2.8099999999999996</v>
          </cell>
          <cell r="BQ14">
            <v>1.5500000000000007</v>
          </cell>
          <cell r="BR14">
            <v>-1.259999999999998</v>
          </cell>
          <cell r="BS14" t="str">
            <v/>
          </cell>
          <cell r="BT14">
            <v>1</v>
          </cell>
        </row>
        <row r="15">
          <cell r="G15" t="str">
            <v>Audrey Stein_1</v>
          </cell>
          <cell r="H15">
            <v>1</v>
          </cell>
          <cell r="I15">
            <v>2</v>
          </cell>
          <cell r="J15">
            <v>12903</v>
          </cell>
          <cell r="K15">
            <v>74.991780821917814</v>
          </cell>
          <cell r="L15">
            <v>7</v>
          </cell>
          <cell r="M15">
            <v>40679</v>
          </cell>
          <cell r="N15">
            <v>5</v>
          </cell>
          <cell r="O15">
            <v>1.62</v>
          </cell>
          <cell r="P15"/>
          <cell r="R15"/>
          <cell r="T15">
            <v>1</v>
          </cell>
          <cell r="W15">
            <v>1</v>
          </cell>
          <cell r="X15">
            <v>1</v>
          </cell>
          <cell r="Y15" t="str">
            <v>OU</v>
          </cell>
          <cell r="Z15">
            <v>1</v>
          </cell>
          <cell r="AA15">
            <v>1</v>
          </cell>
          <cell r="AB15">
            <v>8</v>
          </cell>
          <cell r="AC15">
            <v>1.5</v>
          </cell>
          <cell r="AD15">
            <v>40674</v>
          </cell>
          <cell r="AE15">
            <v>40679</v>
          </cell>
          <cell r="AF15">
            <v>40770</v>
          </cell>
          <cell r="AG15">
            <v>3.1333333333333333</v>
          </cell>
          <cell r="AH15" t="str">
            <v>OD</v>
          </cell>
          <cell r="AI15">
            <v>0</v>
          </cell>
          <cell r="AJ15">
            <v>1.056</v>
          </cell>
          <cell r="AK15">
            <v>20.55</v>
          </cell>
          <cell r="AL15">
            <v>-0.39</v>
          </cell>
          <cell r="AM15">
            <v>21.09</v>
          </cell>
          <cell r="AN15">
            <v>1.62</v>
          </cell>
          <cell r="AO15" t="str">
            <v>?</v>
          </cell>
          <cell r="AP15">
            <v>4.1500000000000004</v>
          </cell>
          <cell r="AQ15">
            <v>22.96</v>
          </cell>
          <cell r="AS15" t="str">
            <v>Concomitant ectropion repair - lateral tarsal strip; bilateral lower blepharoplasty with TCA peel</v>
          </cell>
          <cell r="AT15">
            <v>0.56400000000000006</v>
          </cell>
          <cell r="AU15">
            <v>2.5300000000000002</v>
          </cell>
          <cell r="AV15">
            <v>1</v>
          </cell>
          <cell r="AW15">
            <v>0</v>
          </cell>
          <cell r="AX15">
            <v>1</v>
          </cell>
          <cell r="AY15">
            <v>0</v>
          </cell>
          <cell r="AZ15">
            <v>0</v>
          </cell>
          <cell r="BA15">
            <v>0</v>
          </cell>
          <cell r="BB15"/>
          <cell r="BC15">
            <v>0</v>
          </cell>
          <cell r="BD15">
            <v>0</v>
          </cell>
          <cell r="BE15">
            <v>1</v>
          </cell>
          <cell r="BF15">
            <v>0</v>
          </cell>
          <cell r="BG15">
            <v>0</v>
          </cell>
          <cell r="BH15">
            <v>-1.4460000000000002</v>
          </cell>
          <cell r="BI15">
            <v>0.53999999999999915</v>
          </cell>
          <cell r="BJ15">
            <v>1.9859999999999993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 t="str">
            <v/>
          </cell>
          <cell r="BP15">
            <v>3.0940000000000003</v>
          </cell>
          <cell r="BQ15">
            <v>2.41</v>
          </cell>
          <cell r="BR15">
            <v>-0.6839999999999975</v>
          </cell>
          <cell r="BS15" t="str">
            <v/>
          </cell>
          <cell r="BT15">
            <v>0</v>
          </cell>
        </row>
        <row r="16">
          <cell r="G16" t="str">
            <v>Barbara Finch_0</v>
          </cell>
          <cell r="H16">
            <v>1</v>
          </cell>
          <cell r="I16">
            <v>2</v>
          </cell>
          <cell r="J16">
            <v>14068</v>
          </cell>
          <cell r="K16">
            <v>69.783561643835611</v>
          </cell>
          <cell r="L16">
            <v>15</v>
          </cell>
          <cell r="M16">
            <v>39919</v>
          </cell>
          <cell r="N16">
            <v>8</v>
          </cell>
          <cell r="O16">
            <v>1.35</v>
          </cell>
          <cell r="P16"/>
          <cell r="R16"/>
          <cell r="T16">
            <v>1</v>
          </cell>
          <cell r="U16" t="str">
            <v>Yes</v>
          </cell>
          <cell r="V16" t="str">
            <v>Posterior Approach Ptosis Repair</v>
          </cell>
          <cell r="W16">
            <v>1</v>
          </cell>
          <cell r="X16">
            <v>1</v>
          </cell>
          <cell r="Y16" t="str">
            <v>OU</v>
          </cell>
          <cell r="Z16">
            <v>0</v>
          </cell>
          <cell r="AA16">
            <v>1</v>
          </cell>
          <cell r="AB16">
            <v>8</v>
          </cell>
          <cell r="AC16"/>
          <cell r="AD16">
            <v>39911</v>
          </cell>
          <cell r="AE16">
            <v>39919</v>
          </cell>
          <cell r="AF16">
            <v>40105</v>
          </cell>
          <cell r="AG16">
            <v>6.3666666666666663</v>
          </cell>
          <cell r="AH16" t="str">
            <v>OS</v>
          </cell>
          <cell r="AI16">
            <v>1</v>
          </cell>
          <cell r="AJ16">
            <v>2.02</v>
          </cell>
          <cell r="AK16">
            <v>19.2</v>
          </cell>
          <cell r="AL16">
            <v>1.5</v>
          </cell>
          <cell r="AM16">
            <v>14.52</v>
          </cell>
          <cell r="AN16">
            <v>1.35</v>
          </cell>
          <cell r="AO16"/>
          <cell r="AP16">
            <v>3.78</v>
          </cell>
          <cell r="AQ16">
            <v>18.77</v>
          </cell>
          <cell r="AS16"/>
          <cell r="AT16">
            <v>-0.66999999999999993</v>
          </cell>
          <cell r="AU16">
            <v>2.4299999999999997</v>
          </cell>
          <cell r="AV16">
            <v>0</v>
          </cell>
          <cell r="AW16">
            <v>1</v>
          </cell>
          <cell r="AX16">
            <v>1</v>
          </cell>
          <cell r="AY16">
            <v>0</v>
          </cell>
          <cell r="AZ16">
            <v>0</v>
          </cell>
          <cell r="BA16">
            <v>0</v>
          </cell>
          <cell r="BB16"/>
          <cell r="BC16">
            <v>0</v>
          </cell>
          <cell r="BD16">
            <v>0</v>
          </cell>
          <cell r="BE16">
            <v>1</v>
          </cell>
          <cell r="BF16">
            <v>0</v>
          </cell>
          <cell r="BG16">
            <v>0</v>
          </cell>
          <cell r="BH16">
            <v>-0.52</v>
          </cell>
          <cell r="BI16">
            <v>-4.68</v>
          </cell>
          <cell r="BJ16">
            <v>-4.16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 t="str">
            <v/>
          </cell>
          <cell r="BP16">
            <v>1.7599999999999998</v>
          </cell>
          <cell r="BQ16">
            <v>-0.42999999999999972</v>
          </cell>
          <cell r="BR16">
            <v>-2.1899999999999995</v>
          </cell>
          <cell r="BS16" t="str">
            <v/>
          </cell>
          <cell r="BT16">
            <v>0</v>
          </cell>
        </row>
        <row r="17">
          <cell r="G17" t="str">
            <v>Barbara Finch_1</v>
          </cell>
          <cell r="H17">
            <v>1</v>
          </cell>
          <cell r="I17">
            <v>2</v>
          </cell>
          <cell r="J17">
            <v>14068</v>
          </cell>
          <cell r="K17">
            <v>69.783561643835611</v>
          </cell>
          <cell r="L17">
            <v>14</v>
          </cell>
          <cell r="M17">
            <v>39919</v>
          </cell>
          <cell r="N17">
            <v>8</v>
          </cell>
          <cell r="O17">
            <v>4.54</v>
          </cell>
          <cell r="P17"/>
          <cell r="R17"/>
          <cell r="T17">
            <v>1</v>
          </cell>
          <cell r="U17" t="str">
            <v>Yes</v>
          </cell>
          <cell r="V17" t="str">
            <v>Posterior Approach Ptosis Repair</v>
          </cell>
          <cell r="W17">
            <v>1</v>
          </cell>
          <cell r="X17">
            <v>1</v>
          </cell>
          <cell r="Y17" t="str">
            <v>OU</v>
          </cell>
          <cell r="Z17">
            <v>1</v>
          </cell>
          <cell r="AA17">
            <v>1</v>
          </cell>
          <cell r="AB17">
            <v>5</v>
          </cell>
          <cell r="AC17"/>
          <cell r="AD17">
            <v>39911</v>
          </cell>
          <cell r="AE17">
            <v>39919</v>
          </cell>
          <cell r="AF17">
            <v>40105</v>
          </cell>
          <cell r="AG17">
            <v>6.3666666666666663</v>
          </cell>
          <cell r="AH17" t="str">
            <v>OS</v>
          </cell>
          <cell r="AI17">
            <v>1</v>
          </cell>
          <cell r="AJ17">
            <v>1.89</v>
          </cell>
          <cell r="AK17">
            <v>19.491</v>
          </cell>
          <cell r="AL17">
            <v>2.17</v>
          </cell>
          <cell r="AM17">
            <v>12.185</v>
          </cell>
          <cell r="AN17">
            <v>4.54</v>
          </cell>
          <cell r="AO17"/>
          <cell r="AP17">
            <v>4.4580000000000002</v>
          </cell>
          <cell r="AQ17">
            <v>17.462</v>
          </cell>
          <cell r="AS17"/>
          <cell r="AT17">
            <v>2.6500000000000004</v>
          </cell>
          <cell r="AU17">
            <v>-8.1999999999999851E-2</v>
          </cell>
          <cell r="AV17">
            <v>1</v>
          </cell>
          <cell r="AW17">
            <v>0</v>
          </cell>
          <cell r="AX17">
            <v>0</v>
          </cell>
          <cell r="AY17">
            <v>0</v>
          </cell>
          <cell r="AZ17">
            <v>1</v>
          </cell>
          <cell r="BA17">
            <v>1</v>
          </cell>
          <cell r="BB17"/>
          <cell r="BC17">
            <v>1</v>
          </cell>
          <cell r="BD17">
            <v>0</v>
          </cell>
          <cell r="BE17">
            <v>0</v>
          </cell>
          <cell r="BF17">
            <v>0</v>
          </cell>
          <cell r="BG17">
            <v>1</v>
          </cell>
          <cell r="BH17">
            <v>0.28000000000000003</v>
          </cell>
          <cell r="BI17">
            <v>-7.3059999999999992</v>
          </cell>
          <cell r="BJ17">
            <v>-7.5859999999999994</v>
          </cell>
          <cell r="BK17">
            <v>0</v>
          </cell>
          <cell r="BL17">
            <v>1</v>
          </cell>
          <cell r="BM17">
            <v>0</v>
          </cell>
          <cell r="BN17">
            <v>0</v>
          </cell>
          <cell r="BO17">
            <v>2</v>
          </cell>
          <cell r="BP17">
            <v>2.5680000000000005</v>
          </cell>
          <cell r="BQ17">
            <v>-2.0289999999999999</v>
          </cell>
          <cell r="BR17">
            <v>-4.5969999999999995</v>
          </cell>
          <cell r="BS17" t="str">
            <v/>
          </cell>
          <cell r="BT17">
            <v>1</v>
          </cell>
        </row>
        <row r="18">
          <cell r="G18" t="str">
            <v>Barry Katz_0</v>
          </cell>
          <cell r="H18">
            <v>1</v>
          </cell>
          <cell r="I18">
            <v>1</v>
          </cell>
          <cell r="J18">
            <v>12844</v>
          </cell>
          <cell r="K18">
            <v>76.347945205479448</v>
          </cell>
          <cell r="L18">
            <v>17</v>
          </cell>
          <cell r="M18">
            <v>41122</v>
          </cell>
          <cell r="N18">
            <v>3</v>
          </cell>
          <cell r="O18">
            <v>2.08</v>
          </cell>
          <cell r="P18"/>
          <cell r="R18"/>
          <cell r="T18">
            <v>1</v>
          </cell>
          <cell r="W18">
            <v>1</v>
          </cell>
          <cell r="X18">
            <v>1</v>
          </cell>
          <cell r="Y18" t="str">
            <v>OU</v>
          </cell>
          <cell r="Z18">
            <v>0</v>
          </cell>
          <cell r="AA18">
            <v>1</v>
          </cell>
          <cell r="AB18">
            <v>8</v>
          </cell>
          <cell r="AC18">
            <v>1</v>
          </cell>
          <cell r="AD18">
            <v>41118</v>
          </cell>
          <cell r="AE18">
            <v>41122</v>
          </cell>
          <cell r="AF18">
            <v>41248</v>
          </cell>
          <cell r="AG18">
            <v>4.2333333333333334</v>
          </cell>
          <cell r="AH18" t="str">
            <v>OD</v>
          </cell>
          <cell r="AI18">
            <v>0</v>
          </cell>
          <cell r="AJ18">
            <v>1.84</v>
          </cell>
          <cell r="AK18">
            <v>21.44</v>
          </cell>
          <cell r="AL18">
            <v>3.74</v>
          </cell>
          <cell r="AM18">
            <v>16.72</v>
          </cell>
          <cell r="AN18">
            <v>2.08</v>
          </cell>
          <cell r="AP18">
            <v>3.18</v>
          </cell>
          <cell r="AQ18">
            <v>21.84</v>
          </cell>
          <cell r="AT18">
            <v>0.24</v>
          </cell>
          <cell r="AU18">
            <v>1.1000000000000001</v>
          </cell>
          <cell r="AV18">
            <v>0</v>
          </cell>
          <cell r="AW18">
            <v>0</v>
          </cell>
          <cell r="AX18">
            <v>1</v>
          </cell>
          <cell r="AY18">
            <v>0</v>
          </cell>
          <cell r="AZ18">
            <v>0</v>
          </cell>
          <cell r="BA18">
            <v>0</v>
          </cell>
          <cell r="BB18"/>
          <cell r="BC18">
            <v>0</v>
          </cell>
          <cell r="BD18">
            <v>0</v>
          </cell>
          <cell r="BE18">
            <v>1</v>
          </cell>
          <cell r="BF18">
            <v>0</v>
          </cell>
          <cell r="BG18">
            <v>0</v>
          </cell>
          <cell r="BH18">
            <v>1.9000000000000001</v>
          </cell>
          <cell r="BI18">
            <v>-4.7200000000000024</v>
          </cell>
          <cell r="BJ18">
            <v>-6.6200000000000028</v>
          </cell>
          <cell r="BK18">
            <v>1</v>
          </cell>
          <cell r="BL18">
            <v>1</v>
          </cell>
          <cell r="BM18">
            <v>1</v>
          </cell>
          <cell r="BN18">
            <v>0</v>
          </cell>
          <cell r="BO18">
            <v>3</v>
          </cell>
          <cell r="BP18">
            <v>1.34</v>
          </cell>
          <cell r="BQ18">
            <v>0.39999999999999858</v>
          </cell>
          <cell r="BR18">
            <v>-0.94000000000000128</v>
          </cell>
          <cell r="BS18" t="str">
            <v/>
          </cell>
          <cell r="BT18">
            <v>1</v>
          </cell>
        </row>
        <row r="19">
          <cell r="G19" t="str">
            <v>Barry Katz_1</v>
          </cell>
          <cell r="H19">
            <v>1</v>
          </cell>
          <cell r="I19">
            <v>1</v>
          </cell>
          <cell r="J19">
            <v>12844</v>
          </cell>
          <cell r="K19">
            <v>76.347945205479448</v>
          </cell>
          <cell r="L19">
            <v>17</v>
          </cell>
          <cell r="M19">
            <v>41122</v>
          </cell>
          <cell r="N19">
            <v>3</v>
          </cell>
          <cell r="O19">
            <v>1.23</v>
          </cell>
          <cell r="P19"/>
          <cell r="R19"/>
          <cell r="T19">
            <v>1</v>
          </cell>
          <cell r="W19">
            <v>1</v>
          </cell>
          <cell r="X19">
            <v>1</v>
          </cell>
          <cell r="Y19" t="str">
            <v>OU</v>
          </cell>
          <cell r="Z19">
            <v>1</v>
          </cell>
          <cell r="AA19">
            <v>1</v>
          </cell>
          <cell r="AB19">
            <v>8</v>
          </cell>
          <cell r="AC19">
            <v>1</v>
          </cell>
          <cell r="AD19">
            <v>41118</v>
          </cell>
          <cell r="AE19">
            <v>41122</v>
          </cell>
          <cell r="AF19">
            <v>41248</v>
          </cell>
          <cell r="AG19">
            <v>4.2333333333333334</v>
          </cell>
          <cell r="AH19" t="str">
            <v>OD</v>
          </cell>
          <cell r="AI19">
            <v>0</v>
          </cell>
          <cell r="AJ19">
            <v>2.04</v>
          </cell>
          <cell r="AK19">
            <v>19.399999999999999</v>
          </cell>
          <cell r="AL19">
            <v>2.04</v>
          </cell>
          <cell r="AM19">
            <v>20.02</v>
          </cell>
          <cell r="AN19">
            <v>1.23</v>
          </cell>
          <cell r="AP19">
            <v>2.44</v>
          </cell>
          <cell r="AQ19">
            <v>20.83</v>
          </cell>
          <cell r="AT19">
            <v>-0.81</v>
          </cell>
          <cell r="AU19">
            <v>1.21</v>
          </cell>
          <cell r="AV19">
            <v>0</v>
          </cell>
          <cell r="AW19">
            <v>1</v>
          </cell>
          <cell r="AX19">
            <v>1</v>
          </cell>
          <cell r="AY19">
            <v>0</v>
          </cell>
          <cell r="AZ19">
            <v>0</v>
          </cell>
          <cell r="BA19">
            <v>0</v>
          </cell>
          <cell r="BB19"/>
          <cell r="BC19">
            <v>0</v>
          </cell>
          <cell r="BD19">
            <v>0</v>
          </cell>
          <cell r="BE19">
            <v>1</v>
          </cell>
          <cell r="BF19">
            <v>0</v>
          </cell>
          <cell r="BG19">
            <v>0</v>
          </cell>
          <cell r="BH19">
            <v>0</v>
          </cell>
          <cell r="BI19">
            <v>0.62000000000000099</v>
          </cell>
          <cell r="BJ19">
            <v>0.62000000000000099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 t="str">
            <v/>
          </cell>
          <cell r="BP19">
            <v>0.39999999999999991</v>
          </cell>
          <cell r="BQ19">
            <v>1.4299999999999997</v>
          </cell>
          <cell r="BR19">
            <v>1.0299999999999976</v>
          </cell>
          <cell r="BS19" t="str">
            <v/>
          </cell>
          <cell r="BT19">
            <v>0</v>
          </cell>
        </row>
        <row r="20">
          <cell r="G20" t="str">
            <v>Bertha Havassy_0</v>
          </cell>
          <cell r="H20">
            <v>1</v>
          </cell>
          <cell r="I20">
            <v>2</v>
          </cell>
          <cell r="J20">
            <v>6941</v>
          </cell>
          <cell r="K20">
            <v>86.293150684931504</v>
          </cell>
          <cell r="L20">
            <v>12</v>
          </cell>
          <cell r="M20">
            <v>38904</v>
          </cell>
          <cell r="N20">
            <v>8</v>
          </cell>
          <cell r="O20">
            <v>2.41</v>
          </cell>
          <cell r="P20"/>
          <cell r="R20"/>
          <cell r="T20">
            <v>1</v>
          </cell>
          <cell r="U20" t="str">
            <v>Yes</v>
          </cell>
          <cell r="V20" t="str">
            <v>Posterior Approach Ptosis Repair</v>
          </cell>
          <cell r="W20">
            <v>1</v>
          </cell>
          <cell r="X20">
            <v>1</v>
          </cell>
          <cell r="Y20" t="str">
            <v>OU</v>
          </cell>
          <cell r="Z20">
            <v>0</v>
          </cell>
          <cell r="AA20">
            <v>1</v>
          </cell>
          <cell r="AB20">
            <v>5</v>
          </cell>
          <cell r="AD20">
            <v>38896</v>
          </cell>
          <cell r="AE20">
            <v>38904</v>
          </cell>
          <cell r="AF20">
            <v>39335</v>
          </cell>
          <cell r="AG20">
            <v>14.4</v>
          </cell>
          <cell r="AH20" t="str">
            <v>OS</v>
          </cell>
          <cell r="AI20">
            <v>1</v>
          </cell>
          <cell r="AJ20">
            <v>1</v>
          </cell>
          <cell r="AK20">
            <v>16.91</v>
          </cell>
          <cell r="AL20">
            <v>1.1499999999999999</v>
          </cell>
          <cell r="AM20">
            <v>20.329999999999998</v>
          </cell>
          <cell r="AN20">
            <v>2.41</v>
          </cell>
          <cell r="AO20"/>
          <cell r="AP20">
            <v>2.82</v>
          </cell>
          <cell r="AQ20">
            <v>13.07</v>
          </cell>
          <cell r="AS20"/>
          <cell r="AT20">
            <v>1.4100000000000001</v>
          </cell>
          <cell r="AU20">
            <v>0.4099999999999997</v>
          </cell>
          <cell r="AV20">
            <v>1</v>
          </cell>
          <cell r="AW20">
            <v>0</v>
          </cell>
          <cell r="AX20">
            <v>0</v>
          </cell>
          <cell r="AY20">
            <v>0</v>
          </cell>
          <cell r="AZ20">
            <v>1</v>
          </cell>
          <cell r="BA20">
            <v>1</v>
          </cell>
          <cell r="BB20"/>
          <cell r="BC20">
            <v>1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0.14999999999999991</v>
          </cell>
          <cell r="BI20">
            <v>3.4199999999999982</v>
          </cell>
          <cell r="BJ20">
            <v>3.2699999999999982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 t="str">
            <v/>
          </cell>
          <cell r="BP20">
            <v>1.8199999999999998</v>
          </cell>
          <cell r="BQ20">
            <v>-3.84</v>
          </cell>
          <cell r="BR20">
            <v>-5.66</v>
          </cell>
          <cell r="BS20" t="str">
            <v/>
          </cell>
          <cell r="BT20">
            <v>0</v>
          </cell>
        </row>
        <row r="21">
          <cell r="G21" t="str">
            <v>Bertha Havassy_1</v>
          </cell>
          <cell r="H21">
            <v>1</v>
          </cell>
          <cell r="I21">
            <v>2</v>
          </cell>
          <cell r="J21">
            <v>6941</v>
          </cell>
          <cell r="K21">
            <v>86.293150684931504</v>
          </cell>
          <cell r="L21">
            <v>12</v>
          </cell>
          <cell r="M21">
            <v>38904</v>
          </cell>
          <cell r="N21">
            <v>8</v>
          </cell>
          <cell r="O21">
            <v>2.13</v>
          </cell>
          <cell r="P21"/>
          <cell r="R21"/>
          <cell r="T21">
            <v>1</v>
          </cell>
          <cell r="U21" t="str">
            <v>Yes</v>
          </cell>
          <cell r="V21" t="str">
            <v>Posterior Approach Ptosis Repair</v>
          </cell>
          <cell r="W21">
            <v>1</v>
          </cell>
          <cell r="X21">
            <v>1</v>
          </cell>
          <cell r="Y21" t="str">
            <v>OU</v>
          </cell>
          <cell r="Z21">
            <v>1</v>
          </cell>
          <cell r="AA21">
            <v>1</v>
          </cell>
          <cell r="AB21">
            <v>8</v>
          </cell>
          <cell r="AD21">
            <v>38896</v>
          </cell>
          <cell r="AE21">
            <v>38904</v>
          </cell>
          <cell r="AF21">
            <v>39335</v>
          </cell>
          <cell r="AG21">
            <v>14.4</v>
          </cell>
          <cell r="AH21" t="str">
            <v>OS</v>
          </cell>
          <cell r="AI21">
            <v>1</v>
          </cell>
          <cell r="AJ21">
            <v>0.62</v>
          </cell>
          <cell r="AK21">
            <v>20.09</v>
          </cell>
          <cell r="AL21">
            <v>1.74</v>
          </cell>
          <cell r="AM21">
            <v>20.239999999999998</v>
          </cell>
          <cell r="AN21">
            <v>2.13</v>
          </cell>
          <cell r="AO21"/>
          <cell r="AP21">
            <v>2.92</v>
          </cell>
          <cell r="AQ21">
            <v>15.17</v>
          </cell>
          <cell r="AS21"/>
          <cell r="AT21">
            <v>1.5099999999999998</v>
          </cell>
          <cell r="AU21">
            <v>0.79</v>
          </cell>
          <cell r="AV21">
            <v>1</v>
          </cell>
          <cell r="AW21">
            <v>0</v>
          </cell>
          <cell r="AX21">
            <v>1</v>
          </cell>
          <cell r="AY21">
            <v>0</v>
          </cell>
          <cell r="AZ21">
            <v>0</v>
          </cell>
          <cell r="BA21">
            <v>1</v>
          </cell>
          <cell r="BB21"/>
          <cell r="BC21">
            <v>1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1.1200000000000001</v>
          </cell>
          <cell r="BI21">
            <v>0.14999999999999858</v>
          </cell>
          <cell r="BJ21">
            <v>-0.97000000000000153</v>
          </cell>
          <cell r="BK21">
            <v>1</v>
          </cell>
          <cell r="BL21">
            <v>0</v>
          </cell>
          <cell r="BM21">
            <v>0</v>
          </cell>
          <cell r="BN21">
            <v>0</v>
          </cell>
          <cell r="BO21">
            <v>1</v>
          </cell>
          <cell r="BP21">
            <v>2.2999999999999998</v>
          </cell>
          <cell r="BQ21">
            <v>-4.92</v>
          </cell>
          <cell r="BR21">
            <v>-7.2199999999999989</v>
          </cell>
          <cell r="BS21" t="str">
            <v/>
          </cell>
          <cell r="BT21">
            <v>1</v>
          </cell>
        </row>
        <row r="22">
          <cell r="G22" t="str">
            <v>Boyd A Zontelli_0</v>
          </cell>
          <cell r="H22">
            <v>1</v>
          </cell>
          <cell r="I22">
            <v>1</v>
          </cell>
          <cell r="J22">
            <v>12179</v>
          </cell>
          <cell r="K22">
            <v>73.186301369863017</v>
          </cell>
          <cell r="L22">
            <v>14</v>
          </cell>
          <cell r="M22">
            <v>39286</v>
          </cell>
          <cell r="N22">
            <v>5</v>
          </cell>
          <cell r="O22">
            <v>2.29</v>
          </cell>
          <cell r="P22"/>
          <cell r="R22"/>
          <cell r="T22">
            <v>1</v>
          </cell>
          <cell r="U22" t="str">
            <v>Yes</v>
          </cell>
          <cell r="V22" t="str">
            <v>Posterior Approach Ptosis Repair</v>
          </cell>
          <cell r="W22">
            <v>1</v>
          </cell>
          <cell r="X22">
            <v>1</v>
          </cell>
          <cell r="Y22" t="str">
            <v>OU</v>
          </cell>
          <cell r="Z22">
            <v>0</v>
          </cell>
          <cell r="AA22">
            <v>1</v>
          </cell>
          <cell r="AB22">
            <v>8</v>
          </cell>
          <cell r="AD22">
            <v>39281</v>
          </cell>
          <cell r="AE22">
            <v>39286</v>
          </cell>
          <cell r="AF22">
            <v>39384</v>
          </cell>
          <cell r="AG22">
            <v>3.3666666666666667</v>
          </cell>
          <cell r="AH22" t="str">
            <v>OS</v>
          </cell>
          <cell r="AI22">
            <v>1</v>
          </cell>
          <cell r="AJ22">
            <v>1.89</v>
          </cell>
          <cell r="AK22">
            <v>15</v>
          </cell>
          <cell r="AL22">
            <v>2.02</v>
          </cell>
          <cell r="AM22">
            <v>14.69</v>
          </cell>
          <cell r="AN22">
            <v>2.29</v>
          </cell>
          <cell r="AO22"/>
          <cell r="AP22">
            <v>3.99</v>
          </cell>
          <cell r="AQ22">
            <v>8.89</v>
          </cell>
          <cell r="AS22"/>
          <cell r="AT22">
            <v>0.40000000000000013</v>
          </cell>
          <cell r="AU22">
            <v>1.7000000000000002</v>
          </cell>
          <cell r="AV22">
            <v>0</v>
          </cell>
          <cell r="AW22">
            <v>0</v>
          </cell>
          <cell r="AX22">
            <v>1</v>
          </cell>
          <cell r="AY22">
            <v>0</v>
          </cell>
          <cell r="AZ22">
            <v>0</v>
          </cell>
          <cell r="BA22">
            <v>0</v>
          </cell>
          <cell r="BB22"/>
          <cell r="BC22">
            <v>0</v>
          </cell>
          <cell r="BD22">
            <v>0</v>
          </cell>
          <cell r="BE22">
            <v>1</v>
          </cell>
          <cell r="BF22">
            <v>0</v>
          </cell>
          <cell r="BG22">
            <v>0</v>
          </cell>
          <cell r="BH22">
            <v>0.13000000000000012</v>
          </cell>
          <cell r="BI22">
            <v>-0.3100000000000005</v>
          </cell>
          <cell r="BJ22">
            <v>-0.44000000000000061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 t="str">
            <v/>
          </cell>
          <cell r="BP22">
            <v>2.1000000000000005</v>
          </cell>
          <cell r="BQ22">
            <v>-6.1099999999999994</v>
          </cell>
          <cell r="BR22">
            <v>-8.2099999999999991</v>
          </cell>
          <cell r="BS22" t="str">
            <v/>
          </cell>
          <cell r="BT22">
            <v>0</v>
          </cell>
        </row>
        <row r="23">
          <cell r="G23" t="str">
            <v>Boyd A Zontelli_1</v>
          </cell>
          <cell r="H23">
            <v>1</v>
          </cell>
          <cell r="I23">
            <v>1</v>
          </cell>
          <cell r="J23">
            <v>12179</v>
          </cell>
          <cell r="K23">
            <v>73.186301369863017</v>
          </cell>
          <cell r="L23">
            <v>15</v>
          </cell>
          <cell r="M23">
            <v>39286</v>
          </cell>
          <cell r="N23">
            <v>5</v>
          </cell>
          <cell r="O23">
            <v>2.14</v>
          </cell>
          <cell r="P23"/>
          <cell r="R23"/>
          <cell r="T23">
            <v>1</v>
          </cell>
          <cell r="U23" t="str">
            <v>Yes</v>
          </cell>
          <cell r="V23" t="str">
            <v>Posterior Approach Ptosis Repair</v>
          </cell>
          <cell r="W23">
            <v>1</v>
          </cell>
          <cell r="X23">
            <v>1</v>
          </cell>
          <cell r="Y23" t="str">
            <v>OU</v>
          </cell>
          <cell r="Z23">
            <v>1</v>
          </cell>
          <cell r="AA23">
            <v>1</v>
          </cell>
          <cell r="AB23">
            <v>8.5</v>
          </cell>
          <cell r="AD23">
            <v>39281</v>
          </cell>
          <cell r="AE23">
            <v>39286</v>
          </cell>
          <cell r="AF23">
            <v>39384</v>
          </cell>
          <cell r="AG23">
            <v>3.3666666666666667</v>
          </cell>
          <cell r="AH23" t="str">
            <v>OS</v>
          </cell>
          <cell r="AI23">
            <v>1</v>
          </cell>
          <cell r="AJ23">
            <v>1.72</v>
          </cell>
          <cell r="AK23">
            <v>10.182</v>
          </cell>
          <cell r="AL23">
            <v>3.25</v>
          </cell>
          <cell r="AM23">
            <v>17.21</v>
          </cell>
          <cell r="AN23">
            <v>2.14</v>
          </cell>
          <cell r="AO23"/>
          <cell r="AP23">
            <v>3.07</v>
          </cell>
          <cell r="AQ23">
            <v>10.37</v>
          </cell>
          <cell r="AS23"/>
          <cell r="AT23">
            <v>0.42000000000000015</v>
          </cell>
          <cell r="AU23">
            <v>0.92999999999999972</v>
          </cell>
          <cell r="AV23">
            <v>0</v>
          </cell>
          <cell r="AW23">
            <v>0</v>
          </cell>
          <cell r="AX23">
            <v>1</v>
          </cell>
          <cell r="AY23">
            <v>0</v>
          </cell>
          <cell r="AZ23">
            <v>0</v>
          </cell>
          <cell r="BA23">
            <v>1</v>
          </cell>
          <cell r="BB23"/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1.53</v>
          </cell>
          <cell r="BI23">
            <v>7.0280000000000005</v>
          </cell>
          <cell r="BJ23">
            <v>5.4980000000000002</v>
          </cell>
          <cell r="BK23">
            <v>1</v>
          </cell>
          <cell r="BL23">
            <v>0</v>
          </cell>
          <cell r="BM23">
            <v>0</v>
          </cell>
          <cell r="BN23">
            <v>0</v>
          </cell>
          <cell r="BO23">
            <v>1</v>
          </cell>
          <cell r="BP23">
            <v>1.3499999999999999</v>
          </cell>
          <cell r="BQ23">
            <v>0.18799999999999883</v>
          </cell>
          <cell r="BR23">
            <v>-1.1620000000000008</v>
          </cell>
          <cell r="BS23" t="str">
            <v/>
          </cell>
          <cell r="BT23">
            <v>1</v>
          </cell>
        </row>
        <row r="24">
          <cell r="G24" t="str">
            <v>Carmen Soto_0</v>
          </cell>
          <cell r="H24">
            <v>1</v>
          </cell>
          <cell r="I24">
            <v>2</v>
          </cell>
          <cell r="J24">
            <v>12249</v>
          </cell>
          <cell r="K24">
            <v>75.079452054794515</v>
          </cell>
          <cell r="L24">
            <v>12</v>
          </cell>
          <cell r="M24">
            <v>40059</v>
          </cell>
          <cell r="N24">
            <v>5</v>
          </cell>
          <cell r="O24">
            <v>2.84</v>
          </cell>
          <cell r="P24"/>
          <cell r="R24"/>
          <cell r="T24">
            <v>1</v>
          </cell>
          <cell r="U24" t="str">
            <v>Yes</v>
          </cell>
          <cell r="V24" t="str">
            <v>Posterior Approach Ptosis Repair</v>
          </cell>
          <cell r="W24">
            <v>1</v>
          </cell>
          <cell r="X24">
            <v>1</v>
          </cell>
          <cell r="Y24" t="str">
            <v>OU</v>
          </cell>
          <cell r="Z24">
            <v>0</v>
          </cell>
          <cell r="AA24">
            <v>1</v>
          </cell>
          <cell r="AB24">
            <v>4</v>
          </cell>
          <cell r="AC24"/>
          <cell r="AD24">
            <v>40053</v>
          </cell>
          <cell r="AE24">
            <v>40059</v>
          </cell>
          <cell r="AF24">
            <v>40182</v>
          </cell>
          <cell r="AG24">
            <v>4.2</v>
          </cell>
          <cell r="AH24" t="str">
            <v>OS</v>
          </cell>
          <cell r="AI24">
            <v>1</v>
          </cell>
          <cell r="AJ24">
            <v>3.04</v>
          </cell>
          <cell r="AK24">
            <v>27.11</v>
          </cell>
          <cell r="AL24">
            <v>2.3199999999999998</v>
          </cell>
          <cell r="AM24">
            <v>23.04</v>
          </cell>
          <cell r="AN24">
            <v>2.84</v>
          </cell>
          <cell r="AO24"/>
          <cell r="AP24">
            <v>4.3899999999999997</v>
          </cell>
          <cell r="AQ24">
            <v>25.58</v>
          </cell>
          <cell r="AS24"/>
          <cell r="AT24">
            <v>-0.20000000000000018</v>
          </cell>
          <cell r="AU24">
            <v>1.5499999999999998</v>
          </cell>
          <cell r="AV24">
            <v>0</v>
          </cell>
          <cell r="AW24">
            <v>0</v>
          </cell>
          <cell r="AX24">
            <v>1</v>
          </cell>
          <cell r="AY24">
            <v>0</v>
          </cell>
          <cell r="AZ24">
            <v>0</v>
          </cell>
          <cell r="BA24">
            <v>0</v>
          </cell>
          <cell r="BB24"/>
          <cell r="BC24">
            <v>0</v>
          </cell>
          <cell r="BD24">
            <v>0</v>
          </cell>
          <cell r="BE24">
            <v>1</v>
          </cell>
          <cell r="BF24">
            <v>0</v>
          </cell>
          <cell r="BG24">
            <v>0</v>
          </cell>
          <cell r="BH24">
            <v>-0.7200000000000002</v>
          </cell>
          <cell r="BI24">
            <v>-4.07</v>
          </cell>
          <cell r="BJ24">
            <v>-3.35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 t="str">
            <v/>
          </cell>
          <cell r="BP24">
            <v>1.3499999999999996</v>
          </cell>
          <cell r="BQ24">
            <v>-1.5300000000000011</v>
          </cell>
          <cell r="BR24">
            <v>-2.8800000000000026</v>
          </cell>
          <cell r="BS24" t="str">
            <v/>
          </cell>
          <cell r="BT24">
            <v>0</v>
          </cell>
        </row>
        <row r="25">
          <cell r="G25" t="str">
            <v>Carmen Soto_1</v>
          </cell>
          <cell r="H25">
            <v>1</v>
          </cell>
          <cell r="I25">
            <v>2</v>
          </cell>
          <cell r="J25">
            <v>12249</v>
          </cell>
          <cell r="K25">
            <v>75.079452054794515</v>
          </cell>
          <cell r="L25">
            <v>11</v>
          </cell>
          <cell r="M25">
            <v>40059</v>
          </cell>
          <cell r="N25">
            <v>5</v>
          </cell>
          <cell r="O25">
            <v>3.65</v>
          </cell>
          <cell r="P25"/>
          <cell r="R25"/>
          <cell r="T25">
            <v>1</v>
          </cell>
          <cell r="U25" t="str">
            <v>Yes</v>
          </cell>
          <cell r="V25" t="str">
            <v>Posterior Approach Ptosis Repair</v>
          </cell>
          <cell r="W25">
            <v>1</v>
          </cell>
          <cell r="X25">
            <v>1</v>
          </cell>
          <cell r="Y25" t="str">
            <v>OU</v>
          </cell>
          <cell r="Z25">
            <v>1</v>
          </cell>
          <cell r="AA25">
            <v>1</v>
          </cell>
          <cell r="AB25">
            <v>8</v>
          </cell>
          <cell r="AC25"/>
          <cell r="AD25">
            <v>40053</v>
          </cell>
          <cell r="AE25">
            <v>40059</v>
          </cell>
          <cell r="AF25">
            <v>40182</v>
          </cell>
          <cell r="AG25">
            <v>4.2</v>
          </cell>
          <cell r="AH25" t="str">
            <v>OS</v>
          </cell>
          <cell r="AI25">
            <v>1</v>
          </cell>
          <cell r="AJ25">
            <v>0.80900000000000005</v>
          </cell>
          <cell r="AK25">
            <v>26.47</v>
          </cell>
          <cell r="AL25">
            <v>2.0059999999999998</v>
          </cell>
          <cell r="AM25">
            <v>21.062999999999999</v>
          </cell>
          <cell r="AN25">
            <v>3.65</v>
          </cell>
          <cell r="AO25"/>
          <cell r="AP25">
            <v>4.1470000000000002</v>
          </cell>
          <cell r="AQ25">
            <v>23.010999999999999</v>
          </cell>
          <cell r="AS25"/>
          <cell r="AT25">
            <v>2.8409999999999997</v>
          </cell>
          <cell r="AU25">
            <v>0.49700000000000033</v>
          </cell>
          <cell r="AV25">
            <v>1</v>
          </cell>
          <cell r="AW25">
            <v>0</v>
          </cell>
          <cell r="AX25">
            <v>0</v>
          </cell>
          <cell r="AY25">
            <v>0</v>
          </cell>
          <cell r="AZ25">
            <v>1</v>
          </cell>
          <cell r="BA25">
            <v>1</v>
          </cell>
          <cell r="BB25"/>
          <cell r="BC25">
            <v>1</v>
          </cell>
          <cell r="BD25">
            <v>0</v>
          </cell>
          <cell r="BE25">
            <v>0</v>
          </cell>
          <cell r="BF25">
            <v>0</v>
          </cell>
          <cell r="BG25">
            <v>1</v>
          </cell>
          <cell r="BH25">
            <v>1.1969999999999996</v>
          </cell>
          <cell r="BI25">
            <v>-5.407</v>
          </cell>
          <cell r="BJ25">
            <v>-6.6039999999999992</v>
          </cell>
          <cell r="BK25">
            <v>1</v>
          </cell>
          <cell r="BL25">
            <v>1</v>
          </cell>
          <cell r="BM25">
            <v>1</v>
          </cell>
          <cell r="BN25">
            <v>0</v>
          </cell>
          <cell r="BO25">
            <v>3</v>
          </cell>
          <cell r="BP25">
            <v>3.3380000000000001</v>
          </cell>
          <cell r="BQ25">
            <v>-3.4589999999999996</v>
          </cell>
          <cell r="BR25">
            <v>-6.7970000000000006</v>
          </cell>
          <cell r="BS25" t="str">
            <v/>
          </cell>
          <cell r="BT25">
            <v>1</v>
          </cell>
        </row>
        <row r="26">
          <cell r="G26" t="str">
            <v>Carolyn Shadduck_0</v>
          </cell>
          <cell r="H26">
            <v>1</v>
          </cell>
          <cell r="I26">
            <v>2</v>
          </cell>
          <cell r="J26">
            <v>14891</v>
          </cell>
          <cell r="K26">
            <v>67.854794520547941</v>
          </cell>
          <cell r="L26">
            <v>14</v>
          </cell>
          <cell r="M26">
            <v>40024</v>
          </cell>
          <cell r="N26">
            <v>6</v>
          </cell>
          <cell r="O26">
            <v>3.26</v>
          </cell>
          <cell r="P26"/>
          <cell r="R26"/>
          <cell r="T26">
            <v>1</v>
          </cell>
          <cell r="W26">
            <v>1</v>
          </cell>
          <cell r="X26">
            <v>1</v>
          </cell>
          <cell r="Y26" t="str">
            <v>OU</v>
          </cell>
          <cell r="Z26">
            <v>0</v>
          </cell>
          <cell r="AA26">
            <v>1</v>
          </cell>
          <cell r="AB26">
            <v>6</v>
          </cell>
          <cell r="AC26"/>
          <cell r="AD26">
            <v>40018</v>
          </cell>
          <cell r="AE26">
            <v>40024</v>
          </cell>
          <cell r="AF26">
            <v>40115</v>
          </cell>
          <cell r="AG26">
            <v>3.1666666666666665</v>
          </cell>
          <cell r="AH26" t="str">
            <v>OS</v>
          </cell>
          <cell r="AI26">
            <v>1</v>
          </cell>
          <cell r="AJ26">
            <v>2.83</v>
          </cell>
          <cell r="AK26">
            <v>17.86</v>
          </cell>
          <cell r="AL26">
            <v>2.14</v>
          </cell>
          <cell r="AM26">
            <v>14.86</v>
          </cell>
          <cell r="AN26">
            <v>3.26</v>
          </cell>
          <cell r="AO26"/>
          <cell r="AP26">
            <v>3.67</v>
          </cell>
          <cell r="AQ26">
            <v>24.09</v>
          </cell>
          <cell r="AS26" t="str">
            <v>In op report, it states that “levator” was excised.</v>
          </cell>
          <cell r="AT26">
            <v>0.42999999999999972</v>
          </cell>
          <cell r="AU26">
            <v>0.41000000000000014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1</v>
          </cell>
          <cell r="BA26">
            <v>1</v>
          </cell>
          <cell r="BB26"/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-0.69</v>
          </cell>
          <cell r="BI26">
            <v>-3</v>
          </cell>
          <cell r="BJ26">
            <v>-2.31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 t="str">
            <v/>
          </cell>
          <cell r="BP26">
            <v>0.83999999999999986</v>
          </cell>
          <cell r="BQ26">
            <v>6.23</v>
          </cell>
          <cell r="BR26">
            <v>5.3900000000000023</v>
          </cell>
          <cell r="BS26" t="str">
            <v/>
          </cell>
          <cell r="BT26">
            <v>0</v>
          </cell>
        </row>
        <row r="27">
          <cell r="G27" t="str">
            <v>Carolyn Shadduck_1</v>
          </cell>
          <cell r="H27">
            <v>1</v>
          </cell>
          <cell r="I27">
            <v>2</v>
          </cell>
          <cell r="J27">
            <v>14891</v>
          </cell>
          <cell r="K27">
            <v>67.854794520547941</v>
          </cell>
          <cell r="L27">
            <v>14</v>
          </cell>
          <cell r="M27">
            <v>40024</v>
          </cell>
          <cell r="N27">
            <v>6</v>
          </cell>
          <cell r="O27">
            <v>2.98</v>
          </cell>
          <cell r="P27"/>
          <cell r="R27"/>
          <cell r="T27">
            <v>1</v>
          </cell>
          <cell r="W27">
            <v>1</v>
          </cell>
          <cell r="X27">
            <v>1</v>
          </cell>
          <cell r="Y27" t="str">
            <v>OU</v>
          </cell>
          <cell r="Z27">
            <v>1</v>
          </cell>
          <cell r="AA27">
            <v>1</v>
          </cell>
          <cell r="AB27">
            <v>8</v>
          </cell>
          <cell r="AC27"/>
          <cell r="AD27">
            <v>40018</v>
          </cell>
          <cell r="AE27">
            <v>40024</v>
          </cell>
          <cell r="AF27">
            <v>40115</v>
          </cell>
          <cell r="AG27">
            <v>3.1666666666666665</v>
          </cell>
          <cell r="AH27" t="str">
            <v>OS</v>
          </cell>
          <cell r="AI27">
            <v>1</v>
          </cell>
          <cell r="AJ27">
            <v>2.1800000000000002</v>
          </cell>
          <cell r="AK27">
            <v>19.36</v>
          </cell>
          <cell r="AL27">
            <v>3.03</v>
          </cell>
          <cell r="AM27">
            <v>17.41</v>
          </cell>
          <cell r="AN27">
            <v>2.98</v>
          </cell>
          <cell r="AO27"/>
          <cell r="AP27">
            <v>3.47</v>
          </cell>
          <cell r="AQ27">
            <v>27.6</v>
          </cell>
          <cell r="AS27" t="str">
            <v>In op report, it states that “levator” was excised.</v>
          </cell>
          <cell r="AT27">
            <v>0.79999999999999982</v>
          </cell>
          <cell r="AU27">
            <v>0.49000000000000021</v>
          </cell>
          <cell r="AV27">
            <v>1</v>
          </cell>
          <cell r="AW27">
            <v>0</v>
          </cell>
          <cell r="AX27">
            <v>0</v>
          </cell>
          <cell r="AY27">
            <v>0</v>
          </cell>
          <cell r="AZ27">
            <v>1</v>
          </cell>
          <cell r="BA27">
            <v>1</v>
          </cell>
          <cell r="BB27"/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0.84999999999999964</v>
          </cell>
          <cell r="BI27">
            <v>-1.9499999999999993</v>
          </cell>
          <cell r="BJ27">
            <v>-2.7999999999999989</v>
          </cell>
          <cell r="BK27">
            <v>1</v>
          </cell>
          <cell r="BL27">
            <v>1</v>
          </cell>
          <cell r="BM27">
            <v>1</v>
          </cell>
          <cell r="BN27">
            <v>0</v>
          </cell>
          <cell r="BO27">
            <v>3</v>
          </cell>
          <cell r="BP27">
            <v>1.29</v>
          </cell>
          <cell r="BQ27">
            <v>8.240000000000002</v>
          </cell>
          <cell r="BR27">
            <v>6.9500000000000028</v>
          </cell>
          <cell r="BS27" t="str">
            <v/>
          </cell>
          <cell r="BT27">
            <v>1</v>
          </cell>
        </row>
        <row r="28">
          <cell r="G28" t="str">
            <v>Charlene Baskin_0</v>
          </cell>
          <cell r="H28">
            <v>1</v>
          </cell>
          <cell r="I28">
            <v>2</v>
          </cell>
          <cell r="J28">
            <v>16970</v>
          </cell>
          <cell r="K28">
            <v>59.484931506849314</v>
          </cell>
          <cell r="L28">
            <v>15</v>
          </cell>
          <cell r="M28">
            <v>39006</v>
          </cell>
          <cell r="N28">
            <v>7</v>
          </cell>
          <cell r="O28">
            <v>2.84</v>
          </cell>
          <cell r="P28"/>
          <cell r="R28"/>
          <cell r="T28">
            <v>1</v>
          </cell>
          <cell r="W28">
            <v>1</v>
          </cell>
          <cell r="X28">
            <v>1</v>
          </cell>
          <cell r="Y28" t="str">
            <v>OU</v>
          </cell>
          <cell r="Z28">
            <v>0</v>
          </cell>
          <cell r="AA28">
            <v>1</v>
          </cell>
          <cell r="AB28">
            <v>6</v>
          </cell>
          <cell r="AD28">
            <v>38999</v>
          </cell>
          <cell r="AE28">
            <v>39006</v>
          </cell>
          <cell r="AF28">
            <v>39363</v>
          </cell>
          <cell r="AG28">
            <v>11.966666666666667</v>
          </cell>
          <cell r="AH28" t="str">
            <v>OD</v>
          </cell>
          <cell r="AI28">
            <v>0</v>
          </cell>
          <cell r="AJ28">
            <v>1.29</v>
          </cell>
          <cell r="AK28">
            <v>15.12</v>
          </cell>
          <cell r="AL28">
            <v>3.3</v>
          </cell>
          <cell r="AM28">
            <v>13.57</v>
          </cell>
          <cell r="AN28">
            <v>2.84</v>
          </cell>
          <cell r="AP28">
            <v>3.49</v>
          </cell>
          <cell r="AQ28">
            <v>17.78</v>
          </cell>
          <cell r="AT28">
            <v>1.5499999999999998</v>
          </cell>
          <cell r="AU28">
            <v>0.65000000000000036</v>
          </cell>
          <cell r="AV28">
            <v>1</v>
          </cell>
          <cell r="AW28">
            <v>0</v>
          </cell>
          <cell r="AX28">
            <v>1</v>
          </cell>
          <cell r="AY28">
            <v>0</v>
          </cell>
          <cell r="AZ28">
            <v>0</v>
          </cell>
          <cell r="BA28">
            <v>1</v>
          </cell>
          <cell r="BB28"/>
          <cell r="BC28">
            <v>1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2.0099999999999998</v>
          </cell>
          <cell r="BI28">
            <v>-1.5499999999999989</v>
          </cell>
          <cell r="BJ28">
            <v>-3.5599999999999987</v>
          </cell>
          <cell r="BK28">
            <v>1</v>
          </cell>
          <cell r="BL28">
            <v>1</v>
          </cell>
          <cell r="BM28">
            <v>1</v>
          </cell>
          <cell r="BN28">
            <v>0</v>
          </cell>
          <cell r="BO28">
            <v>3</v>
          </cell>
          <cell r="BP28">
            <v>2.2000000000000002</v>
          </cell>
          <cell r="BQ28">
            <v>2.6600000000000019</v>
          </cell>
          <cell r="BR28">
            <v>0.46000000000000263</v>
          </cell>
          <cell r="BS28" t="str">
            <v/>
          </cell>
          <cell r="BT28">
            <v>1</v>
          </cell>
        </row>
        <row r="29">
          <cell r="G29" t="str">
            <v>Charlene Baskin_1</v>
          </cell>
          <cell r="H29">
            <v>1</v>
          </cell>
          <cell r="I29">
            <v>2</v>
          </cell>
          <cell r="J29">
            <v>16970</v>
          </cell>
          <cell r="K29">
            <v>59.484931506849314</v>
          </cell>
          <cell r="L29">
            <v>15</v>
          </cell>
          <cell r="M29">
            <v>39006</v>
          </cell>
          <cell r="N29">
            <v>7</v>
          </cell>
          <cell r="O29">
            <v>3.04</v>
          </cell>
          <cell r="P29"/>
          <cell r="R29"/>
          <cell r="T29">
            <v>1</v>
          </cell>
          <cell r="W29">
            <v>1</v>
          </cell>
          <cell r="X29">
            <v>1</v>
          </cell>
          <cell r="Y29" t="str">
            <v>OU</v>
          </cell>
          <cell r="Z29">
            <v>1</v>
          </cell>
          <cell r="AA29">
            <v>1</v>
          </cell>
          <cell r="AB29">
            <v>7</v>
          </cell>
          <cell r="AD29">
            <v>38999</v>
          </cell>
          <cell r="AE29">
            <v>39006</v>
          </cell>
          <cell r="AF29">
            <v>39363</v>
          </cell>
          <cell r="AG29">
            <v>11.966666666666667</v>
          </cell>
          <cell r="AH29" t="str">
            <v>OD</v>
          </cell>
          <cell r="AI29">
            <v>0</v>
          </cell>
          <cell r="AJ29">
            <v>1.37</v>
          </cell>
          <cell r="AK29">
            <v>12.93</v>
          </cell>
          <cell r="AL29">
            <v>2.38</v>
          </cell>
          <cell r="AM29">
            <v>15.32</v>
          </cell>
          <cell r="AN29">
            <v>3.04</v>
          </cell>
          <cell r="AP29">
            <v>4.29</v>
          </cell>
          <cell r="AQ29">
            <v>17.73</v>
          </cell>
          <cell r="AT29">
            <v>1.67</v>
          </cell>
          <cell r="AU29">
            <v>1.25</v>
          </cell>
          <cell r="AV29">
            <v>1</v>
          </cell>
          <cell r="AW29">
            <v>0</v>
          </cell>
          <cell r="AX29">
            <v>1</v>
          </cell>
          <cell r="AY29">
            <v>0</v>
          </cell>
          <cell r="AZ29">
            <v>0</v>
          </cell>
          <cell r="BA29">
            <v>0</v>
          </cell>
          <cell r="BB29"/>
          <cell r="BC29">
            <v>1</v>
          </cell>
          <cell r="BD29">
            <v>0</v>
          </cell>
          <cell r="BE29">
            <v>1</v>
          </cell>
          <cell r="BF29">
            <v>0</v>
          </cell>
          <cell r="BG29">
            <v>0</v>
          </cell>
          <cell r="BH29">
            <v>1.0099999999999998</v>
          </cell>
          <cell r="BI29">
            <v>2.3900000000000006</v>
          </cell>
          <cell r="BJ29">
            <v>1.3800000000000008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 t="str">
            <v/>
          </cell>
          <cell r="BP29">
            <v>2.92</v>
          </cell>
          <cell r="BQ29">
            <v>4.8000000000000007</v>
          </cell>
          <cell r="BR29">
            <v>1.8800000000000026</v>
          </cell>
          <cell r="BS29" t="str">
            <v/>
          </cell>
          <cell r="BT29">
            <v>0</v>
          </cell>
        </row>
        <row r="30">
          <cell r="G30" t="str">
            <v>Corazon Mendoza_0</v>
          </cell>
          <cell r="H30">
            <v>1</v>
          </cell>
          <cell r="I30">
            <v>2</v>
          </cell>
          <cell r="J30">
            <v>16539</v>
          </cell>
          <cell r="K30">
            <v>58.917808219178085</v>
          </cell>
          <cell r="L30">
            <v>11</v>
          </cell>
          <cell r="M30">
            <v>38365</v>
          </cell>
          <cell r="N30">
            <v>6</v>
          </cell>
          <cell r="O30">
            <v>0</v>
          </cell>
          <cell r="P30"/>
          <cell r="R30"/>
          <cell r="S30" t="str">
            <v>(213) 922-4557</v>
          </cell>
          <cell r="T30">
            <v>1</v>
          </cell>
          <cell r="U30" t="str">
            <v>Yes</v>
          </cell>
          <cell r="V30" t="str">
            <v>Posterior Approach Ptosis Repair</v>
          </cell>
          <cell r="W30">
            <v>1</v>
          </cell>
          <cell r="X30">
            <v>1</v>
          </cell>
          <cell r="Y30" t="str">
            <v>OU</v>
          </cell>
          <cell r="Z30">
            <v>0</v>
          </cell>
          <cell r="AA30">
            <v>1</v>
          </cell>
          <cell r="AB30">
            <v>7</v>
          </cell>
          <cell r="AD30">
            <v>38359</v>
          </cell>
          <cell r="AE30">
            <v>38365</v>
          </cell>
          <cell r="AF30">
            <v>38491</v>
          </cell>
          <cell r="AG30">
            <v>4.4000000000000004</v>
          </cell>
          <cell r="AH30" t="str">
            <v>OD</v>
          </cell>
          <cell r="AI30">
            <v>0</v>
          </cell>
          <cell r="AJ30">
            <v>0.67500000000000004</v>
          </cell>
          <cell r="AK30">
            <v>29.3</v>
          </cell>
          <cell r="AL30">
            <v>0.83</v>
          </cell>
          <cell r="AM30">
            <v>28.27</v>
          </cell>
          <cell r="AN30">
            <v>0</v>
          </cell>
          <cell r="AO30"/>
          <cell r="AP30">
            <v>0.72</v>
          </cell>
          <cell r="AQ30">
            <v>27.99</v>
          </cell>
          <cell r="AS30" t="str">
            <v>later underwent ext levator resection</v>
          </cell>
          <cell r="AT30">
            <v>-0.67500000000000004</v>
          </cell>
          <cell r="AU30">
            <v>0.72</v>
          </cell>
          <cell r="AV30">
            <v>0</v>
          </cell>
          <cell r="AW30">
            <v>1</v>
          </cell>
          <cell r="AX30">
            <v>1</v>
          </cell>
          <cell r="AY30">
            <v>0</v>
          </cell>
          <cell r="AZ30">
            <v>0</v>
          </cell>
          <cell r="BA30">
            <v>1</v>
          </cell>
          <cell r="BB30"/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0.15499999999999992</v>
          </cell>
          <cell r="BI30">
            <v>-1.0300000000000011</v>
          </cell>
          <cell r="BJ30">
            <v>-1.1850000000000009</v>
          </cell>
          <cell r="BK30">
            <v>0</v>
          </cell>
          <cell r="BL30">
            <v>1</v>
          </cell>
          <cell r="BM30">
            <v>0</v>
          </cell>
          <cell r="BN30">
            <v>0</v>
          </cell>
          <cell r="BO30">
            <v>2</v>
          </cell>
          <cell r="BP30">
            <v>4.4999999999999929E-2</v>
          </cell>
          <cell r="BQ30">
            <v>-1.3100000000000023</v>
          </cell>
          <cell r="BR30">
            <v>-1.3550000000000004</v>
          </cell>
          <cell r="BS30" t="str">
            <v/>
          </cell>
          <cell r="BT30">
            <v>1</v>
          </cell>
        </row>
        <row r="31">
          <cell r="G31" t="str">
            <v>Corazon Mendoza_1</v>
          </cell>
          <cell r="H31">
            <v>1</v>
          </cell>
          <cell r="I31">
            <v>2</v>
          </cell>
          <cell r="J31">
            <v>16539</v>
          </cell>
          <cell r="K31">
            <v>58.917808219178085</v>
          </cell>
          <cell r="L31">
            <v>11</v>
          </cell>
          <cell r="M31">
            <v>38365</v>
          </cell>
          <cell r="N31">
            <v>6</v>
          </cell>
          <cell r="O31">
            <v>0.35</v>
          </cell>
          <cell r="P31"/>
          <cell r="R31"/>
          <cell r="S31" t="str">
            <v>(213) 922-4557</v>
          </cell>
          <cell r="T31">
            <v>1</v>
          </cell>
          <cell r="U31" t="str">
            <v>Yes</v>
          </cell>
          <cell r="V31" t="str">
            <v>Posterior Approach Ptosis Repair</v>
          </cell>
          <cell r="W31">
            <v>1</v>
          </cell>
          <cell r="X31">
            <v>1</v>
          </cell>
          <cell r="Y31" t="str">
            <v>OU</v>
          </cell>
          <cell r="Z31">
            <v>1</v>
          </cell>
          <cell r="AA31">
            <v>1</v>
          </cell>
          <cell r="AB31">
            <v>7</v>
          </cell>
          <cell r="AD31">
            <v>38359</v>
          </cell>
          <cell r="AE31">
            <v>38365</v>
          </cell>
          <cell r="AF31">
            <v>38491</v>
          </cell>
          <cell r="AG31">
            <v>4.4000000000000004</v>
          </cell>
          <cell r="AH31" t="str">
            <v>OD</v>
          </cell>
          <cell r="AI31">
            <v>0</v>
          </cell>
          <cell r="AJ31">
            <v>0.72</v>
          </cell>
          <cell r="AK31">
            <v>28.62</v>
          </cell>
          <cell r="AL31">
            <v>0.75</v>
          </cell>
          <cell r="AM31">
            <v>27.26</v>
          </cell>
          <cell r="AN31">
            <v>0.35</v>
          </cell>
          <cell r="AO31"/>
          <cell r="AP31">
            <v>1.07</v>
          </cell>
          <cell r="AQ31">
            <v>27.93</v>
          </cell>
          <cell r="AS31" t="str">
            <v>later underwent ext levator resection</v>
          </cell>
          <cell r="AT31">
            <v>-0.37</v>
          </cell>
          <cell r="AU31">
            <v>0.72000000000000008</v>
          </cell>
          <cell r="AV31">
            <v>0</v>
          </cell>
          <cell r="AW31">
            <v>0</v>
          </cell>
          <cell r="AX31">
            <v>1</v>
          </cell>
          <cell r="AY31">
            <v>0</v>
          </cell>
          <cell r="AZ31">
            <v>0</v>
          </cell>
          <cell r="BA31">
            <v>1</v>
          </cell>
          <cell r="BB31"/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3.0000000000000027E-2</v>
          </cell>
          <cell r="BI31">
            <v>-1.3599999999999994</v>
          </cell>
          <cell r="BJ31">
            <v>-1.3899999999999995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 t="str">
            <v/>
          </cell>
          <cell r="BP31">
            <v>0.35000000000000009</v>
          </cell>
          <cell r="BQ31">
            <v>-0.69000000000000128</v>
          </cell>
          <cell r="BR31">
            <v>-1.0400000000000027</v>
          </cell>
          <cell r="BS31" t="str">
            <v/>
          </cell>
          <cell r="BT31">
            <v>0</v>
          </cell>
        </row>
        <row r="32">
          <cell r="G32" t="str">
            <v>Dolores Nawa_0</v>
          </cell>
          <cell r="H32">
            <v>1</v>
          </cell>
          <cell r="I32">
            <v>2</v>
          </cell>
          <cell r="J32">
            <v>8886</v>
          </cell>
          <cell r="K32">
            <v>83.854794520547941</v>
          </cell>
          <cell r="L32">
            <v>11</v>
          </cell>
          <cell r="M32">
            <v>39944</v>
          </cell>
          <cell r="N32">
            <v>5</v>
          </cell>
          <cell r="O32">
            <v>4.1760000000000002</v>
          </cell>
          <cell r="P32"/>
          <cell r="R32"/>
          <cell r="T32">
            <v>1</v>
          </cell>
          <cell r="U32" t="str">
            <v>yes</v>
          </cell>
          <cell r="V32" t="str">
            <v>Posterior Approach Ptosis Repair</v>
          </cell>
          <cell r="W32">
            <v>1</v>
          </cell>
          <cell r="X32">
            <v>1</v>
          </cell>
          <cell r="Y32" t="str">
            <v>OU</v>
          </cell>
          <cell r="Z32">
            <v>0</v>
          </cell>
          <cell r="AA32">
            <v>1</v>
          </cell>
          <cell r="AB32">
            <v>8</v>
          </cell>
          <cell r="AC32"/>
          <cell r="AD32">
            <v>39939</v>
          </cell>
          <cell r="AE32">
            <v>39944</v>
          </cell>
          <cell r="AF32">
            <v>40213</v>
          </cell>
          <cell r="AG32">
            <v>8.9333333333333336</v>
          </cell>
          <cell r="AH32" t="str">
            <v>OD</v>
          </cell>
          <cell r="AI32">
            <v>0</v>
          </cell>
          <cell r="AJ32">
            <v>1.05</v>
          </cell>
          <cell r="AK32">
            <v>17.760000000000002</v>
          </cell>
          <cell r="AL32">
            <v>4.01</v>
          </cell>
          <cell r="AM32">
            <v>17.07</v>
          </cell>
          <cell r="AN32">
            <v>4.1760000000000002</v>
          </cell>
          <cell r="AO32"/>
          <cell r="AP32">
            <v>3.66</v>
          </cell>
          <cell r="AQ32">
            <v>13.64</v>
          </cell>
          <cell r="AS32" t="str">
            <v>s/p basal cell excision @ glabella with rhomboid flap. 11 mo f/u</v>
          </cell>
          <cell r="AT32">
            <v>3.1260000000000003</v>
          </cell>
          <cell r="AU32">
            <v>-0.51600000000000001</v>
          </cell>
          <cell r="AV32">
            <v>1</v>
          </cell>
          <cell r="AW32">
            <v>0</v>
          </cell>
          <cell r="AX32">
            <v>0</v>
          </cell>
          <cell r="AY32">
            <v>1</v>
          </cell>
          <cell r="AZ32">
            <v>0</v>
          </cell>
          <cell r="BA32">
            <v>1</v>
          </cell>
          <cell r="BB32"/>
          <cell r="BC32">
            <v>1</v>
          </cell>
          <cell r="BD32">
            <v>0</v>
          </cell>
          <cell r="BE32">
            <v>0</v>
          </cell>
          <cell r="BF32">
            <v>0</v>
          </cell>
          <cell r="BG32">
            <v>1</v>
          </cell>
          <cell r="BH32">
            <v>2.96</v>
          </cell>
          <cell r="BI32">
            <v>-0.69000000000000128</v>
          </cell>
          <cell r="BJ32">
            <v>-3.6500000000000012</v>
          </cell>
          <cell r="BK32">
            <v>1</v>
          </cell>
          <cell r="BL32">
            <v>1</v>
          </cell>
          <cell r="BM32">
            <v>1</v>
          </cell>
          <cell r="BN32">
            <v>0</v>
          </cell>
          <cell r="BO32">
            <v>3</v>
          </cell>
          <cell r="BP32">
            <v>2.6100000000000003</v>
          </cell>
          <cell r="BQ32">
            <v>-4.120000000000001</v>
          </cell>
          <cell r="BR32">
            <v>-6.73</v>
          </cell>
          <cell r="BS32" t="str">
            <v/>
          </cell>
          <cell r="BT32">
            <v>1</v>
          </cell>
        </row>
        <row r="33">
          <cell r="G33" t="str">
            <v>Dolores Nawa_1</v>
          </cell>
          <cell r="H33">
            <v>1</v>
          </cell>
          <cell r="I33">
            <v>2</v>
          </cell>
          <cell r="J33">
            <v>8886</v>
          </cell>
          <cell r="K33">
            <v>83.854794520547941</v>
          </cell>
          <cell r="L33">
            <v>12</v>
          </cell>
          <cell r="M33">
            <v>39944</v>
          </cell>
          <cell r="N33">
            <v>5</v>
          </cell>
          <cell r="O33">
            <v>3.4169999999999998</v>
          </cell>
          <cell r="P33"/>
          <cell r="R33"/>
          <cell r="T33">
            <v>1</v>
          </cell>
          <cell r="U33" t="str">
            <v>yes</v>
          </cell>
          <cell r="V33" t="str">
            <v>Posterior Approach Ptosis Repair</v>
          </cell>
          <cell r="W33">
            <v>1</v>
          </cell>
          <cell r="X33">
            <v>1</v>
          </cell>
          <cell r="Y33" t="str">
            <v>OU</v>
          </cell>
          <cell r="Z33">
            <v>1</v>
          </cell>
          <cell r="AA33">
            <v>1</v>
          </cell>
          <cell r="AB33">
            <v>3.5</v>
          </cell>
          <cell r="AC33"/>
          <cell r="AD33">
            <v>39939</v>
          </cell>
          <cell r="AE33">
            <v>39944</v>
          </cell>
          <cell r="AF33">
            <v>40213</v>
          </cell>
          <cell r="AG33">
            <v>8.9333333333333336</v>
          </cell>
          <cell r="AH33" t="str">
            <v>OD</v>
          </cell>
          <cell r="AI33">
            <v>0</v>
          </cell>
          <cell r="AJ33">
            <v>1.87</v>
          </cell>
          <cell r="AK33">
            <v>15.84</v>
          </cell>
          <cell r="AL33">
            <v>2.98</v>
          </cell>
          <cell r="AM33">
            <v>18.63</v>
          </cell>
          <cell r="AN33">
            <v>3.4169999999999998</v>
          </cell>
          <cell r="AO33"/>
          <cell r="AP33">
            <v>3.1</v>
          </cell>
          <cell r="AQ33">
            <v>11.19</v>
          </cell>
          <cell r="AS33" t="str">
            <v>s/p basal cell excision @ glabella with rhomboid flap. 11 mo f/u</v>
          </cell>
          <cell r="AT33">
            <v>1.5469999999999997</v>
          </cell>
          <cell r="AU33">
            <v>-0.31699999999999973</v>
          </cell>
          <cell r="AV33">
            <v>1</v>
          </cell>
          <cell r="AW33">
            <v>0</v>
          </cell>
          <cell r="AX33">
            <v>0</v>
          </cell>
          <cell r="AY33">
            <v>0</v>
          </cell>
          <cell r="AZ33">
            <v>1</v>
          </cell>
          <cell r="BA33">
            <v>1</v>
          </cell>
          <cell r="BB33"/>
          <cell r="BC33">
            <v>1</v>
          </cell>
          <cell r="BD33">
            <v>0</v>
          </cell>
          <cell r="BE33">
            <v>0</v>
          </cell>
          <cell r="BF33">
            <v>0</v>
          </cell>
          <cell r="BG33">
            <v>1</v>
          </cell>
          <cell r="BH33">
            <v>1.1099999999999999</v>
          </cell>
          <cell r="BI33">
            <v>2.7899999999999991</v>
          </cell>
          <cell r="BJ33">
            <v>1.6799999999999993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 t="str">
            <v/>
          </cell>
          <cell r="BP33">
            <v>1.23</v>
          </cell>
          <cell r="BQ33">
            <v>-4.6500000000000004</v>
          </cell>
          <cell r="BR33">
            <v>-5.879999999999999</v>
          </cell>
          <cell r="BS33" t="str">
            <v/>
          </cell>
          <cell r="BT33">
            <v>0</v>
          </cell>
        </row>
        <row r="34">
          <cell r="G34" t="str">
            <v>Donna Bean_0</v>
          </cell>
          <cell r="H34">
            <v>1</v>
          </cell>
          <cell r="I34">
            <v>2</v>
          </cell>
          <cell r="J34">
            <v>18311</v>
          </cell>
          <cell r="K34">
            <v>62.126027397260273</v>
          </cell>
          <cell r="L34">
            <v>15</v>
          </cell>
          <cell r="M34">
            <v>41324</v>
          </cell>
          <cell r="N34">
            <v>6</v>
          </cell>
          <cell r="O34">
            <v>1.22</v>
          </cell>
          <cell r="P34"/>
          <cell r="R34"/>
          <cell r="T34">
            <v>1</v>
          </cell>
          <cell r="W34">
            <v>1</v>
          </cell>
          <cell r="X34">
            <v>1</v>
          </cell>
          <cell r="Y34" t="str">
            <v>OU</v>
          </cell>
          <cell r="Z34">
            <v>0</v>
          </cell>
          <cell r="AA34">
            <v>1</v>
          </cell>
          <cell r="AB34">
            <v>9</v>
          </cell>
          <cell r="AC34"/>
          <cell r="AD34">
            <v>41318</v>
          </cell>
          <cell r="AE34">
            <v>41324</v>
          </cell>
          <cell r="AF34">
            <v>41414</v>
          </cell>
          <cell r="AG34">
            <v>3.2333333333333334</v>
          </cell>
          <cell r="AH34" t="str">
            <v>OD</v>
          </cell>
          <cell r="AI34">
            <v>0</v>
          </cell>
          <cell r="AJ34">
            <v>1.05</v>
          </cell>
          <cell r="AK34">
            <v>26.17</v>
          </cell>
          <cell r="AL34">
            <v>3.03</v>
          </cell>
          <cell r="AM34">
            <v>17.07</v>
          </cell>
          <cell r="AN34">
            <v>1.22</v>
          </cell>
          <cell r="AP34">
            <v>2.11</v>
          </cell>
          <cell r="AQ34">
            <v>20.51</v>
          </cell>
          <cell r="AT34">
            <v>0.16999999999999993</v>
          </cell>
          <cell r="AU34">
            <v>0.8899999999999999</v>
          </cell>
          <cell r="AV34">
            <v>0</v>
          </cell>
          <cell r="AW34">
            <v>0</v>
          </cell>
          <cell r="AX34">
            <v>1</v>
          </cell>
          <cell r="AY34">
            <v>0</v>
          </cell>
          <cell r="AZ34">
            <v>0</v>
          </cell>
          <cell r="BA34">
            <v>1</v>
          </cell>
          <cell r="BB34"/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1.9799999999999998</v>
          </cell>
          <cell r="BI34">
            <v>-9.1000000000000014</v>
          </cell>
          <cell r="BJ34">
            <v>-11.080000000000002</v>
          </cell>
          <cell r="BK34">
            <v>1</v>
          </cell>
          <cell r="BL34">
            <v>1</v>
          </cell>
          <cell r="BM34">
            <v>1</v>
          </cell>
          <cell r="BN34">
            <v>0</v>
          </cell>
          <cell r="BO34">
            <v>3</v>
          </cell>
          <cell r="BP34">
            <v>1.0599999999999998</v>
          </cell>
          <cell r="BQ34">
            <v>-5.66</v>
          </cell>
          <cell r="BR34">
            <v>-6.7199999999999989</v>
          </cell>
          <cell r="BS34" t="str">
            <v/>
          </cell>
          <cell r="BT34">
            <v>1</v>
          </cell>
        </row>
        <row r="35">
          <cell r="G35" t="str">
            <v>Donna Bean_1</v>
          </cell>
          <cell r="H35">
            <v>1</v>
          </cell>
          <cell r="I35">
            <v>2</v>
          </cell>
          <cell r="J35">
            <v>18311</v>
          </cell>
          <cell r="K35">
            <v>62.126027397260273</v>
          </cell>
          <cell r="L35">
            <v>15</v>
          </cell>
          <cell r="M35">
            <v>41324</v>
          </cell>
          <cell r="N35">
            <v>6</v>
          </cell>
          <cell r="O35">
            <v>2.98</v>
          </cell>
          <cell r="P35"/>
          <cell r="R35"/>
          <cell r="T35">
            <v>1</v>
          </cell>
          <cell r="W35">
            <v>1</v>
          </cell>
          <cell r="X35">
            <v>1</v>
          </cell>
          <cell r="Y35" t="str">
            <v>OU</v>
          </cell>
          <cell r="Z35">
            <v>1</v>
          </cell>
          <cell r="AA35">
            <v>1</v>
          </cell>
          <cell r="AB35">
            <v>8</v>
          </cell>
          <cell r="AC35"/>
          <cell r="AD35">
            <v>41318</v>
          </cell>
          <cell r="AE35">
            <v>41324</v>
          </cell>
          <cell r="AF35">
            <v>41414</v>
          </cell>
          <cell r="AG35">
            <v>3.2333333333333334</v>
          </cell>
          <cell r="AH35" t="str">
            <v>OD</v>
          </cell>
          <cell r="AI35">
            <v>0</v>
          </cell>
          <cell r="AJ35">
            <v>0.84</v>
          </cell>
          <cell r="AK35">
            <v>19.260000000000002</v>
          </cell>
          <cell r="AL35">
            <v>1.01</v>
          </cell>
          <cell r="AM35">
            <v>15.37</v>
          </cell>
          <cell r="AN35">
            <v>2.98</v>
          </cell>
          <cell r="AP35">
            <v>2.64</v>
          </cell>
          <cell r="AQ35">
            <v>15.74</v>
          </cell>
          <cell r="AT35">
            <v>2.14</v>
          </cell>
          <cell r="AU35">
            <v>-0.33999999999999986</v>
          </cell>
          <cell r="AV35">
            <v>1</v>
          </cell>
          <cell r="AW35">
            <v>0</v>
          </cell>
          <cell r="AX35">
            <v>0</v>
          </cell>
          <cell r="AY35">
            <v>0</v>
          </cell>
          <cell r="AZ35">
            <v>1</v>
          </cell>
          <cell r="BA35">
            <v>1</v>
          </cell>
          <cell r="BB35"/>
          <cell r="BC35">
            <v>1</v>
          </cell>
          <cell r="BD35">
            <v>0</v>
          </cell>
          <cell r="BE35">
            <v>0</v>
          </cell>
          <cell r="BF35">
            <v>0</v>
          </cell>
          <cell r="BG35">
            <v>1</v>
          </cell>
          <cell r="BH35">
            <v>0.17000000000000004</v>
          </cell>
          <cell r="BI35">
            <v>-3.8900000000000023</v>
          </cell>
          <cell r="BJ35">
            <v>-4.0600000000000023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 t="str">
            <v/>
          </cell>
          <cell r="BP35">
            <v>1.8000000000000003</v>
          </cell>
          <cell r="BQ35">
            <v>-3.5200000000000014</v>
          </cell>
          <cell r="BR35">
            <v>-5.3200000000000021</v>
          </cell>
          <cell r="BS35" t="str">
            <v/>
          </cell>
          <cell r="BT35">
            <v>0</v>
          </cell>
        </row>
        <row r="36">
          <cell r="G36" t="str">
            <v>Doreen Rochman_0</v>
          </cell>
          <cell r="H36">
            <v>1</v>
          </cell>
          <cell r="I36">
            <v>2</v>
          </cell>
          <cell r="J36">
            <v>12975</v>
          </cell>
          <cell r="K36">
            <v>73.38082191780822</v>
          </cell>
          <cell r="L36">
            <v>14</v>
          </cell>
          <cell r="M36">
            <v>40157</v>
          </cell>
          <cell r="N36">
            <v>6</v>
          </cell>
          <cell r="O36">
            <v>2.15</v>
          </cell>
          <cell r="P36"/>
          <cell r="R36"/>
          <cell r="S36" t="str">
            <v>(310) 962-9773</v>
          </cell>
          <cell r="T36">
            <v>1</v>
          </cell>
          <cell r="U36" t="str">
            <v>Yes</v>
          </cell>
          <cell r="V36" t="str">
            <v>Posterior Approach Ptosis Repair</v>
          </cell>
          <cell r="W36">
            <v>1</v>
          </cell>
          <cell r="X36">
            <v>1</v>
          </cell>
          <cell r="Y36" t="str">
            <v>OU</v>
          </cell>
          <cell r="Z36">
            <v>0</v>
          </cell>
          <cell r="AA36">
            <v>1</v>
          </cell>
          <cell r="AB36">
            <v>5.5</v>
          </cell>
          <cell r="AD36">
            <v>40151</v>
          </cell>
          <cell r="AE36">
            <v>40157</v>
          </cell>
          <cell r="AF36">
            <v>40322</v>
          </cell>
          <cell r="AG36">
            <v>5.666666666666667</v>
          </cell>
          <cell r="AH36" t="str">
            <v>OD</v>
          </cell>
          <cell r="AI36">
            <v>0</v>
          </cell>
          <cell r="AJ36">
            <v>2.56</v>
          </cell>
          <cell r="AK36">
            <v>14.84</v>
          </cell>
          <cell r="AL36">
            <v>4.5</v>
          </cell>
          <cell r="AM36">
            <v>19.48</v>
          </cell>
          <cell r="AN36">
            <v>2.15</v>
          </cell>
          <cell r="AO36"/>
          <cell r="AP36">
            <v>3.15</v>
          </cell>
          <cell r="AQ36">
            <v>14.67</v>
          </cell>
          <cell r="AS36" t="str">
            <v>6 mo f/u</v>
          </cell>
          <cell r="AT36">
            <v>-0.41000000000000014</v>
          </cell>
          <cell r="AU36">
            <v>1</v>
          </cell>
          <cell r="AV36">
            <v>0</v>
          </cell>
          <cell r="AW36">
            <v>0</v>
          </cell>
          <cell r="AX36">
            <v>1</v>
          </cell>
          <cell r="AY36">
            <v>0</v>
          </cell>
          <cell r="AZ36">
            <v>0</v>
          </cell>
          <cell r="BA36">
            <v>0</v>
          </cell>
          <cell r="BB36"/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1.94</v>
          </cell>
          <cell r="BI36">
            <v>4.6400000000000006</v>
          </cell>
          <cell r="BJ36">
            <v>2.7000000000000006</v>
          </cell>
          <cell r="BK36">
            <v>1</v>
          </cell>
          <cell r="BL36">
            <v>0</v>
          </cell>
          <cell r="BM36">
            <v>0</v>
          </cell>
          <cell r="BN36">
            <v>0</v>
          </cell>
          <cell r="BO36">
            <v>1</v>
          </cell>
          <cell r="BP36">
            <v>0.58999999999999986</v>
          </cell>
          <cell r="BQ36">
            <v>-0.16999999999999993</v>
          </cell>
          <cell r="BR36">
            <v>-0.75999999999999979</v>
          </cell>
          <cell r="BS36" t="str">
            <v/>
          </cell>
          <cell r="BT36">
            <v>1</v>
          </cell>
        </row>
        <row r="37">
          <cell r="G37" t="str">
            <v>Doreen Rochman_1</v>
          </cell>
          <cell r="H37">
            <v>1</v>
          </cell>
          <cell r="I37">
            <v>2</v>
          </cell>
          <cell r="J37">
            <v>12975</v>
          </cell>
          <cell r="K37">
            <v>73.38082191780822</v>
          </cell>
          <cell r="L37">
            <v>14</v>
          </cell>
          <cell r="M37">
            <v>40157</v>
          </cell>
          <cell r="N37">
            <v>6</v>
          </cell>
          <cell r="O37">
            <v>2.87</v>
          </cell>
          <cell r="P37"/>
          <cell r="R37"/>
          <cell r="S37" t="str">
            <v>(310) 962-9773</v>
          </cell>
          <cell r="T37">
            <v>1</v>
          </cell>
          <cell r="U37" t="str">
            <v>Yes</v>
          </cell>
          <cell r="V37" t="str">
            <v>Posterior Approach Ptosis Repair</v>
          </cell>
          <cell r="W37">
            <v>1</v>
          </cell>
          <cell r="X37">
            <v>1</v>
          </cell>
          <cell r="Y37" t="str">
            <v>OU</v>
          </cell>
          <cell r="Z37">
            <v>1</v>
          </cell>
          <cell r="AA37">
            <v>1</v>
          </cell>
          <cell r="AB37">
            <v>7.5</v>
          </cell>
          <cell r="AD37">
            <v>40151</v>
          </cell>
          <cell r="AE37">
            <v>40157</v>
          </cell>
          <cell r="AF37">
            <v>40322</v>
          </cell>
          <cell r="AG37">
            <v>5.666666666666667</v>
          </cell>
          <cell r="AH37" t="str">
            <v>OD</v>
          </cell>
          <cell r="AI37">
            <v>0</v>
          </cell>
          <cell r="AJ37">
            <v>2.73</v>
          </cell>
          <cell r="AK37">
            <v>12.84</v>
          </cell>
          <cell r="AL37">
            <v>2.77</v>
          </cell>
          <cell r="AM37">
            <v>15.33</v>
          </cell>
          <cell r="AN37">
            <v>2.87</v>
          </cell>
          <cell r="AO37"/>
          <cell r="AP37">
            <v>2.91</v>
          </cell>
          <cell r="AQ37">
            <v>10.91</v>
          </cell>
          <cell r="AS37" t="str">
            <v>6 mo f/u</v>
          </cell>
          <cell r="AT37">
            <v>0.14000000000000012</v>
          </cell>
          <cell r="AU37">
            <v>4.0000000000000036E-2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1</v>
          </cell>
          <cell r="BA37">
            <v>1</v>
          </cell>
          <cell r="BB37"/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4.0000000000000036E-2</v>
          </cell>
          <cell r="BI37">
            <v>2.4900000000000002</v>
          </cell>
          <cell r="BJ37">
            <v>2.4500000000000002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 t="str">
            <v/>
          </cell>
          <cell r="BP37">
            <v>0.18000000000000016</v>
          </cell>
          <cell r="BQ37">
            <v>-1.9299999999999997</v>
          </cell>
          <cell r="BR37">
            <v>-2.1099999999999994</v>
          </cell>
          <cell r="BS37" t="str">
            <v/>
          </cell>
          <cell r="BT37">
            <v>0</v>
          </cell>
        </row>
        <row r="38">
          <cell r="G38" t="str">
            <v>Doris Cohen_0</v>
          </cell>
          <cell r="H38">
            <v>1</v>
          </cell>
          <cell r="I38">
            <v>2</v>
          </cell>
          <cell r="J38">
            <v>11527</v>
          </cell>
          <cell r="K38">
            <v>76.871232876712327</v>
          </cell>
          <cell r="L38">
            <v>10</v>
          </cell>
          <cell r="M38">
            <v>40000</v>
          </cell>
          <cell r="N38">
            <v>5</v>
          </cell>
          <cell r="O38">
            <v>5.3250000000000002</v>
          </cell>
          <cell r="P38"/>
          <cell r="R38"/>
          <cell r="S38" t="str">
            <v>(310) 909-4463</v>
          </cell>
          <cell r="T38">
            <v>1</v>
          </cell>
          <cell r="U38" t="str">
            <v>YEs</v>
          </cell>
          <cell r="V38" t="str">
            <v>Posterior Approach Ptosis Repair</v>
          </cell>
          <cell r="W38">
            <v>1</v>
          </cell>
          <cell r="X38">
            <v>1</v>
          </cell>
          <cell r="Y38" t="str">
            <v>OU</v>
          </cell>
          <cell r="Z38">
            <v>0</v>
          </cell>
          <cell r="AA38">
            <v>1</v>
          </cell>
          <cell r="AB38">
            <v>7</v>
          </cell>
          <cell r="AC38"/>
          <cell r="AD38">
            <v>39995</v>
          </cell>
          <cell r="AE38"/>
          <cell r="AF38">
            <v>40245</v>
          </cell>
          <cell r="AG38">
            <v>8.2333333333333325</v>
          </cell>
          <cell r="AH38" t="str">
            <v>OD</v>
          </cell>
          <cell r="AI38">
            <v>0</v>
          </cell>
          <cell r="AJ38">
            <v>1.3919999999999999</v>
          </cell>
          <cell r="AK38">
            <v>25.616</v>
          </cell>
          <cell r="AL38">
            <v>4.056</v>
          </cell>
          <cell r="AM38">
            <v>26.678999999999998</v>
          </cell>
          <cell r="AN38">
            <v>5.3250000000000002</v>
          </cell>
          <cell r="AO38"/>
          <cell r="AP38">
            <v>4.5179999999999998</v>
          </cell>
          <cell r="AQ38">
            <v>26.545999999999999</v>
          </cell>
          <cell r="AS38"/>
          <cell r="AT38">
            <v>3.9330000000000003</v>
          </cell>
          <cell r="AU38">
            <v>-0.80700000000000038</v>
          </cell>
          <cell r="AV38">
            <v>1</v>
          </cell>
          <cell r="AW38">
            <v>0</v>
          </cell>
          <cell r="AX38">
            <v>0</v>
          </cell>
          <cell r="AY38">
            <v>1</v>
          </cell>
          <cell r="AZ38">
            <v>0</v>
          </cell>
          <cell r="BA38">
            <v>1</v>
          </cell>
          <cell r="BB38"/>
          <cell r="BC38">
            <v>1</v>
          </cell>
          <cell r="BD38">
            <v>0</v>
          </cell>
          <cell r="BE38">
            <v>0</v>
          </cell>
          <cell r="BF38">
            <v>0</v>
          </cell>
          <cell r="BG38">
            <v>1</v>
          </cell>
          <cell r="BH38">
            <v>2.6640000000000001</v>
          </cell>
          <cell r="BI38">
            <v>1.0629999999999988</v>
          </cell>
          <cell r="BJ38">
            <v>-1.6010000000000013</v>
          </cell>
          <cell r="BK38">
            <v>1</v>
          </cell>
          <cell r="BL38">
            <v>0</v>
          </cell>
          <cell r="BM38">
            <v>0</v>
          </cell>
          <cell r="BN38">
            <v>0</v>
          </cell>
          <cell r="BO38">
            <v>1</v>
          </cell>
          <cell r="BP38">
            <v>3.1259999999999999</v>
          </cell>
          <cell r="BQ38">
            <v>0.92999999999999972</v>
          </cell>
          <cell r="BR38">
            <v>-2.1960000000000015</v>
          </cell>
          <cell r="BS38" t="str">
            <v/>
          </cell>
          <cell r="BT38">
            <v>1</v>
          </cell>
        </row>
        <row r="39">
          <cell r="G39" t="str">
            <v>Doris Cohen_1</v>
          </cell>
          <cell r="H39">
            <v>1</v>
          </cell>
          <cell r="I39">
            <v>2</v>
          </cell>
          <cell r="J39">
            <v>11527</v>
          </cell>
          <cell r="K39">
            <v>76.871232876712327</v>
          </cell>
          <cell r="L39">
            <v>12</v>
          </cell>
          <cell r="M39">
            <v>40000</v>
          </cell>
          <cell r="N39">
            <v>5</v>
          </cell>
          <cell r="O39">
            <v>2.3820000000000001</v>
          </cell>
          <cell r="P39"/>
          <cell r="R39"/>
          <cell r="S39" t="str">
            <v>(310) 909-4463</v>
          </cell>
          <cell r="T39">
            <v>1</v>
          </cell>
          <cell r="U39" t="str">
            <v>YEs</v>
          </cell>
          <cell r="V39" t="str">
            <v>Posterior Approach Ptosis Repair</v>
          </cell>
          <cell r="W39">
            <v>1</v>
          </cell>
          <cell r="X39">
            <v>1</v>
          </cell>
          <cell r="Y39" t="str">
            <v>OU</v>
          </cell>
          <cell r="Z39">
            <v>1</v>
          </cell>
          <cell r="AA39">
            <v>1</v>
          </cell>
          <cell r="AB39">
            <v>5</v>
          </cell>
          <cell r="AC39"/>
          <cell r="AD39">
            <v>39995</v>
          </cell>
          <cell r="AE39"/>
          <cell r="AF39">
            <v>40245</v>
          </cell>
          <cell r="AG39">
            <v>8.2333333333333325</v>
          </cell>
          <cell r="AH39" t="str">
            <v>OD</v>
          </cell>
          <cell r="AI39">
            <v>0</v>
          </cell>
          <cell r="AJ39">
            <v>2.0499999999999998</v>
          </cell>
          <cell r="AK39">
            <v>19.87</v>
          </cell>
          <cell r="AL39">
            <v>2.16</v>
          </cell>
          <cell r="AM39">
            <v>21.83</v>
          </cell>
          <cell r="AN39">
            <v>2.3820000000000001</v>
          </cell>
          <cell r="AO39"/>
          <cell r="AP39">
            <v>3.7</v>
          </cell>
          <cell r="AQ39">
            <v>21.56</v>
          </cell>
          <cell r="AS39"/>
          <cell r="AT39">
            <v>0.33200000000000029</v>
          </cell>
          <cell r="AU39">
            <v>1.3180000000000001</v>
          </cell>
          <cell r="AV39">
            <v>0</v>
          </cell>
          <cell r="AW39">
            <v>0</v>
          </cell>
          <cell r="AX39">
            <v>1</v>
          </cell>
          <cell r="AY39">
            <v>0</v>
          </cell>
          <cell r="AZ39">
            <v>0</v>
          </cell>
          <cell r="BA39">
            <v>0</v>
          </cell>
          <cell r="BB39"/>
          <cell r="BC39">
            <v>0</v>
          </cell>
          <cell r="BD39">
            <v>0</v>
          </cell>
          <cell r="BE39">
            <v>1</v>
          </cell>
          <cell r="BF39">
            <v>0</v>
          </cell>
          <cell r="BG39">
            <v>0</v>
          </cell>
          <cell r="BH39">
            <v>0.11000000000000032</v>
          </cell>
          <cell r="BI39">
            <v>1.9599999999999973</v>
          </cell>
          <cell r="BJ39">
            <v>1.849999999999997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 t="str">
            <v/>
          </cell>
          <cell r="BP39">
            <v>1.6500000000000004</v>
          </cell>
          <cell r="BQ39">
            <v>1.6899999999999977</v>
          </cell>
          <cell r="BR39">
            <v>3.9999999999999147E-2</v>
          </cell>
          <cell r="BS39" t="str">
            <v/>
          </cell>
          <cell r="BT39">
            <v>0</v>
          </cell>
        </row>
        <row r="40">
          <cell r="G40" t="str">
            <v>Edie Kianfar_0</v>
          </cell>
          <cell r="H40">
            <v>1</v>
          </cell>
          <cell r="I40">
            <v>2</v>
          </cell>
          <cell r="J40">
            <v>16747</v>
          </cell>
          <cell r="K40">
            <v>60.726027397260275</v>
          </cell>
          <cell r="L40">
            <v>13</v>
          </cell>
          <cell r="M40">
            <v>39240</v>
          </cell>
          <cell r="N40">
            <v>6</v>
          </cell>
          <cell r="O40">
            <v>0.92</v>
          </cell>
          <cell r="P40"/>
          <cell r="R40"/>
          <cell r="S40" t="str">
            <v>(818) 448-2523</v>
          </cell>
          <cell r="T40">
            <v>1</v>
          </cell>
          <cell r="U40" t="str">
            <v>Yes</v>
          </cell>
          <cell r="V40" t="str">
            <v>Posterior Approach Ptosis Repair</v>
          </cell>
          <cell r="W40">
            <v>1</v>
          </cell>
          <cell r="X40">
            <v>1</v>
          </cell>
          <cell r="Y40" t="str">
            <v>OU</v>
          </cell>
          <cell r="Z40">
            <v>0</v>
          </cell>
          <cell r="AA40">
            <v>1</v>
          </cell>
          <cell r="AB40">
            <v>10</v>
          </cell>
          <cell r="AD40">
            <v>39234</v>
          </cell>
          <cell r="AE40"/>
          <cell r="AF40">
            <v>39342</v>
          </cell>
          <cell r="AG40">
            <v>3.5333333333333332</v>
          </cell>
          <cell r="AH40" t="str">
            <v>OU</v>
          </cell>
          <cell r="AI40">
            <v>2</v>
          </cell>
          <cell r="AJ40">
            <v>0.66800000000000004</v>
          </cell>
          <cell r="AK40">
            <v>15.695</v>
          </cell>
          <cell r="AL40">
            <v>2.8809999999999998</v>
          </cell>
          <cell r="AM40">
            <v>16.814</v>
          </cell>
          <cell r="AN40">
            <v>0.92</v>
          </cell>
          <cell r="AO40"/>
          <cell r="AP40">
            <v>1.5229999999999999</v>
          </cell>
          <cell r="AQ40">
            <v>15.176</v>
          </cell>
          <cell r="AS40"/>
          <cell r="AT40">
            <v>0.252</v>
          </cell>
          <cell r="AU40">
            <v>0.60299999999999987</v>
          </cell>
          <cell r="AV40">
            <v>0</v>
          </cell>
          <cell r="AW40">
            <v>0</v>
          </cell>
          <cell r="AX40">
            <v>1</v>
          </cell>
          <cell r="AY40">
            <v>0</v>
          </cell>
          <cell r="AZ40">
            <v>0</v>
          </cell>
          <cell r="BA40">
            <v>1</v>
          </cell>
          <cell r="BB40"/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2.2129999999999996</v>
          </cell>
          <cell r="BI40">
            <v>1.1189999999999998</v>
          </cell>
          <cell r="BJ40">
            <v>-1.0939999999999999</v>
          </cell>
          <cell r="BK40">
            <v>1</v>
          </cell>
          <cell r="BL40">
            <v>0</v>
          </cell>
          <cell r="BM40">
            <v>0</v>
          </cell>
          <cell r="BN40">
            <v>0</v>
          </cell>
          <cell r="BO40">
            <v>1</v>
          </cell>
          <cell r="BP40">
            <v>0.85499999999999987</v>
          </cell>
          <cell r="BQ40">
            <v>-0.51900000000000013</v>
          </cell>
          <cell r="BR40">
            <v>-1.3740000000000006</v>
          </cell>
          <cell r="BS40" t="str">
            <v/>
          </cell>
          <cell r="BT40">
            <v>1</v>
          </cell>
        </row>
        <row r="41">
          <cell r="G41" t="str">
            <v>Edie Kianfar_1</v>
          </cell>
          <cell r="H41">
            <v>1</v>
          </cell>
          <cell r="I41">
            <v>2</v>
          </cell>
          <cell r="J41">
            <v>16747</v>
          </cell>
          <cell r="K41">
            <v>60.726027397260275</v>
          </cell>
          <cell r="L41">
            <v>14</v>
          </cell>
          <cell r="M41">
            <v>39240</v>
          </cell>
          <cell r="N41">
            <v>6</v>
          </cell>
          <cell r="O41">
            <v>1.103</v>
          </cell>
          <cell r="P41"/>
          <cell r="R41"/>
          <cell r="S41" t="str">
            <v>(818) 448-2523</v>
          </cell>
          <cell r="T41">
            <v>1</v>
          </cell>
          <cell r="U41" t="str">
            <v>Yes</v>
          </cell>
          <cell r="V41" t="str">
            <v>Posterior Approach Ptosis Repair</v>
          </cell>
          <cell r="W41">
            <v>1</v>
          </cell>
          <cell r="X41">
            <v>1</v>
          </cell>
          <cell r="Y41" t="str">
            <v>OU</v>
          </cell>
          <cell r="Z41">
            <v>1</v>
          </cell>
          <cell r="AA41">
            <v>1</v>
          </cell>
          <cell r="AB41">
            <v>8</v>
          </cell>
          <cell r="AD41">
            <v>39234</v>
          </cell>
          <cell r="AE41"/>
          <cell r="AF41">
            <v>39342</v>
          </cell>
          <cell r="AG41">
            <v>3.5333333333333332</v>
          </cell>
          <cell r="AH41" t="str">
            <v>OU</v>
          </cell>
          <cell r="AI41">
            <v>2</v>
          </cell>
          <cell r="AJ41">
            <v>1.71</v>
          </cell>
          <cell r="AK41">
            <v>22.9</v>
          </cell>
          <cell r="AL41">
            <v>3.43</v>
          </cell>
          <cell r="AM41">
            <v>17.82</v>
          </cell>
          <cell r="AN41">
            <v>1.103</v>
          </cell>
          <cell r="AO41"/>
          <cell r="AP41">
            <v>1.38</v>
          </cell>
          <cell r="AQ41">
            <v>19.14</v>
          </cell>
          <cell r="AS41"/>
          <cell r="AT41">
            <v>-0.60699999999999998</v>
          </cell>
          <cell r="AU41">
            <v>0.27699999999999991</v>
          </cell>
          <cell r="AV41">
            <v>0</v>
          </cell>
          <cell r="AW41">
            <v>1</v>
          </cell>
          <cell r="AX41">
            <v>0</v>
          </cell>
          <cell r="AY41">
            <v>0</v>
          </cell>
          <cell r="AZ41">
            <v>1</v>
          </cell>
          <cell r="BA41">
            <v>1</v>
          </cell>
          <cell r="BB41"/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1.7200000000000002</v>
          </cell>
          <cell r="BI41">
            <v>-5.0799999999999983</v>
          </cell>
          <cell r="BJ41">
            <v>-6.7999999999999989</v>
          </cell>
          <cell r="BK41">
            <v>1</v>
          </cell>
          <cell r="BL41">
            <v>1</v>
          </cell>
          <cell r="BM41">
            <v>1</v>
          </cell>
          <cell r="BN41">
            <v>0</v>
          </cell>
          <cell r="BO41">
            <v>3</v>
          </cell>
          <cell r="BP41">
            <v>-0.33000000000000007</v>
          </cell>
          <cell r="BQ41">
            <v>-3.759999999999998</v>
          </cell>
          <cell r="BR41">
            <v>-3.4299999999999962</v>
          </cell>
          <cell r="BS41" t="str">
            <v/>
          </cell>
          <cell r="BT41">
            <v>1</v>
          </cell>
        </row>
        <row r="42">
          <cell r="G42" t="str">
            <v>Erika Mayer_0</v>
          </cell>
          <cell r="H42">
            <v>1</v>
          </cell>
          <cell r="I42">
            <v>2</v>
          </cell>
          <cell r="J42">
            <v>13108</v>
          </cell>
          <cell r="K42">
            <v>70.364383561643834</v>
          </cell>
          <cell r="L42">
            <v>10</v>
          </cell>
          <cell r="M42">
            <v>39170</v>
          </cell>
          <cell r="N42">
            <v>6</v>
          </cell>
          <cell r="O42">
            <v>1.73</v>
          </cell>
          <cell r="P42"/>
          <cell r="R42"/>
          <cell r="T42">
            <v>1</v>
          </cell>
          <cell r="U42" t="str">
            <v>Yes</v>
          </cell>
          <cell r="V42" t="str">
            <v>Posterior Approach Ptosis Repair</v>
          </cell>
          <cell r="W42">
            <v>1</v>
          </cell>
          <cell r="X42">
            <v>1</v>
          </cell>
          <cell r="Y42" t="str">
            <v>OU</v>
          </cell>
          <cell r="Z42">
            <v>0</v>
          </cell>
          <cell r="AA42">
            <v>1</v>
          </cell>
          <cell r="AB42">
            <v>7</v>
          </cell>
          <cell r="AD42">
            <v>39164</v>
          </cell>
          <cell r="AE42"/>
          <cell r="AF42">
            <v>40371</v>
          </cell>
          <cell r="AG42">
            <v>39.633333333333333</v>
          </cell>
          <cell r="AH42" t="str">
            <v>OD</v>
          </cell>
          <cell r="AI42">
            <v>0</v>
          </cell>
          <cell r="AJ42">
            <v>0.9</v>
          </cell>
          <cell r="AK42">
            <v>9.2899999999999991</v>
          </cell>
          <cell r="AL42">
            <v>2.73</v>
          </cell>
          <cell r="AM42">
            <v>15.54</v>
          </cell>
          <cell r="AN42">
            <v>1.73</v>
          </cell>
          <cell r="AO42"/>
          <cell r="AP42">
            <v>2.0499999999999998</v>
          </cell>
          <cell r="AQ42">
            <v>8.1199999999999992</v>
          </cell>
          <cell r="AS42" t="str">
            <v>4 years f/u – patient has significant brow ptosis in post-op photo (which was not present in preop photos)</v>
          </cell>
          <cell r="AT42">
            <v>0.83</v>
          </cell>
          <cell r="AU42">
            <v>0.31999999999999984</v>
          </cell>
          <cell r="AV42">
            <v>1</v>
          </cell>
          <cell r="AW42">
            <v>0</v>
          </cell>
          <cell r="AX42">
            <v>0</v>
          </cell>
          <cell r="AY42">
            <v>0</v>
          </cell>
          <cell r="AZ42">
            <v>1</v>
          </cell>
          <cell r="BA42">
            <v>1</v>
          </cell>
          <cell r="BB42"/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1.83</v>
          </cell>
          <cell r="BI42">
            <v>6.25</v>
          </cell>
          <cell r="BJ42">
            <v>4.42</v>
          </cell>
          <cell r="BK42">
            <v>1</v>
          </cell>
          <cell r="BL42">
            <v>0</v>
          </cell>
          <cell r="BM42">
            <v>0</v>
          </cell>
          <cell r="BN42">
            <v>0</v>
          </cell>
          <cell r="BO42">
            <v>1</v>
          </cell>
          <cell r="BP42">
            <v>1.1499999999999999</v>
          </cell>
          <cell r="BQ42">
            <v>-1.17</v>
          </cell>
          <cell r="BR42">
            <v>-2.3199999999999994</v>
          </cell>
          <cell r="BS42" t="str">
            <v/>
          </cell>
          <cell r="BT42">
            <v>1</v>
          </cell>
        </row>
        <row r="43">
          <cell r="G43" t="str">
            <v>Erika Mayer_1</v>
          </cell>
          <cell r="H43">
            <v>1</v>
          </cell>
          <cell r="I43">
            <v>2</v>
          </cell>
          <cell r="J43">
            <v>13108</v>
          </cell>
          <cell r="K43">
            <v>70.364383561643834</v>
          </cell>
          <cell r="L43">
            <v>10</v>
          </cell>
          <cell r="M43">
            <v>39170</v>
          </cell>
          <cell r="N43">
            <v>6</v>
          </cell>
          <cell r="O43">
            <v>1.385</v>
          </cell>
          <cell r="P43"/>
          <cell r="R43"/>
          <cell r="T43">
            <v>1</v>
          </cell>
          <cell r="U43" t="str">
            <v>Yes</v>
          </cell>
          <cell r="V43" t="str">
            <v>Posterior Approach Ptosis Repair</v>
          </cell>
          <cell r="W43">
            <v>1</v>
          </cell>
          <cell r="X43">
            <v>1</v>
          </cell>
          <cell r="Y43" t="str">
            <v>OU</v>
          </cell>
          <cell r="Z43">
            <v>1</v>
          </cell>
          <cell r="AA43">
            <v>1</v>
          </cell>
          <cell r="AB43">
            <v>4.5</v>
          </cell>
          <cell r="AD43">
            <v>39164</v>
          </cell>
          <cell r="AE43"/>
          <cell r="AF43">
            <v>40371</v>
          </cell>
          <cell r="AG43">
            <v>39.633333333333333</v>
          </cell>
          <cell r="AH43" t="str">
            <v>OD</v>
          </cell>
          <cell r="AI43">
            <v>0</v>
          </cell>
          <cell r="AJ43">
            <v>1.81</v>
          </cell>
          <cell r="AK43">
            <v>9.86</v>
          </cell>
          <cell r="AL43">
            <v>2.52</v>
          </cell>
          <cell r="AM43">
            <v>16.07</v>
          </cell>
          <cell r="AN43">
            <v>1.385</v>
          </cell>
          <cell r="AO43"/>
          <cell r="AP43">
            <v>2.68</v>
          </cell>
          <cell r="AQ43">
            <v>10.02</v>
          </cell>
          <cell r="AS43" t="str">
            <v>5 years f/u – patient has significant brow ptosis in post-op photo (which was not present in preop photos)</v>
          </cell>
          <cell r="AT43">
            <v>-0.42500000000000004</v>
          </cell>
          <cell r="AU43">
            <v>1.2950000000000002</v>
          </cell>
          <cell r="AV43">
            <v>0</v>
          </cell>
          <cell r="AW43">
            <v>0</v>
          </cell>
          <cell r="AX43">
            <v>1</v>
          </cell>
          <cell r="AY43">
            <v>0</v>
          </cell>
          <cell r="AZ43">
            <v>0</v>
          </cell>
          <cell r="BA43">
            <v>0</v>
          </cell>
          <cell r="BB43"/>
          <cell r="BC43">
            <v>0</v>
          </cell>
          <cell r="BD43">
            <v>0</v>
          </cell>
          <cell r="BE43">
            <v>1</v>
          </cell>
          <cell r="BF43">
            <v>0</v>
          </cell>
          <cell r="BG43">
            <v>0</v>
          </cell>
          <cell r="BH43">
            <v>0.71</v>
          </cell>
          <cell r="BI43">
            <v>6.2100000000000009</v>
          </cell>
          <cell r="BJ43">
            <v>5.5000000000000009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 t="str">
            <v/>
          </cell>
          <cell r="BP43">
            <v>0.87000000000000011</v>
          </cell>
          <cell r="BQ43">
            <v>0.16000000000000014</v>
          </cell>
          <cell r="BR43">
            <v>-0.70999999999999908</v>
          </cell>
          <cell r="BS43" t="str">
            <v/>
          </cell>
          <cell r="BT43">
            <v>0</v>
          </cell>
        </row>
        <row r="44">
          <cell r="G44" t="str">
            <v>Eva Bhadlawala_0</v>
          </cell>
          <cell r="H44">
            <v>1</v>
          </cell>
          <cell r="I44">
            <v>2</v>
          </cell>
          <cell r="J44">
            <v>22210</v>
          </cell>
          <cell r="K44">
            <v>41.747945205479454</v>
          </cell>
          <cell r="L44">
            <v>12</v>
          </cell>
          <cell r="M44">
            <v>37676</v>
          </cell>
          <cell r="N44">
            <v>5</v>
          </cell>
          <cell r="O44">
            <v>3.7450000000000001</v>
          </cell>
          <cell r="P44"/>
          <cell r="R44"/>
          <cell r="T44">
            <v>1</v>
          </cell>
          <cell r="U44" t="str">
            <v>Yes</v>
          </cell>
          <cell r="V44" t="str">
            <v>Posterior Approach Ptosis Repair</v>
          </cell>
          <cell r="W44">
            <v>1</v>
          </cell>
          <cell r="X44">
            <v>1</v>
          </cell>
          <cell r="Y44" t="str">
            <v>OU</v>
          </cell>
          <cell r="Z44">
            <v>0</v>
          </cell>
          <cell r="AA44">
            <v>1</v>
          </cell>
          <cell r="AB44">
            <v>6</v>
          </cell>
          <cell r="AC44"/>
          <cell r="AD44">
            <v>37671</v>
          </cell>
          <cell r="AE44"/>
          <cell r="AF44">
            <v>37889</v>
          </cell>
          <cell r="AG44">
            <v>7.2</v>
          </cell>
          <cell r="AH44" t="str">
            <v>OD</v>
          </cell>
          <cell r="AI44">
            <v>0</v>
          </cell>
          <cell r="AJ44">
            <v>1.696</v>
          </cell>
          <cell r="AK44">
            <v>16.456</v>
          </cell>
          <cell r="AL44">
            <v>3.395</v>
          </cell>
          <cell r="AM44">
            <v>16.812999999999999</v>
          </cell>
          <cell r="AN44">
            <v>3.7450000000000001</v>
          </cell>
          <cell r="AO44"/>
          <cell r="AP44">
            <v>2.91</v>
          </cell>
          <cell r="AQ44">
            <v>18.690000000000001</v>
          </cell>
          <cell r="AS44" t="str">
            <v>2.3 year f/u</v>
          </cell>
          <cell r="AT44">
            <v>2.0490000000000004</v>
          </cell>
          <cell r="AU44">
            <v>-0.83499999999999996</v>
          </cell>
          <cell r="AV44">
            <v>1</v>
          </cell>
          <cell r="AW44">
            <v>0</v>
          </cell>
          <cell r="AX44">
            <v>0</v>
          </cell>
          <cell r="AY44">
            <v>1</v>
          </cell>
          <cell r="AZ44">
            <v>0</v>
          </cell>
          <cell r="BA44">
            <v>1</v>
          </cell>
          <cell r="BB44"/>
          <cell r="BC44">
            <v>1</v>
          </cell>
          <cell r="BD44">
            <v>0</v>
          </cell>
          <cell r="BE44">
            <v>0</v>
          </cell>
          <cell r="BF44">
            <v>0</v>
          </cell>
          <cell r="BG44">
            <v>1</v>
          </cell>
          <cell r="BH44">
            <v>1.6990000000000001</v>
          </cell>
          <cell r="BI44">
            <v>0.35699999999999932</v>
          </cell>
          <cell r="BJ44">
            <v>-1.3420000000000007</v>
          </cell>
          <cell r="BK44">
            <v>1</v>
          </cell>
          <cell r="BL44">
            <v>0</v>
          </cell>
          <cell r="BM44">
            <v>0</v>
          </cell>
          <cell r="BN44">
            <v>0</v>
          </cell>
          <cell r="BO44">
            <v>1</v>
          </cell>
          <cell r="BP44">
            <v>1.2140000000000002</v>
          </cell>
          <cell r="BQ44">
            <v>2.2340000000000018</v>
          </cell>
          <cell r="BR44">
            <v>1.0200000000000014</v>
          </cell>
          <cell r="BS44" t="str">
            <v/>
          </cell>
          <cell r="BT44">
            <v>1</v>
          </cell>
        </row>
        <row r="45">
          <cell r="G45" t="str">
            <v>Eva Bhadlawala_1</v>
          </cell>
          <cell r="H45">
            <v>1</v>
          </cell>
          <cell r="I45">
            <v>2</v>
          </cell>
          <cell r="J45">
            <v>22210</v>
          </cell>
          <cell r="K45">
            <v>41.747945205479454</v>
          </cell>
          <cell r="L45">
            <v>12</v>
          </cell>
          <cell r="M45">
            <v>37676</v>
          </cell>
          <cell r="N45">
            <v>5</v>
          </cell>
          <cell r="O45">
            <v>3.7450000000000001</v>
          </cell>
          <cell r="P45"/>
          <cell r="R45"/>
          <cell r="T45">
            <v>1</v>
          </cell>
          <cell r="U45" t="str">
            <v>Yes</v>
          </cell>
          <cell r="V45" t="str">
            <v>Posterior Approach Ptosis Repair</v>
          </cell>
          <cell r="W45">
            <v>1</v>
          </cell>
          <cell r="X45">
            <v>1</v>
          </cell>
          <cell r="Y45" t="str">
            <v>OU</v>
          </cell>
          <cell r="Z45">
            <v>1</v>
          </cell>
          <cell r="AA45">
            <v>1</v>
          </cell>
          <cell r="AB45">
            <v>6.5</v>
          </cell>
          <cell r="AC45"/>
          <cell r="AD45">
            <v>37671</v>
          </cell>
          <cell r="AE45"/>
          <cell r="AF45">
            <v>37889</v>
          </cell>
          <cell r="AG45">
            <v>7.2</v>
          </cell>
          <cell r="AH45" t="str">
            <v>OD</v>
          </cell>
          <cell r="AI45">
            <v>0</v>
          </cell>
          <cell r="AJ45">
            <v>2.1389999999999998</v>
          </cell>
          <cell r="AK45">
            <v>20.225000000000001</v>
          </cell>
          <cell r="AL45">
            <v>1.3740000000000001</v>
          </cell>
          <cell r="AM45">
            <v>18.024000000000001</v>
          </cell>
          <cell r="AN45">
            <v>3.7450000000000001</v>
          </cell>
          <cell r="AO45"/>
          <cell r="AP45">
            <v>3.35</v>
          </cell>
          <cell r="AQ45">
            <v>19.61</v>
          </cell>
          <cell r="AS45" t="str">
            <v>2.3 year f/u</v>
          </cell>
          <cell r="AT45">
            <v>1.6060000000000003</v>
          </cell>
          <cell r="AU45">
            <v>-0.39500000000000002</v>
          </cell>
          <cell r="AV45">
            <v>1</v>
          </cell>
          <cell r="AW45">
            <v>0</v>
          </cell>
          <cell r="AX45">
            <v>0</v>
          </cell>
          <cell r="AY45">
            <v>0</v>
          </cell>
          <cell r="AZ45">
            <v>1</v>
          </cell>
          <cell r="BA45">
            <v>1</v>
          </cell>
          <cell r="BB45"/>
          <cell r="BC45">
            <v>1</v>
          </cell>
          <cell r="BD45">
            <v>0</v>
          </cell>
          <cell r="BE45">
            <v>0</v>
          </cell>
          <cell r="BF45">
            <v>0</v>
          </cell>
          <cell r="BG45">
            <v>1</v>
          </cell>
          <cell r="BH45">
            <v>-0.76499999999999968</v>
          </cell>
          <cell r="BI45">
            <v>-2.2010000000000005</v>
          </cell>
          <cell r="BJ45">
            <v>-1.4360000000000008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 t="str">
            <v/>
          </cell>
          <cell r="BP45">
            <v>1.2110000000000003</v>
          </cell>
          <cell r="BQ45">
            <v>-0.61500000000000199</v>
          </cell>
          <cell r="BR45">
            <v>-1.8260000000000041</v>
          </cell>
          <cell r="BS45" t="str">
            <v/>
          </cell>
          <cell r="BT45">
            <v>0</v>
          </cell>
        </row>
        <row r="46">
          <cell r="G46" t="str">
            <v>Goel Kushanian_0</v>
          </cell>
          <cell r="H46">
            <v>1</v>
          </cell>
          <cell r="I46">
            <v>1</v>
          </cell>
          <cell r="J46">
            <v>11369</v>
          </cell>
          <cell r="K46">
            <v>71.975342465753428</v>
          </cell>
          <cell r="L46">
            <v>18</v>
          </cell>
          <cell r="M46">
            <v>38029</v>
          </cell>
          <cell r="N46">
            <v>6</v>
          </cell>
          <cell r="O46">
            <v>0.83499999999999996</v>
          </cell>
          <cell r="P46"/>
          <cell r="R46"/>
          <cell r="T46">
            <v>1</v>
          </cell>
          <cell r="U46" t="str">
            <v>Yes</v>
          </cell>
          <cell r="V46" t="str">
            <v>Posterior Approach Ptosis Repair</v>
          </cell>
          <cell r="W46">
            <v>1</v>
          </cell>
          <cell r="X46">
            <v>1</v>
          </cell>
          <cell r="Y46" t="str">
            <v>OU</v>
          </cell>
          <cell r="Z46">
            <v>0</v>
          </cell>
          <cell r="AA46">
            <v>1</v>
          </cell>
          <cell r="AB46">
            <v>8</v>
          </cell>
          <cell r="AD46">
            <v>38023</v>
          </cell>
          <cell r="AE46"/>
          <cell r="AF46">
            <v>38134</v>
          </cell>
          <cell r="AG46">
            <v>3.7</v>
          </cell>
          <cell r="AH46" t="str">
            <v>OU</v>
          </cell>
          <cell r="AI46">
            <v>2</v>
          </cell>
          <cell r="AJ46">
            <v>0</v>
          </cell>
          <cell r="AK46">
            <v>23.22</v>
          </cell>
          <cell r="AL46">
            <v>2.302</v>
          </cell>
          <cell r="AM46">
            <v>19.251999999999999</v>
          </cell>
          <cell r="AN46">
            <v>0.83499999999999996</v>
          </cell>
          <cell r="AO46"/>
          <cell r="AP46">
            <v>2.77</v>
          </cell>
          <cell r="AQ46">
            <v>21.29</v>
          </cell>
          <cell r="AS46" t="str">
            <v>irregular pupil – OD</v>
          </cell>
          <cell r="AT46">
            <v>0.83499999999999996</v>
          </cell>
          <cell r="AU46">
            <v>1.9350000000000001</v>
          </cell>
          <cell r="AV46">
            <v>1</v>
          </cell>
          <cell r="AW46">
            <v>0</v>
          </cell>
          <cell r="AX46">
            <v>1</v>
          </cell>
          <cell r="AY46">
            <v>0</v>
          </cell>
          <cell r="AZ46">
            <v>0</v>
          </cell>
          <cell r="BA46">
            <v>0</v>
          </cell>
          <cell r="BB46"/>
          <cell r="BC46">
            <v>0</v>
          </cell>
          <cell r="BD46">
            <v>0</v>
          </cell>
          <cell r="BE46">
            <v>1</v>
          </cell>
          <cell r="BF46">
            <v>0</v>
          </cell>
          <cell r="BG46">
            <v>0</v>
          </cell>
          <cell r="BH46">
            <v>2.302</v>
          </cell>
          <cell r="BI46">
            <v>-3.968</v>
          </cell>
          <cell r="BJ46">
            <v>-6.27</v>
          </cell>
          <cell r="BK46">
            <v>1</v>
          </cell>
          <cell r="BL46">
            <v>1</v>
          </cell>
          <cell r="BM46">
            <v>1</v>
          </cell>
          <cell r="BN46">
            <v>0</v>
          </cell>
          <cell r="BO46">
            <v>3</v>
          </cell>
          <cell r="BP46">
            <v>2.77</v>
          </cell>
          <cell r="BQ46">
            <v>-1.9299999999999997</v>
          </cell>
          <cell r="BR46">
            <v>-4.6999999999999993</v>
          </cell>
          <cell r="BS46" t="str">
            <v/>
          </cell>
          <cell r="BT46">
            <v>1</v>
          </cell>
        </row>
        <row r="47">
          <cell r="G47" t="str">
            <v>Goel Kushanian_1</v>
          </cell>
          <cell r="H47">
            <v>1</v>
          </cell>
          <cell r="I47">
            <v>1</v>
          </cell>
          <cell r="J47">
            <v>11369</v>
          </cell>
          <cell r="K47">
            <v>71.975342465753428</v>
          </cell>
          <cell r="L47">
            <v>18</v>
          </cell>
          <cell r="M47">
            <v>38029</v>
          </cell>
          <cell r="N47">
            <v>6</v>
          </cell>
          <cell r="O47">
            <v>1.504</v>
          </cell>
          <cell r="P47"/>
          <cell r="R47"/>
          <cell r="T47">
            <v>1</v>
          </cell>
          <cell r="U47" t="str">
            <v>Yes</v>
          </cell>
          <cell r="V47" t="str">
            <v>Posterior Approach Ptosis Repair</v>
          </cell>
          <cell r="W47">
            <v>1</v>
          </cell>
          <cell r="X47">
            <v>1</v>
          </cell>
          <cell r="Y47" t="str">
            <v>OU</v>
          </cell>
          <cell r="Z47">
            <v>1</v>
          </cell>
          <cell r="AA47">
            <v>1</v>
          </cell>
          <cell r="AB47">
            <v>5</v>
          </cell>
          <cell r="AD47">
            <v>38023</v>
          </cell>
          <cell r="AE47"/>
          <cell r="AF47">
            <v>38134</v>
          </cell>
          <cell r="AG47">
            <v>3.7</v>
          </cell>
          <cell r="AH47" t="str">
            <v>OU</v>
          </cell>
          <cell r="AI47">
            <v>2</v>
          </cell>
          <cell r="AJ47">
            <v>1.1739999999999999</v>
          </cell>
          <cell r="AK47">
            <v>23.594000000000001</v>
          </cell>
          <cell r="AL47">
            <v>2.59</v>
          </cell>
          <cell r="AM47">
            <v>19.77</v>
          </cell>
          <cell r="AN47">
            <v>1.504</v>
          </cell>
          <cell r="AO47"/>
          <cell r="AP47">
            <v>3.7</v>
          </cell>
          <cell r="AQ47">
            <v>20.51</v>
          </cell>
          <cell r="AS47" t="str">
            <v>irregular pupil – OD</v>
          </cell>
          <cell r="AT47">
            <v>0.33000000000000007</v>
          </cell>
          <cell r="AU47">
            <v>2.1960000000000002</v>
          </cell>
          <cell r="AV47">
            <v>0</v>
          </cell>
          <cell r="AW47">
            <v>0</v>
          </cell>
          <cell r="AX47">
            <v>1</v>
          </cell>
          <cell r="AY47">
            <v>0</v>
          </cell>
          <cell r="AZ47">
            <v>0</v>
          </cell>
          <cell r="BA47">
            <v>0</v>
          </cell>
          <cell r="BB47"/>
          <cell r="BC47">
            <v>0</v>
          </cell>
          <cell r="BD47">
            <v>0</v>
          </cell>
          <cell r="BE47">
            <v>1</v>
          </cell>
          <cell r="BF47">
            <v>0</v>
          </cell>
          <cell r="BG47">
            <v>0</v>
          </cell>
          <cell r="BH47">
            <v>1.4159999999999999</v>
          </cell>
          <cell r="BI47">
            <v>-3.8240000000000016</v>
          </cell>
          <cell r="BJ47">
            <v>-5.240000000000002</v>
          </cell>
          <cell r="BK47">
            <v>1</v>
          </cell>
          <cell r="BL47">
            <v>1</v>
          </cell>
          <cell r="BM47">
            <v>1</v>
          </cell>
          <cell r="BN47">
            <v>0</v>
          </cell>
          <cell r="BO47">
            <v>3</v>
          </cell>
          <cell r="BP47">
            <v>2.5260000000000002</v>
          </cell>
          <cell r="BQ47">
            <v>-3.0839999999999996</v>
          </cell>
          <cell r="BR47">
            <v>-5.6099999999999994</v>
          </cell>
          <cell r="BS47" t="str">
            <v/>
          </cell>
          <cell r="BT47">
            <v>1</v>
          </cell>
        </row>
        <row r="48">
          <cell r="G48" t="str">
            <v>James Ling_0</v>
          </cell>
          <cell r="H48" t="str">
            <v/>
          </cell>
          <cell r="I48">
            <v>1</v>
          </cell>
          <cell r="J48">
            <v>13976</v>
          </cell>
          <cell r="K48">
            <v>73.120547945205473</v>
          </cell>
          <cell r="L48">
            <v>15</v>
          </cell>
          <cell r="M48">
            <v>41060</v>
          </cell>
          <cell r="N48">
            <v>6</v>
          </cell>
          <cell r="O48">
            <v>0.81699999999999995</v>
          </cell>
          <cell r="P48"/>
          <cell r="R48"/>
          <cell r="T48">
            <v>1</v>
          </cell>
          <cell r="W48">
            <v>2</v>
          </cell>
          <cell r="X48">
            <v>1</v>
          </cell>
          <cell r="Y48" t="str">
            <v>OU</v>
          </cell>
          <cell r="Z48">
            <v>0</v>
          </cell>
          <cell r="AA48">
            <v>1</v>
          </cell>
          <cell r="AB48">
            <v>9</v>
          </cell>
          <cell r="AC48"/>
          <cell r="AD48">
            <v>41054</v>
          </cell>
          <cell r="AE48"/>
          <cell r="AF48">
            <v>41183</v>
          </cell>
          <cell r="AG48">
            <v>4.2</v>
          </cell>
          <cell r="AH48" t="str">
            <v>OD</v>
          </cell>
          <cell r="AI48">
            <v>0</v>
          </cell>
          <cell r="AJ48">
            <v>0.88</v>
          </cell>
          <cell r="AK48">
            <v>21.09</v>
          </cell>
          <cell r="AL48">
            <v>1.52</v>
          </cell>
          <cell r="AM48">
            <v>16.5</v>
          </cell>
          <cell r="AN48">
            <v>0.81699999999999995</v>
          </cell>
          <cell r="AP48">
            <v>2.84</v>
          </cell>
          <cell r="AQ48">
            <v>19.16</v>
          </cell>
          <cell r="AT48">
            <v>-6.3000000000000056E-2</v>
          </cell>
          <cell r="AU48">
            <v>2.0229999999999997</v>
          </cell>
          <cell r="AV48">
            <v>0</v>
          </cell>
          <cell r="AW48">
            <v>0</v>
          </cell>
          <cell r="AX48">
            <v>1</v>
          </cell>
          <cell r="AY48">
            <v>0</v>
          </cell>
          <cell r="AZ48">
            <v>0</v>
          </cell>
          <cell r="BA48">
            <v>0</v>
          </cell>
          <cell r="BB48"/>
          <cell r="BC48">
            <v>0</v>
          </cell>
          <cell r="BD48">
            <v>0</v>
          </cell>
          <cell r="BE48">
            <v>1</v>
          </cell>
          <cell r="BF48">
            <v>0</v>
          </cell>
          <cell r="BG48">
            <v>0</v>
          </cell>
          <cell r="BH48">
            <v>0.64</v>
          </cell>
          <cell r="BI48">
            <v>-4.59</v>
          </cell>
          <cell r="BJ48">
            <v>-5.2299999999999995</v>
          </cell>
          <cell r="BK48">
            <v>1</v>
          </cell>
          <cell r="BL48">
            <v>1</v>
          </cell>
          <cell r="BM48">
            <v>1</v>
          </cell>
          <cell r="BN48">
            <v>0</v>
          </cell>
          <cell r="BO48">
            <v>3</v>
          </cell>
          <cell r="BP48">
            <v>1.96</v>
          </cell>
          <cell r="BQ48">
            <v>-1.9299999999999997</v>
          </cell>
          <cell r="BR48">
            <v>-3.8900000000000006</v>
          </cell>
          <cell r="BS48" t="str">
            <v/>
          </cell>
          <cell r="BT48">
            <v>1</v>
          </cell>
        </row>
        <row r="49">
          <cell r="G49" t="str">
            <v>James Ling_1</v>
          </cell>
          <cell r="H49" t="str">
            <v/>
          </cell>
          <cell r="I49">
            <v>1</v>
          </cell>
          <cell r="J49">
            <v>13976</v>
          </cell>
          <cell r="K49">
            <v>73.120547945205473</v>
          </cell>
          <cell r="L49">
            <v>15</v>
          </cell>
          <cell r="M49">
            <v>41060</v>
          </cell>
          <cell r="N49">
            <v>6</v>
          </cell>
          <cell r="O49">
            <v>0.61299999999999999</v>
          </cell>
          <cell r="P49"/>
          <cell r="R49"/>
          <cell r="T49">
            <v>1</v>
          </cell>
          <cell r="W49">
            <v>2</v>
          </cell>
          <cell r="X49">
            <v>1</v>
          </cell>
          <cell r="Y49" t="str">
            <v>OU</v>
          </cell>
          <cell r="Z49">
            <v>1</v>
          </cell>
          <cell r="AA49">
            <v>1</v>
          </cell>
          <cell r="AB49">
            <v>9</v>
          </cell>
          <cell r="AC49"/>
          <cell r="AD49">
            <v>41054</v>
          </cell>
          <cell r="AE49"/>
          <cell r="AF49">
            <v>41183</v>
          </cell>
          <cell r="AG49">
            <v>4.2</v>
          </cell>
          <cell r="AH49" t="str">
            <v>OD</v>
          </cell>
          <cell r="AI49">
            <v>0</v>
          </cell>
          <cell r="AJ49">
            <v>0.69</v>
          </cell>
          <cell r="AK49">
            <v>19.66</v>
          </cell>
          <cell r="AL49">
            <v>0.97</v>
          </cell>
          <cell r="AM49">
            <v>15.65</v>
          </cell>
          <cell r="AN49">
            <v>0.61299999999999999</v>
          </cell>
          <cell r="AP49">
            <v>2.6</v>
          </cell>
          <cell r="AQ49">
            <v>17.61</v>
          </cell>
          <cell r="AT49">
            <v>-7.6999999999999957E-2</v>
          </cell>
          <cell r="AU49">
            <v>1.9870000000000001</v>
          </cell>
          <cell r="AV49">
            <v>0</v>
          </cell>
          <cell r="AW49">
            <v>0</v>
          </cell>
          <cell r="AX49">
            <v>1</v>
          </cell>
          <cell r="AY49">
            <v>0</v>
          </cell>
          <cell r="AZ49">
            <v>0</v>
          </cell>
          <cell r="BA49">
            <v>0</v>
          </cell>
          <cell r="BB49"/>
          <cell r="BC49">
            <v>0</v>
          </cell>
          <cell r="BD49">
            <v>0</v>
          </cell>
          <cell r="BE49">
            <v>1</v>
          </cell>
          <cell r="BF49">
            <v>0</v>
          </cell>
          <cell r="BG49">
            <v>0</v>
          </cell>
          <cell r="BH49">
            <v>0.28000000000000003</v>
          </cell>
          <cell r="BI49">
            <v>-4.01</v>
          </cell>
          <cell r="BJ49">
            <v>-4.29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 t="str">
            <v/>
          </cell>
          <cell r="BP49">
            <v>1.9100000000000001</v>
          </cell>
          <cell r="BQ49">
            <v>-2.0500000000000007</v>
          </cell>
          <cell r="BR49">
            <v>-3.9599999999999991</v>
          </cell>
          <cell r="BS49" t="str">
            <v/>
          </cell>
          <cell r="BT49">
            <v>0</v>
          </cell>
        </row>
        <row r="50">
          <cell r="G50" t="str">
            <v>Jean Kornbluth_0</v>
          </cell>
          <cell r="H50">
            <v>1</v>
          </cell>
          <cell r="I50">
            <v>2</v>
          </cell>
          <cell r="J50">
            <v>8346</v>
          </cell>
          <cell r="K50">
            <v>83.180821917808217</v>
          </cell>
          <cell r="L50">
            <v>12</v>
          </cell>
          <cell r="M50">
            <v>39156</v>
          </cell>
          <cell r="N50">
            <v>8</v>
          </cell>
          <cell r="O50">
            <v>3.16</v>
          </cell>
          <cell r="P50"/>
          <cell r="R50"/>
          <cell r="T50">
            <v>1</v>
          </cell>
          <cell r="U50" t="str">
            <v>YES</v>
          </cell>
          <cell r="V50" t="str">
            <v>Posterior Approach Ptosis Repair</v>
          </cell>
          <cell r="W50">
            <v>1</v>
          </cell>
          <cell r="X50">
            <v>1</v>
          </cell>
          <cell r="Y50" t="str">
            <v>OU</v>
          </cell>
          <cell r="Z50">
            <v>0</v>
          </cell>
          <cell r="AA50">
            <v>1</v>
          </cell>
          <cell r="AB50">
            <v>8.5</v>
          </cell>
          <cell r="AD50">
            <v>39148</v>
          </cell>
          <cell r="AE50"/>
          <cell r="AF50">
            <v>39244</v>
          </cell>
          <cell r="AG50">
            <v>3.1333333333333333</v>
          </cell>
          <cell r="AH50" t="str">
            <v>OD</v>
          </cell>
          <cell r="AI50">
            <v>0</v>
          </cell>
          <cell r="AJ50">
            <v>1.758</v>
          </cell>
          <cell r="AK50">
            <v>14.914</v>
          </cell>
          <cell r="AL50">
            <v>3.036</v>
          </cell>
          <cell r="AM50">
            <v>16.616</v>
          </cell>
          <cell r="AN50">
            <v>3.16</v>
          </cell>
          <cell r="AO50"/>
          <cell r="AP50">
            <v>3.899</v>
          </cell>
          <cell r="AQ50">
            <v>18.86</v>
          </cell>
          <cell r="AS50"/>
          <cell r="AT50">
            <v>1.4020000000000001</v>
          </cell>
          <cell r="AU50">
            <v>0.73899999999999988</v>
          </cell>
          <cell r="AV50">
            <v>1</v>
          </cell>
          <cell r="AW50">
            <v>0</v>
          </cell>
          <cell r="AX50">
            <v>1</v>
          </cell>
          <cell r="AY50">
            <v>0</v>
          </cell>
          <cell r="AZ50">
            <v>0</v>
          </cell>
          <cell r="BA50">
            <v>1</v>
          </cell>
          <cell r="BB50"/>
          <cell r="BC50">
            <v>1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1.278</v>
          </cell>
          <cell r="BI50">
            <v>1.702</v>
          </cell>
          <cell r="BJ50">
            <v>0.42399999999999993</v>
          </cell>
          <cell r="BK50">
            <v>1</v>
          </cell>
          <cell r="BL50">
            <v>0</v>
          </cell>
          <cell r="BM50">
            <v>0</v>
          </cell>
          <cell r="BN50">
            <v>0</v>
          </cell>
          <cell r="BO50">
            <v>1</v>
          </cell>
          <cell r="BP50">
            <v>2.141</v>
          </cell>
          <cell r="BQ50">
            <v>3.9459999999999997</v>
          </cell>
          <cell r="BR50">
            <v>1.8049999999999997</v>
          </cell>
          <cell r="BS50" t="str">
            <v/>
          </cell>
          <cell r="BT50">
            <v>1</v>
          </cell>
        </row>
        <row r="51">
          <cell r="G51" t="str">
            <v>Jean Kornbluth_1</v>
          </cell>
          <cell r="H51">
            <v>1</v>
          </cell>
          <cell r="I51">
            <v>2</v>
          </cell>
          <cell r="J51">
            <v>8346</v>
          </cell>
          <cell r="K51">
            <v>83.180821917808217</v>
          </cell>
          <cell r="L51">
            <v>12</v>
          </cell>
          <cell r="M51">
            <v>39156</v>
          </cell>
          <cell r="N51">
            <v>8</v>
          </cell>
          <cell r="O51">
            <v>2.2839999999999998</v>
          </cell>
          <cell r="P51"/>
          <cell r="R51"/>
          <cell r="T51">
            <v>1</v>
          </cell>
          <cell r="U51" t="str">
            <v>YES</v>
          </cell>
          <cell r="V51" t="str">
            <v>Posterior Approach Ptosis Repair</v>
          </cell>
          <cell r="W51">
            <v>1</v>
          </cell>
          <cell r="X51">
            <v>1</v>
          </cell>
          <cell r="Y51" t="str">
            <v>OU</v>
          </cell>
          <cell r="Z51">
            <v>1</v>
          </cell>
          <cell r="AA51">
            <v>1</v>
          </cell>
          <cell r="AB51">
            <v>7</v>
          </cell>
          <cell r="AD51">
            <v>39148</v>
          </cell>
          <cell r="AE51"/>
          <cell r="AF51">
            <v>39244</v>
          </cell>
          <cell r="AG51">
            <v>3.1333333333333333</v>
          </cell>
          <cell r="AH51" t="str">
            <v>OD</v>
          </cell>
          <cell r="AI51">
            <v>0</v>
          </cell>
          <cell r="AJ51">
            <v>2.59</v>
          </cell>
          <cell r="AK51">
            <v>24.1</v>
          </cell>
          <cell r="AL51">
            <v>2.63</v>
          </cell>
          <cell r="AM51">
            <v>24.53</v>
          </cell>
          <cell r="AN51">
            <v>2.2839999999999998</v>
          </cell>
          <cell r="AO51"/>
          <cell r="AP51">
            <v>3.38</v>
          </cell>
          <cell r="AQ51">
            <v>26.16</v>
          </cell>
          <cell r="AS51"/>
          <cell r="AT51">
            <v>-0.30600000000000005</v>
          </cell>
          <cell r="AU51">
            <v>1.0960000000000001</v>
          </cell>
          <cell r="AV51">
            <v>0</v>
          </cell>
          <cell r="AW51">
            <v>0</v>
          </cell>
          <cell r="AX51">
            <v>1</v>
          </cell>
          <cell r="AY51">
            <v>0</v>
          </cell>
          <cell r="AZ51">
            <v>0</v>
          </cell>
          <cell r="BA51">
            <v>0</v>
          </cell>
          <cell r="BB51"/>
          <cell r="BC51">
            <v>0</v>
          </cell>
          <cell r="BD51">
            <v>0</v>
          </cell>
          <cell r="BE51">
            <v>1</v>
          </cell>
          <cell r="BF51">
            <v>0</v>
          </cell>
          <cell r="BG51">
            <v>0</v>
          </cell>
          <cell r="BH51">
            <v>4.0000000000000036E-2</v>
          </cell>
          <cell r="BI51">
            <v>0.42999999999999972</v>
          </cell>
          <cell r="BJ51">
            <v>0.38999999999999968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 t="str">
            <v/>
          </cell>
          <cell r="BP51">
            <v>0.79</v>
          </cell>
          <cell r="BQ51">
            <v>2.0599999999999987</v>
          </cell>
          <cell r="BR51">
            <v>1.2699999999999996</v>
          </cell>
          <cell r="BS51" t="str">
            <v/>
          </cell>
          <cell r="BT51">
            <v>0</v>
          </cell>
        </row>
        <row r="52">
          <cell r="G52" t="str">
            <v>Jennifer Ann Ramirez_0</v>
          </cell>
          <cell r="H52">
            <v>1</v>
          </cell>
          <cell r="I52">
            <v>2</v>
          </cell>
          <cell r="J52">
            <v>24579</v>
          </cell>
          <cell r="K52">
            <v>41.463013698630135</v>
          </cell>
          <cell r="L52">
            <v>14</v>
          </cell>
          <cell r="M52">
            <v>39940</v>
          </cell>
          <cell r="N52">
            <v>6</v>
          </cell>
          <cell r="O52">
            <v>0.85</v>
          </cell>
          <cell r="P52"/>
          <cell r="R52"/>
          <cell r="S52" t="str">
            <v>(818) 262-5993</v>
          </cell>
          <cell r="T52">
            <v>1</v>
          </cell>
          <cell r="U52" t="str">
            <v>Yes</v>
          </cell>
          <cell r="V52" t="str">
            <v>Posterior Approach Ptosis Repair</v>
          </cell>
          <cell r="W52">
            <v>1</v>
          </cell>
          <cell r="X52">
            <v>1</v>
          </cell>
          <cell r="Y52" t="str">
            <v>OU</v>
          </cell>
          <cell r="Z52">
            <v>0</v>
          </cell>
          <cell r="AA52">
            <v>1</v>
          </cell>
          <cell r="AB52">
            <v>5.5</v>
          </cell>
          <cell r="AD52">
            <v>39934</v>
          </cell>
          <cell r="AE52"/>
          <cell r="AF52">
            <v>40049</v>
          </cell>
          <cell r="AG52">
            <v>3.7666666666666666</v>
          </cell>
          <cell r="AH52" t="str">
            <v>OS</v>
          </cell>
          <cell r="AI52">
            <v>1</v>
          </cell>
          <cell r="AJ52">
            <v>2.2200000000000002</v>
          </cell>
          <cell r="AK52">
            <v>17</v>
          </cell>
          <cell r="AL52">
            <v>1.1200000000000001</v>
          </cell>
          <cell r="AM52">
            <v>19.510000000000002</v>
          </cell>
          <cell r="AN52">
            <v>0.85</v>
          </cell>
          <cell r="AO52"/>
          <cell r="AP52">
            <v>4.6399999999999997</v>
          </cell>
          <cell r="AQ52">
            <v>17.61</v>
          </cell>
          <cell r="AS52"/>
          <cell r="AT52">
            <v>-1.37</v>
          </cell>
          <cell r="AU52">
            <v>3.7899999999999996</v>
          </cell>
          <cell r="AV52">
            <v>0</v>
          </cell>
          <cell r="AW52">
            <v>1</v>
          </cell>
          <cell r="AX52">
            <v>1</v>
          </cell>
          <cell r="AY52">
            <v>0</v>
          </cell>
          <cell r="AZ52">
            <v>0</v>
          </cell>
          <cell r="BA52">
            <v>0</v>
          </cell>
          <cell r="BB52"/>
          <cell r="BC52">
            <v>0</v>
          </cell>
          <cell r="BD52">
            <v>1</v>
          </cell>
          <cell r="BE52">
            <v>1</v>
          </cell>
          <cell r="BF52">
            <v>0</v>
          </cell>
          <cell r="BG52">
            <v>0</v>
          </cell>
          <cell r="BH52">
            <v>-1.1000000000000001</v>
          </cell>
          <cell r="BI52">
            <v>2.5100000000000016</v>
          </cell>
          <cell r="BJ52">
            <v>3.6100000000000017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 t="str">
            <v/>
          </cell>
          <cell r="BP52">
            <v>2.4199999999999995</v>
          </cell>
          <cell r="BQ52">
            <v>0.60999999999999943</v>
          </cell>
          <cell r="BR52">
            <v>-1.8100000000000005</v>
          </cell>
          <cell r="BS52" t="str">
            <v/>
          </cell>
          <cell r="BT52">
            <v>0</v>
          </cell>
        </row>
        <row r="53">
          <cell r="G53" t="str">
            <v>Jennifer Ann Ramirez_1</v>
          </cell>
          <cell r="H53">
            <v>1</v>
          </cell>
          <cell r="I53">
            <v>2</v>
          </cell>
          <cell r="J53">
            <v>24579</v>
          </cell>
          <cell r="K53">
            <v>41.463013698630135</v>
          </cell>
          <cell r="L53">
            <v>14</v>
          </cell>
          <cell r="M53">
            <v>39940</v>
          </cell>
          <cell r="N53">
            <v>6</v>
          </cell>
          <cell r="O53">
            <v>3.7269999999999999</v>
          </cell>
          <cell r="P53"/>
          <cell r="R53"/>
          <cell r="S53" t="str">
            <v>(818) 262-5993</v>
          </cell>
          <cell r="T53">
            <v>1</v>
          </cell>
          <cell r="U53" t="str">
            <v>Yes</v>
          </cell>
          <cell r="V53" t="str">
            <v>Posterior Approach Ptosis Repair</v>
          </cell>
          <cell r="W53">
            <v>1</v>
          </cell>
          <cell r="X53">
            <v>1</v>
          </cell>
          <cell r="Y53" t="str">
            <v>OU</v>
          </cell>
          <cell r="Z53">
            <v>1</v>
          </cell>
          <cell r="AA53">
            <v>1</v>
          </cell>
          <cell r="AB53">
            <v>8</v>
          </cell>
          <cell r="AD53">
            <v>39934</v>
          </cell>
          <cell r="AE53"/>
          <cell r="AF53">
            <v>40049</v>
          </cell>
          <cell r="AG53">
            <v>3.7666666666666666</v>
          </cell>
          <cell r="AH53" t="str">
            <v>OS</v>
          </cell>
          <cell r="AI53">
            <v>1</v>
          </cell>
          <cell r="AJ53">
            <v>1.208</v>
          </cell>
          <cell r="AK53">
            <v>15.92</v>
          </cell>
          <cell r="AL53">
            <v>2.4</v>
          </cell>
          <cell r="AM53">
            <v>16.559999999999999</v>
          </cell>
          <cell r="AN53">
            <v>3.7269999999999999</v>
          </cell>
          <cell r="AO53"/>
          <cell r="AP53">
            <v>5.1870000000000003</v>
          </cell>
          <cell r="AQ53">
            <v>16.068000000000001</v>
          </cell>
          <cell r="AS53"/>
          <cell r="AT53">
            <v>2.5190000000000001</v>
          </cell>
          <cell r="AU53">
            <v>1.4600000000000004</v>
          </cell>
          <cell r="AV53">
            <v>1</v>
          </cell>
          <cell r="AW53">
            <v>0</v>
          </cell>
          <cell r="AX53">
            <v>1</v>
          </cell>
          <cell r="AY53">
            <v>0</v>
          </cell>
          <cell r="AZ53">
            <v>0</v>
          </cell>
          <cell r="BA53">
            <v>0</v>
          </cell>
          <cell r="BB53"/>
          <cell r="BC53">
            <v>1</v>
          </cell>
          <cell r="BD53">
            <v>0</v>
          </cell>
          <cell r="BE53">
            <v>1</v>
          </cell>
          <cell r="BF53">
            <v>0</v>
          </cell>
          <cell r="BG53">
            <v>0</v>
          </cell>
          <cell r="BH53">
            <v>1.1919999999999999</v>
          </cell>
          <cell r="BI53">
            <v>0.63999999999999879</v>
          </cell>
          <cell r="BJ53">
            <v>-0.55200000000000116</v>
          </cell>
          <cell r="BK53">
            <v>1</v>
          </cell>
          <cell r="BL53">
            <v>0</v>
          </cell>
          <cell r="BM53">
            <v>0</v>
          </cell>
          <cell r="BN53">
            <v>0</v>
          </cell>
          <cell r="BO53">
            <v>1</v>
          </cell>
          <cell r="BP53">
            <v>3.9790000000000001</v>
          </cell>
          <cell r="BQ53">
            <v>0.14800000000000146</v>
          </cell>
          <cell r="BR53">
            <v>-3.8309999999999995</v>
          </cell>
          <cell r="BS53" t="str">
            <v/>
          </cell>
          <cell r="BT53">
            <v>1</v>
          </cell>
        </row>
        <row r="54">
          <cell r="G54" t="str">
            <v>Les Rodin_0</v>
          </cell>
          <cell r="H54">
            <v>1</v>
          </cell>
          <cell r="I54">
            <v>1</v>
          </cell>
          <cell r="J54">
            <v>15815</v>
          </cell>
          <cell r="K54">
            <v>61.254794520547946</v>
          </cell>
          <cell r="M54">
            <v>38505</v>
          </cell>
          <cell r="N54">
            <v>5</v>
          </cell>
          <cell r="O54">
            <v>1.6339999999999999</v>
          </cell>
          <cell r="P54"/>
          <cell r="R54"/>
          <cell r="S54" t="str">
            <v>(818) 439-3500</v>
          </cell>
          <cell r="T54">
            <v>1</v>
          </cell>
          <cell r="U54" t="str">
            <v>YES</v>
          </cell>
          <cell r="V54" t="str">
            <v>Posterior Approach Ptosis Repair</v>
          </cell>
          <cell r="W54">
            <v>1</v>
          </cell>
          <cell r="X54">
            <v>1</v>
          </cell>
          <cell r="Y54" t="str">
            <v>OU</v>
          </cell>
          <cell r="Z54">
            <v>0</v>
          </cell>
          <cell r="AA54">
            <v>1</v>
          </cell>
          <cell r="AB54">
            <v>7</v>
          </cell>
          <cell r="AD54">
            <v>38499</v>
          </cell>
          <cell r="AE54"/>
          <cell r="AF54">
            <v>38614</v>
          </cell>
          <cell r="AG54">
            <v>3.7333333333333334</v>
          </cell>
          <cell r="AH54" t="str">
            <v>OD</v>
          </cell>
          <cell r="AI54">
            <v>0</v>
          </cell>
          <cell r="AJ54">
            <v>0.88</v>
          </cell>
          <cell r="AK54">
            <v>12.22</v>
          </cell>
          <cell r="AL54">
            <v>1.2</v>
          </cell>
          <cell r="AM54">
            <v>11.71</v>
          </cell>
          <cell r="AN54">
            <v>1.6339999999999999</v>
          </cell>
          <cell r="AO54"/>
          <cell r="AP54">
            <v>2.06</v>
          </cell>
          <cell r="AQ54">
            <v>13.31</v>
          </cell>
          <cell r="AS54" t="str">
            <v>s/p previous bleph OU</v>
          </cell>
          <cell r="AT54">
            <v>0.75399999999999989</v>
          </cell>
          <cell r="AU54">
            <v>0.42600000000000016</v>
          </cell>
          <cell r="AV54">
            <v>1</v>
          </cell>
          <cell r="AW54">
            <v>0</v>
          </cell>
          <cell r="AX54">
            <v>0</v>
          </cell>
          <cell r="AY54">
            <v>0</v>
          </cell>
          <cell r="AZ54">
            <v>1</v>
          </cell>
          <cell r="BA54">
            <v>1</v>
          </cell>
          <cell r="BB54"/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0.31999999999999995</v>
          </cell>
          <cell r="BI54">
            <v>-0.50999999999999979</v>
          </cell>
          <cell r="BJ54">
            <v>-0.82999999999999974</v>
          </cell>
          <cell r="BK54">
            <v>0</v>
          </cell>
          <cell r="BL54">
            <v>1</v>
          </cell>
          <cell r="BM54">
            <v>0</v>
          </cell>
          <cell r="BN54">
            <v>0</v>
          </cell>
          <cell r="BO54">
            <v>2</v>
          </cell>
          <cell r="BP54">
            <v>1.1800000000000002</v>
          </cell>
          <cell r="BQ54">
            <v>1.0899999999999999</v>
          </cell>
          <cell r="BR54">
            <v>-8.9999999999999858E-2</v>
          </cell>
          <cell r="BS54" t="str">
            <v/>
          </cell>
          <cell r="BT54">
            <v>1</v>
          </cell>
        </row>
        <row r="55">
          <cell r="G55" t="str">
            <v>Les Rodin_1</v>
          </cell>
          <cell r="H55">
            <v>1</v>
          </cell>
          <cell r="I55">
            <v>1</v>
          </cell>
          <cell r="J55">
            <v>15815</v>
          </cell>
          <cell r="K55">
            <v>61.254794520547946</v>
          </cell>
          <cell r="M55">
            <v>38505</v>
          </cell>
          <cell r="N55">
            <v>5</v>
          </cell>
          <cell r="O55">
            <v>1.8380000000000001</v>
          </cell>
          <cell r="P55"/>
          <cell r="R55"/>
          <cell r="S55" t="str">
            <v>(818) 439-3500</v>
          </cell>
          <cell r="T55">
            <v>1</v>
          </cell>
          <cell r="U55" t="str">
            <v>YES</v>
          </cell>
          <cell r="V55" t="str">
            <v>Posterior Approach Ptosis Repair</v>
          </cell>
          <cell r="W55">
            <v>1</v>
          </cell>
          <cell r="X55">
            <v>1</v>
          </cell>
          <cell r="Y55" t="str">
            <v>OU</v>
          </cell>
          <cell r="Z55">
            <v>1</v>
          </cell>
          <cell r="AA55">
            <v>1</v>
          </cell>
          <cell r="AB55">
            <v>6</v>
          </cell>
          <cell r="AD55">
            <v>38499</v>
          </cell>
          <cell r="AE55"/>
          <cell r="AF55">
            <v>38614</v>
          </cell>
          <cell r="AG55">
            <v>3.7333333333333334</v>
          </cell>
          <cell r="AH55" t="str">
            <v>OD</v>
          </cell>
          <cell r="AI55">
            <v>0</v>
          </cell>
          <cell r="AJ55">
            <v>1</v>
          </cell>
          <cell r="AK55">
            <v>11.01</v>
          </cell>
          <cell r="AL55">
            <v>1.29</v>
          </cell>
          <cell r="AM55">
            <v>12.4</v>
          </cell>
          <cell r="AN55">
            <v>1.8380000000000001</v>
          </cell>
          <cell r="AO55"/>
          <cell r="AP55">
            <v>2.04</v>
          </cell>
          <cell r="AQ55">
            <v>13.57</v>
          </cell>
          <cell r="AS55" t="str">
            <v>s/p previous bleph OU</v>
          </cell>
          <cell r="AT55">
            <v>0.83800000000000008</v>
          </cell>
          <cell r="AU55">
            <v>0.20199999999999996</v>
          </cell>
          <cell r="AV55">
            <v>1</v>
          </cell>
          <cell r="AW55">
            <v>0</v>
          </cell>
          <cell r="AX55">
            <v>0</v>
          </cell>
          <cell r="AY55">
            <v>0</v>
          </cell>
          <cell r="AZ55">
            <v>1</v>
          </cell>
          <cell r="BA55">
            <v>1</v>
          </cell>
          <cell r="BB55"/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0.29000000000000004</v>
          </cell>
          <cell r="BI55">
            <v>1.3900000000000006</v>
          </cell>
          <cell r="BJ55">
            <v>1.1000000000000005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 t="str">
            <v/>
          </cell>
          <cell r="BP55">
            <v>1.04</v>
          </cell>
          <cell r="BQ55">
            <v>2.5600000000000005</v>
          </cell>
          <cell r="BR55">
            <v>1.5200000000000014</v>
          </cell>
          <cell r="BS55" t="str">
            <v/>
          </cell>
          <cell r="BT55">
            <v>0</v>
          </cell>
        </row>
        <row r="56">
          <cell r="G56" t="str">
            <v>Lyman Massey_0</v>
          </cell>
          <cell r="H56">
            <v>1</v>
          </cell>
          <cell r="I56">
            <v>1</v>
          </cell>
          <cell r="J56">
            <v>16100</v>
          </cell>
          <cell r="K56">
            <v>65.430136986301363</v>
          </cell>
          <cell r="L56">
            <v>15</v>
          </cell>
          <cell r="M56">
            <v>40337</v>
          </cell>
          <cell r="N56">
            <v>7</v>
          </cell>
          <cell r="O56">
            <v>1.7569999999999999</v>
          </cell>
          <cell r="P56"/>
          <cell r="R56"/>
          <cell r="T56">
            <v>1</v>
          </cell>
          <cell r="V56" t="str">
            <v>Posterior Approach Ptosis Repair</v>
          </cell>
          <cell r="W56">
            <v>1</v>
          </cell>
          <cell r="X56">
            <v>1</v>
          </cell>
          <cell r="Y56" t="str">
            <v>OU</v>
          </cell>
          <cell r="Z56">
            <v>0</v>
          </cell>
          <cell r="AA56">
            <v>1</v>
          </cell>
          <cell r="AB56">
            <v>6</v>
          </cell>
          <cell r="AD56">
            <v>40330</v>
          </cell>
          <cell r="AE56"/>
          <cell r="AF56">
            <v>40431</v>
          </cell>
          <cell r="AG56">
            <v>3.3</v>
          </cell>
          <cell r="AH56" t="str">
            <v>OD</v>
          </cell>
          <cell r="AI56">
            <v>0</v>
          </cell>
          <cell r="AJ56">
            <v>3.58</v>
          </cell>
          <cell r="AK56">
            <v>12.88</v>
          </cell>
          <cell r="AL56">
            <v>3.25</v>
          </cell>
          <cell r="AM56">
            <v>12.29</v>
          </cell>
          <cell r="AN56">
            <v>1.7569999999999999</v>
          </cell>
          <cell r="AP56">
            <v>2.09</v>
          </cell>
          <cell r="AQ56">
            <v>11.84</v>
          </cell>
          <cell r="AT56">
            <v>-1.8230000000000002</v>
          </cell>
          <cell r="AU56">
            <v>0.33299999999999996</v>
          </cell>
          <cell r="AV56">
            <v>0</v>
          </cell>
          <cell r="AW56">
            <v>1</v>
          </cell>
          <cell r="AX56">
            <v>0</v>
          </cell>
          <cell r="AY56">
            <v>0</v>
          </cell>
          <cell r="AZ56">
            <v>1</v>
          </cell>
          <cell r="BA56">
            <v>1</v>
          </cell>
          <cell r="BB56"/>
          <cell r="BC56">
            <v>0</v>
          </cell>
          <cell r="BD56">
            <v>1</v>
          </cell>
          <cell r="BE56">
            <v>0</v>
          </cell>
          <cell r="BF56">
            <v>0</v>
          </cell>
          <cell r="BG56">
            <v>0</v>
          </cell>
          <cell r="BH56">
            <v>-0.33000000000000007</v>
          </cell>
          <cell r="BI56">
            <v>-0.59000000000000163</v>
          </cell>
          <cell r="BJ56">
            <v>-0.26000000000000156</v>
          </cell>
          <cell r="BK56">
            <v>0</v>
          </cell>
          <cell r="BL56">
            <v>1</v>
          </cell>
          <cell r="BM56">
            <v>0</v>
          </cell>
          <cell r="BN56">
            <v>0</v>
          </cell>
          <cell r="BO56">
            <v>2</v>
          </cell>
          <cell r="BP56">
            <v>-1.4900000000000002</v>
          </cell>
          <cell r="BQ56">
            <v>-1.0400000000000009</v>
          </cell>
          <cell r="BR56">
            <v>0.44999999999999929</v>
          </cell>
          <cell r="BS56" t="str">
            <v/>
          </cell>
          <cell r="BT56">
            <v>1</v>
          </cell>
        </row>
        <row r="57">
          <cell r="G57" t="str">
            <v>Lyman Massey_1</v>
          </cell>
          <cell r="H57">
            <v>1</v>
          </cell>
          <cell r="I57">
            <v>1</v>
          </cell>
          <cell r="J57">
            <v>16100</v>
          </cell>
          <cell r="K57">
            <v>65.430136986301363</v>
          </cell>
          <cell r="L57">
            <v>14</v>
          </cell>
          <cell r="M57">
            <v>40337</v>
          </cell>
          <cell r="N57">
            <v>7</v>
          </cell>
          <cell r="O57">
            <v>3.9529999999999998</v>
          </cell>
          <cell r="P57"/>
          <cell r="R57"/>
          <cell r="T57">
            <v>1</v>
          </cell>
          <cell r="W57">
            <v>1</v>
          </cell>
          <cell r="X57">
            <v>1</v>
          </cell>
          <cell r="Y57" t="str">
            <v>OU</v>
          </cell>
          <cell r="Z57">
            <v>1</v>
          </cell>
          <cell r="AA57">
            <v>1</v>
          </cell>
          <cell r="AB57">
            <v>7</v>
          </cell>
          <cell r="AD57">
            <v>40330</v>
          </cell>
          <cell r="AE57"/>
          <cell r="AF57">
            <v>40431</v>
          </cell>
          <cell r="AG57">
            <v>3.3</v>
          </cell>
          <cell r="AH57" t="str">
            <v>OD</v>
          </cell>
          <cell r="AI57">
            <v>0</v>
          </cell>
          <cell r="AJ57">
            <v>2.7</v>
          </cell>
          <cell r="AK57">
            <v>12.17</v>
          </cell>
          <cell r="AL57">
            <v>3.87</v>
          </cell>
          <cell r="AM57">
            <v>11.54</v>
          </cell>
          <cell r="AN57">
            <v>3.9529999999999998</v>
          </cell>
          <cell r="AP57">
            <v>2.2599999999999998</v>
          </cell>
          <cell r="AQ57">
            <v>10.44</v>
          </cell>
          <cell r="AT57">
            <v>1.2529999999999997</v>
          </cell>
          <cell r="AU57">
            <v>-1.6930000000000001</v>
          </cell>
          <cell r="AV57">
            <v>1</v>
          </cell>
          <cell r="AW57">
            <v>0</v>
          </cell>
          <cell r="AX57">
            <v>0</v>
          </cell>
          <cell r="AY57">
            <v>1</v>
          </cell>
          <cell r="AZ57">
            <v>0</v>
          </cell>
          <cell r="BA57">
            <v>0</v>
          </cell>
          <cell r="BB57"/>
          <cell r="BC57">
            <v>1</v>
          </cell>
          <cell r="BD57">
            <v>0</v>
          </cell>
          <cell r="BE57">
            <v>0</v>
          </cell>
          <cell r="BF57">
            <v>1</v>
          </cell>
          <cell r="BG57">
            <v>0</v>
          </cell>
          <cell r="BH57">
            <v>1.17</v>
          </cell>
          <cell r="BI57">
            <v>-0.63000000000000078</v>
          </cell>
          <cell r="BJ57">
            <v>-1.8000000000000007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 t="str">
            <v/>
          </cell>
          <cell r="BP57">
            <v>-0.44000000000000039</v>
          </cell>
          <cell r="BQ57">
            <v>-1.7300000000000004</v>
          </cell>
          <cell r="BR57">
            <v>-1.2899999999999991</v>
          </cell>
          <cell r="BS57" t="str">
            <v/>
          </cell>
          <cell r="BT57">
            <v>0</v>
          </cell>
        </row>
        <row r="58">
          <cell r="G58" t="str">
            <v>Marcia Edelman_0</v>
          </cell>
          <cell r="H58">
            <v>1</v>
          </cell>
          <cell r="I58">
            <v>2</v>
          </cell>
          <cell r="J58">
            <v>11451</v>
          </cell>
          <cell r="K58">
            <v>74.904109589041099</v>
          </cell>
          <cell r="L58">
            <v>15</v>
          </cell>
          <cell r="M58">
            <v>39195</v>
          </cell>
          <cell r="N58">
            <v>5</v>
          </cell>
          <cell r="O58">
            <v>0.997</v>
          </cell>
          <cell r="P58"/>
          <cell r="R58"/>
          <cell r="S58" t="str">
            <v>(818) 783-8937</v>
          </cell>
          <cell r="T58">
            <v>1</v>
          </cell>
          <cell r="U58" t="str">
            <v>Yes</v>
          </cell>
          <cell r="V58" t="str">
            <v>Posterior Approach Ptosis Repair</v>
          </cell>
          <cell r="W58">
            <v>1</v>
          </cell>
          <cell r="X58">
            <v>1</v>
          </cell>
          <cell r="Y58" t="str">
            <v>OU</v>
          </cell>
          <cell r="Z58">
            <v>0</v>
          </cell>
          <cell r="AA58">
            <v>1</v>
          </cell>
          <cell r="AB58">
            <v>8</v>
          </cell>
          <cell r="AD58">
            <v>39190</v>
          </cell>
          <cell r="AE58"/>
          <cell r="AF58">
            <v>39274</v>
          </cell>
          <cell r="AG58">
            <v>2.7666666666666666</v>
          </cell>
          <cell r="AH58" t="str">
            <v>OS</v>
          </cell>
          <cell r="AI58">
            <v>1</v>
          </cell>
          <cell r="AJ58">
            <v>2.74</v>
          </cell>
          <cell r="AK58">
            <v>21.54</v>
          </cell>
          <cell r="AL58">
            <v>1.74</v>
          </cell>
          <cell r="AM58">
            <v>21.04</v>
          </cell>
          <cell r="AN58">
            <v>0.997</v>
          </cell>
          <cell r="AO58"/>
          <cell r="AP58">
            <v>2.73</v>
          </cell>
          <cell r="AQ58">
            <v>24.14</v>
          </cell>
          <cell r="AS58" t="str">
            <v>Concurrent UL entropion repair</v>
          </cell>
          <cell r="AT58">
            <v>-1.7430000000000003</v>
          </cell>
          <cell r="AU58">
            <v>1.7330000000000001</v>
          </cell>
          <cell r="AV58">
            <v>0</v>
          </cell>
          <cell r="AW58">
            <v>1</v>
          </cell>
          <cell r="AX58">
            <v>1</v>
          </cell>
          <cell r="AY58">
            <v>0</v>
          </cell>
          <cell r="AZ58">
            <v>0</v>
          </cell>
          <cell r="BA58">
            <v>0</v>
          </cell>
          <cell r="BB58"/>
          <cell r="BC58">
            <v>0</v>
          </cell>
          <cell r="BD58">
            <v>1</v>
          </cell>
          <cell r="BE58">
            <v>1</v>
          </cell>
          <cell r="BF58">
            <v>0</v>
          </cell>
          <cell r="BG58">
            <v>0</v>
          </cell>
          <cell r="BH58">
            <v>-1.0000000000000002</v>
          </cell>
          <cell r="BI58">
            <v>-0.5</v>
          </cell>
          <cell r="BJ58">
            <v>0.50000000000000022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 t="str">
            <v/>
          </cell>
          <cell r="BP58">
            <v>-1.0000000000000231E-2</v>
          </cell>
          <cell r="BQ58">
            <v>2.6000000000000014</v>
          </cell>
          <cell r="BR58">
            <v>2.610000000000003</v>
          </cell>
          <cell r="BS58" t="str">
            <v/>
          </cell>
          <cell r="BT58">
            <v>0</v>
          </cell>
        </row>
        <row r="59">
          <cell r="G59" t="str">
            <v>Marcia Edelman_1</v>
          </cell>
          <cell r="H59">
            <v>1</v>
          </cell>
          <cell r="I59">
            <v>2</v>
          </cell>
          <cell r="J59">
            <v>11451</v>
          </cell>
          <cell r="K59">
            <v>74.904109589041099</v>
          </cell>
          <cell r="L59">
            <v>14</v>
          </cell>
          <cell r="M59">
            <v>39195</v>
          </cell>
          <cell r="N59">
            <v>5</v>
          </cell>
          <cell r="O59">
            <v>2.593</v>
          </cell>
          <cell r="P59"/>
          <cell r="R59"/>
          <cell r="S59" t="str">
            <v>(818) 783-8937</v>
          </cell>
          <cell r="T59">
            <v>1</v>
          </cell>
          <cell r="U59" t="str">
            <v>Yes</v>
          </cell>
          <cell r="V59" t="str">
            <v>Posterior Approach Ptosis Repair</v>
          </cell>
          <cell r="W59">
            <v>1</v>
          </cell>
          <cell r="X59">
            <v>1</v>
          </cell>
          <cell r="Y59" t="str">
            <v>OU</v>
          </cell>
          <cell r="Z59">
            <v>1</v>
          </cell>
          <cell r="AA59">
            <v>1</v>
          </cell>
          <cell r="AB59">
            <v>4</v>
          </cell>
          <cell r="AD59">
            <v>39190</v>
          </cell>
          <cell r="AE59"/>
          <cell r="AF59">
            <v>39274</v>
          </cell>
          <cell r="AG59">
            <v>2.7666666666666666</v>
          </cell>
          <cell r="AH59" t="str">
            <v>OS</v>
          </cell>
          <cell r="AI59">
            <v>1</v>
          </cell>
          <cell r="AJ59">
            <v>0.69399999999999995</v>
          </cell>
          <cell r="AK59">
            <v>24.015000000000001</v>
          </cell>
          <cell r="AL59">
            <v>3.839</v>
          </cell>
          <cell r="AM59">
            <v>17.576000000000001</v>
          </cell>
          <cell r="AN59">
            <v>2.593</v>
          </cell>
          <cell r="AO59"/>
          <cell r="AP59">
            <v>1.891</v>
          </cell>
          <cell r="AQ59">
            <v>23.352</v>
          </cell>
          <cell r="AS59" t="str">
            <v>Concurrent UL entropion repair</v>
          </cell>
          <cell r="AT59">
            <v>1.899</v>
          </cell>
          <cell r="AU59">
            <v>-0.70199999999999996</v>
          </cell>
          <cell r="AV59">
            <v>1</v>
          </cell>
          <cell r="AW59">
            <v>0</v>
          </cell>
          <cell r="AX59">
            <v>0</v>
          </cell>
          <cell r="AY59">
            <v>1</v>
          </cell>
          <cell r="AZ59">
            <v>0</v>
          </cell>
          <cell r="BA59">
            <v>1</v>
          </cell>
          <cell r="BB59"/>
          <cell r="BC59">
            <v>1</v>
          </cell>
          <cell r="BD59">
            <v>0</v>
          </cell>
          <cell r="BE59">
            <v>0</v>
          </cell>
          <cell r="BF59">
            <v>0</v>
          </cell>
          <cell r="BG59">
            <v>1</v>
          </cell>
          <cell r="BH59">
            <v>3.145</v>
          </cell>
          <cell r="BI59">
            <v>-6.4390000000000001</v>
          </cell>
          <cell r="BJ59">
            <v>-9.5839999999999996</v>
          </cell>
          <cell r="BK59">
            <v>1</v>
          </cell>
          <cell r="BL59">
            <v>1</v>
          </cell>
          <cell r="BM59">
            <v>1</v>
          </cell>
          <cell r="BN59">
            <v>0</v>
          </cell>
          <cell r="BO59">
            <v>3</v>
          </cell>
          <cell r="BP59">
            <v>1.1970000000000001</v>
          </cell>
          <cell r="BQ59">
            <v>-0.66300000000000026</v>
          </cell>
          <cell r="BR59">
            <v>-1.860000000000003</v>
          </cell>
          <cell r="BS59" t="str">
            <v/>
          </cell>
          <cell r="BT59">
            <v>1</v>
          </cell>
        </row>
        <row r="60">
          <cell r="G60" t="str">
            <v>Margot Kerby_0</v>
          </cell>
          <cell r="H60">
            <v>1</v>
          </cell>
          <cell r="I60">
            <v>2</v>
          </cell>
          <cell r="J60">
            <v>12491</v>
          </cell>
          <cell r="K60">
            <v>74.780821917808225</v>
          </cell>
          <cell r="L60">
            <v>13</v>
          </cell>
          <cell r="M60">
            <v>40192</v>
          </cell>
          <cell r="N60">
            <v>6</v>
          </cell>
          <cell r="O60">
            <v>3.335</v>
          </cell>
          <cell r="P60"/>
          <cell r="R60"/>
          <cell r="S60" t="str">
            <v>(805) 496-0103</v>
          </cell>
          <cell r="T60">
            <v>1</v>
          </cell>
          <cell r="U60" t="str">
            <v>Yes</v>
          </cell>
          <cell r="V60" t="str">
            <v>Posterior Approach Ptosis Repair</v>
          </cell>
          <cell r="W60">
            <v>1</v>
          </cell>
          <cell r="X60">
            <v>1</v>
          </cell>
          <cell r="Y60" t="str">
            <v>OU</v>
          </cell>
          <cell r="Z60">
            <v>0</v>
          </cell>
          <cell r="AA60">
            <v>1</v>
          </cell>
          <cell r="AB60">
            <v>4</v>
          </cell>
          <cell r="AD60">
            <v>40186</v>
          </cell>
          <cell r="AE60"/>
          <cell r="AF60">
            <v>40280</v>
          </cell>
          <cell r="AG60">
            <v>3.1333333333333333</v>
          </cell>
          <cell r="AH60" t="str">
            <v>OS</v>
          </cell>
          <cell r="AI60">
            <v>1</v>
          </cell>
          <cell r="AJ60">
            <v>1.79</v>
          </cell>
          <cell r="AK60">
            <v>12.13</v>
          </cell>
          <cell r="AL60">
            <v>2.4300000000000002</v>
          </cell>
          <cell r="AM60">
            <v>10.96</v>
          </cell>
          <cell r="AN60">
            <v>3.335</v>
          </cell>
          <cell r="AO60"/>
          <cell r="AP60">
            <v>4.63</v>
          </cell>
          <cell r="AQ60">
            <v>10.78</v>
          </cell>
          <cell r="AS60"/>
          <cell r="AT60">
            <v>1.5449999999999999</v>
          </cell>
          <cell r="AU60">
            <v>1.2949999999999999</v>
          </cell>
          <cell r="AV60">
            <v>1</v>
          </cell>
          <cell r="AW60">
            <v>0</v>
          </cell>
          <cell r="AX60">
            <v>1</v>
          </cell>
          <cell r="AY60">
            <v>0</v>
          </cell>
          <cell r="AZ60">
            <v>0</v>
          </cell>
          <cell r="BA60">
            <v>0</v>
          </cell>
          <cell r="BB60"/>
          <cell r="BC60">
            <v>1</v>
          </cell>
          <cell r="BD60">
            <v>0</v>
          </cell>
          <cell r="BE60">
            <v>1</v>
          </cell>
          <cell r="BF60">
            <v>0</v>
          </cell>
          <cell r="BG60">
            <v>0</v>
          </cell>
          <cell r="BH60">
            <v>0.64000000000000012</v>
          </cell>
          <cell r="BI60">
            <v>-1.17</v>
          </cell>
          <cell r="BJ60">
            <v>-1.81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 t="str">
            <v/>
          </cell>
          <cell r="BP60">
            <v>2.84</v>
          </cell>
          <cell r="BQ60">
            <v>-1.3500000000000014</v>
          </cell>
          <cell r="BR60">
            <v>-4.1900000000000004</v>
          </cell>
          <cell r="BS60" t="str">
            <v/>
          </cell>
          <cell r="BT60">
            <v>0</v>
          </cell>
        </row>
        <row r="61">
          <cell r="G61" t="str">
            <v>Margot Kerby_1</v>
          </cell>
          <cell r="H61">
            <v>1</v>
          </cell>
          <cell r="I61">
            <v>2</v>
          </cell>
          <cell r="J61">
            <v>12491</v>
          </cell>
          <cell r="K61">
            <v>74.780821917808225</v>
          </cell>
          <cell r="L61">
            <v>13</v>
          </cell>
          <cell r="M61">
            <v>40192</v>
          </cell>
          <cell r="N61">
            <v>6</v>
          </cell>
          <cell r="O61">
            <v>2.746</v>
          </cell>
          <cell r="P61"/>
          <cell r="R61"/>
          <cell r="S61" t="str">
            <v>(805) 496-0103</v>
          </cell>
          <cell r="T61">
            <v>1</v>
          </cell>
          <cell r="U61" t="str">
            <v>Yes</v>
          </cell>
          <cell r="V61" t="str">
            <v>Posterior Approach Ptosis Repair</v>
          </cell>
          <cell r="W61">
            <v>1</v>
          </cell>
          <cell r="X61">
            <v>1</v>
          </cell>
          <cell r="Y61" t="str">
            <v>OU</v>
          </cell>
          <cell r="Z61">
            <v>1</v>
          </cell>
          <cell r="AA61">
            <v>1</v>
          </cell>
          <cell r="AB61">
            <v>8</v>
          </cell>
          <cell r="AD61">
            <v>40186</v>
          </cell>
          <cell r="AE61"/>
          <cell r="AF61">
            <v>40280</v>
          </cell>
          <cell r="AG61">
            <v>3.1333333333333333</v>
          </cell>
          <cell r="AH61" t="str">
            <v>OS</v>
          </cell>
          <cell r="AI61">
            <v>1</v>
          </cell>
          <cell r="AJ61">
            <v>0.88300000000000001</v>
          </cell>
          <cell r="AK61">
            <v>16.135000000000002</v>
          </cell>
          <cell r="AL61">
            <v>4.0330000000000004</v>
          </cell>
          <cell r="AM61">
            <v>16.222000000000001</v>
          </cell>
          <cell r="AN61">
            <v>2.746</v>
          </cell>
          <cell r="AO61"/>
          <cell r="AP61">
            <v>4.6559999999999997</v>
          </cell>
          <cell r="AQ61">
            <v>13.47</v>
          </cell>
          <cell r="AS61"/>
          <cell r="AT61">
            <v>1.863</v>
          </cell>
          <cell r="AU61">
            <v>1.9099999999999997</v>
          </cell>
          <cell r="AV61">
            <v>1</v>
          </cell>
          <cell r="AW61">
            <v>0</v>
          </cell>
          <cell r="AX61">
            <v>1</v>
          </cell>
          <cell r="AY61">
            <v>0</v>
          </cell>
          <cell r="AZ61">
            <v>0</v>
          </cell>
          <cell r="BA61">
            <v>0</v>
          </cell>
          <cell r="BB61"/>
          <cell r="BC61">
            <v>1</v>
          </cell>
          <cell r="BD61">
            <v>0</v>
          </cell>
          <cell r="BE61">
            <v>1</v>
          </cell>
          <cell r="BF61">
            <v>0</v>
          </cell>
          <cell r="BG61">
            <v>0</v>
          </cell>
          <cell r="BH61">
            <v>3.1500000000000004</v>
          </cell>
          <cell r="BI61">
            <v>8.6999999999999744E-2</v>
          </cell>
          <cell r="BJ61">
            <v>-3.0630000000000006</v>
          </cell>
          <cell r="BK61">
            <v>1</v>
          </cell>
          <cell r="BL61">
            <v>0</v>
          </cell>
          <cell r="BM61">
            <v>0</v>
          </cell>
          <cell r="BN61">
            <v>0</v>
          </cell>
          <cell r="BO61">
            <v>1</v>
          </cell>
          <cell r="BP61">
            <v>3.7729999999999997</v>
          </cell>
          <cell r="BQ61">
            <v>-2.6650000000000009</v>
          </cell>
          <cell r="BR61">
            <v>-6.4380000000000024</v>
          </cell>
          <cell r="BS61" t="str">
            <v/>
          </cell>
          <cell r="BT61">
            <v>1</v>
          </cell>
        </row>
        <row r="62">
          <cell r="G62" t="str">
            <v>Marie Konjoyan_0</v>
          </cell>
          <cell r="H62">
            <v>1</v>
          </cell>
          <cell r="I62">
            <v>2</v>
          </cell>
          <cell r="J62">
            <v>8063</v>
          </cell>
          <cell r="K62">
            <v>80.150684931506845</v>
          </cell>
          <cell r="L62">
            <v>15</v>
          </cell>
          <cell r="M62">
            <v>37753</v>
          </cell>
          <cell r="N62">
            <v>10</v>
          </cell>
          <cell r="O62">
            <v>1.103</v>
          </cell>
          <cell r="P62"/>
          <cell r="R62"/>
          <cell r="S62" t="str">
            <v>(310) 833-0977</v>
          </cell>
          <cell r="T62">
            <v>1</v>
          </cell>
          <cell r="U62" t="str">
            <v>Yes</v>
          </cell>
          <cell r="V62" t="str">
            <v>Posterior Approach Ptosis Repair</v>
          </cell>
          <cell r="W62">
            <v>1</v>
          </cell>
          <cell r="X62">
            <v>1</v>
          </cell>
          <cell r="Y62" t="str">
            <v>OU</v>
          </cell>
          <cell r="Z62">
            <v>0</v>
          </cell>
          <cell r="AA62">
            <v>1</v>
          </cell>
          <cell r="AB62">
            <v>6</v>
          </cell>
          <cell r="AD62">
            <v>37743</v>
          </cell>
          <cell r="AE62"/>
          <cell r="AF62">
            <v>37837</v>
          </cell>
          <cell r="AG62">
            <v>3.0666666666666669</v>
          </cell>
          <cell r="AH62" t="str">
            <v>OD</v>
          </cell>
          <cell r="AI62">
            <v>0</v>
          </cell>
          <cell r="AJ62">
            <v>1.3879999999999999</v>
          </cell>
          <cell r="AK62">
            <v>26.568000000000001</v>
          </cell>
          <cell r="AL62">
            <v>2.4500000000000002</v>
          </cell>
          <cell r="AM62">
            <v>27</v>
          </cell>
          <cell r="AN62">
            <v>1.103</v>
          </cell>
          <cell r="AO62"/>
          <cell r="AP62">
            <v>3.59</v>
          </cell>
          <cell r="AQ62">
            <v>28.02</v>
          </cell>
          <cell r="AS62" t="str">
            <v>6 mo f/u. laterality not indicated</v>
          </cell>
          <cell r="AT62">
            <v>-0.28499999999999992</v>
          </cell>
          <cell r="AU62">
            <v>2.4870000000000001</v>
          </cell>
          <cell r="AV62">
            <v>0</v>
          </cell>
          <cell r="AW62">
            <v>0</v>
          </cell>
          <cell r="AX62">
            <v>1</v>
          </cell>
          <cell r="AY62">
            <v>0</v>
          </cell>
          <cell r="AZ62">
            <v>0</v>
          </cell>
          <cell r="BA62">
            <v>0</v>
          </cell>
          <cell r="BB62"/>
          <cell r="BC62">
            <v>0</v>
          </cell>
          <cell r="BD62">
            <v>0</v>
          </cell>
          <cell r="BE62">
            <v>1</v>
          </cell>
          <cell r="BF62">
            <v>0</v>
          </cell>
          <cell r="BG62">
            <v>0</v>
          </cell>
          <cell r="BH62">
            <v>1.0620000000000003</v>
          </cell>
          <cell r="BI62">
            <v>0.43199999999999861</v>
          </cell>
          <cell r="BJ62">
            <v>-0.63000000000000167</v>
          </cell>
          <cell r="BK62">
            <v>1</v>
          </cell>
          <cell r="BL62">
            <v>0</v>
          </cell>
          <cell r="BM62">
            <v>0</v>
          </cell>
          <cell r="BN62">
            <v>0</v>
          </cell>
          <cell r="BO62">
            <v>1</v>
          </cell>
          <cell r="BP62">
            <v>2.202</v>
          </cell>
          <cell r="BQ62">
            <v>1.4519999999999982</v>
          </cell>
          <cell r="BR62">
            <v>-0.75</v>
          </cell>
          <cell r="BS62" t="str">
            <v/>
          </cell>
          <cell r="BT62">
            <v>1</v>
          </cell>
        </row>
        <row r="63">
          <cell r="G63" t="str">
            <v>Marie Konjoyan_1</v>
          </cell>
          <cell r="H63">
            <v>1</v>
          </cell>
          <cell r="I63">
            <v>2</v>
          </cell>
          <cell r="J63">
            <v>8063</v>
          </cell>
          <cell r="K63">
            <v>80.150684931506845</v>
          </cell>
          <cell r="L63">
            <v>15</v>
          </cell>
          <cell r="M63">
            <v>37753</v>
          </cell>
          <cell r="N63">
            <v>10</v>
          </cell>
          <cell r="O63">
            <v>0.98099999999999998</v>
          </cell>
          <cell r="P63"/>
          <cell r="R63"/>
          <cell r="S63" t="str">
            <v>(310) 833-0977</v>
          </cell>
          <cell r="T63">
            <v>1</v>
          </cell>
          <cell r="U63" t="str">
            <v>Yes</v>
          </cell>
          <cell r="V63" t="str">
            <v>Posterior Approach Ptosis Repair</v>
          </cell>
          <cell r="W63">
            <v>1</v>
          </cell>
          <cell r="X63">
            <v>1</v>
          </cell>
          <cell r="Y63" t="str">
            <v>OU</v>
          </cell>
          <cell r="Z63">
            <v>1</v>
          </cell>
          <cell r="AA63">
            <v>1</v>
          </cell>
          <cell r="AB63">
            <v>6</v>
          </cell>
          <cell r="AD63">
            <v>37743</v>
          </cell>
          <cell r="AE63"/>
          <cell r="AF63">
            <v>37837</v>
          </cell>
          <cell r="AG63">
            <v>3.0666666666666669</v>
          </cell>
          <cell r="AH63" t="str">
            <v>OD</v>
          </cell>
          <cell r="AI63">
            <v>0</v>
          </cell>
          <cell r="AJ63">
            <v>1.413</v>
          </cell>
          <cell r="AK63">
            <v>28.292999999999999</v>
          </cell>
          <cell r="AL63">
            <v>1.18</v>
          </cell>
          <cell r="AM63">
            <v>29.07</v>
          </cell>
          <cell r="AN63">
            <v>0.98099999999999998</v>
          </cell>
          <cell r="AO63"/>
          <cell r="AP63">
            <v>3.73</v>
          </cell>
          <cell r="AQ63">
            <v>29.02</v>
          </cell>
          <cell r="AS63" t="str">
            <v>6 mo f/u. laterality not indicated</v>
          </cell>
          <cell r="AT63">
            <v>-0.43200000000000005</v>
          </cell>
          <cell r="AU63">
            <v>2.7490000000000001</v>
          </cell>
          <cell r="AV63">
            <v>0</v>
          </cell>
          <cell r="AW63">
            <v>0</v>
          </cell>
          <cell r="AX63">
            <v>1</v>
          </cell>
          <cell r="AY63">
            <v>0</v>
          </cell>
          <cell r="AZ63">
            <v>0</v>
          </cell>
          <cell r="BA63">
            <v>0</v>
          </cell>
          <cell r="BB63"/>
          <cell r="BC63">
            <v>0</v>
          </cell>
          <cell r="BD63">
            <v>0</v>
          </cell>
          <cell r="BE63">
            <v>1</v>
          </cell>
          <cell r="BF63">
            <v>0</v>
          </cell>
          <cell r="BG63">
            <v>0</v>
          </cell>
          <cell r="BH63">
            <v>-0.2330000000000001</v>
          </cell>
          <cell r="BI63">
            <v>0.77700000000000102</v>
          </cell>
          <cell r="BJ63">
            <v>1.0100000000000011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 t="str">
            <v/>
          </cell>
          <cell r="BP63">
            <v>2.3170000000000002</v>
          </cell>
          <cell r="BQ63">
            <v>0.72700000000000031</v>
          </cell>
          <cell r="BR63">
            <v>-1.5899999999999999</v>
          </cell>
          <cell r="BS63" t="str">
            <v/>
          </cell>
          <cell r="BT63">
            <v>0</v>
          </cell>
        </row>
        <row r="64">
          <cell r="G64" t="str">
            <v>Mario Daza_0</v>
          </cell>
          <cell r="H64">
            <v>1</v>
          </cell>
          <cell r="I64">
            <v>1</v>
          </cell>
          <cell r="J64">
            <v>11603</v>
          </cell>
          <cell r="K64">
            <v>76.731506849315068</v>
          </cell>
          <cell r="L64">
            <v>14</v>
          </cell>
          <cell r="M64">
            <v>40023</v>
          </cell>
          <cell r="N64">
            <v>5</v>
          </cell>
          <cell r="O64">
            <v>1.5980000000000001</v>
          </cell>
          <cell r="P64"/>
          <cell r="R64"/>
          <cell r="T64">
            <v>1</v>
          </cell>
          <cell r="U64" t="str">
            <v>Yes</v>
          </cell>
          <cell r="V64" t="str">
            <v>Posterior Approach Ptosis Repair</v>
          </cell>
          <cell r="W64">
            <v>1</v>
          </cell>
          <cell r="X64">
            <v>1</v>
          </cell>
          <cell r="Y64" t="str">
            <v>OU</v>
          </cell>
          <cell r="Z64">
            <v>0</v>
          </cell>
          <cell r="AA64">
            <v>1</v>
          </cell>
          <cell r="AB64">
            <v>9.5</v>
          </cell>
          <cell r="AD64">
            <v>40018</v>
          </cell>
          <cell r="AE64"/>
          <cell r="AF64">
            <v>40247</v>
          </cell>
          <cell r="AG64">
            <v>7.5333333333333332</v>
          </cell>
          <cell r="AH64" t="str">
            <v>OD</v>
          </cell>
          <cell r="AI64">
            <v>0</v>
          </cell>
          <cell r="AJ64">
            <v>0.4</v>
          </cell>
          <cell r="AK64">
            <v>21.96</v>
          </cell>
          <cell r="AL64">
            <v>0.9</v>
          </cell>
          <cell r="AM64">
            <v>20.57</v>
          </cell>
          <cell r="AN64">
            <v>1.5980000000000001</v>
          </cell>
          <cell r="AO64"/>
          <cell r="AP64">
            <v>0.98</v>
          </cell>
          <cell r="AQ64">
            <v>20.36</v>
          </cell>
          <cell r="AS64" t="str">
            <v>Mancini Surgeon?</v>
          </cell>
          <cell r="AT64">
            <v>1.198</v>
          </cell>
          <cell r="AU64">
            <v>-0.6180000000000001</v>
          </cell>
          <cell r="AV64">
            <v>1</v>
          </cell>
          <cell r="AW64">
            <v>0</v>
          </cell>
          <cell r="AX64">
            <v>0</v>
          </cell>
          <cell r="AY64">
            <v>1</v>
          </cell>
          <cell r="AZ64">
            <v>0</v>
          </cell>
          <cell r="BA64">
            <v>1</v>
          </cell>
          <cell r="BB64"/>
          <cell r="BC64">
            <v>1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0.5</v>
          </cell>
          <cell r="BI64">
            <v>-1.3900000000000006</v>
          </cell>
          <cell r="BJ64">
            <v>-1.8900000000000006</v>
          </cell>
          <cell r="BK64">
            <v>1</v>
          </cell>
          <cell r="BL64">
            <v>1</v>
          </cell>
          <cell r="BM64">
            <v>1</v>
          </cell>
          <cell r="BN64">
            <v>0</v>
          </cell>
          <cell r="BO64">
            <v>3</v>
          </cell>
          <cell r="BP64">
            <v>0.57999999999999996</v>
          </cell>
          <cell r="BQ64">
            <v>-1.6000000000000014</v>
          </cell>
          <cell r="BR64">
            <v>-2.1800000000000033</v>
          </cell>
          <cell r="BS64" t="str">
            <v/>
          </cell>
          <cell r="BT64">
            <v>1</v>
          </cell>
        </row>
        <row r="65">
          <cell r="G65" t="str">
            <v>Mario Daza_1</v>
          </cell>
          <cell r="H65">
            <v>1</v>
          </cell>
          <cell r="I65">
            <v>1</v>
          </cell>
          <cell r="J65">
            <v>11603</v>
          </cell>
          <cell r="K65">
            <v>76.731506849315068</v>
          </cell>
          <cell r="L65">
            <v>14</v>
          </cell>
          <cell r="M65">
            <v>40023</v>
          </cell>
          <cell r="N65">
            <v>5</v>
          </cell>
          <cell r="O65">
            <v>1.141</v>
          </cell>
          <cell r="P65"/>
          <cell r="R65"/>
          <cell r="T65">
            <v>1</v>
          </cell>
          <cell r="U65" t="str">
            <v>Yes</v>
          </cell>
          <cell r="V65" t="str">
            <v>Posterior Approach Ptosis Repair</v>
          </cell>
          <cell r="W65">
            <v>1</v>
          </cell>
          <cell r="X65">
            <v>1</v>
          </cell>
          <cell r="Y65" t="str">
            <v>OU</v>
          </cell>
          <cell r="Z65">
            <v>1</v>
          </cell>
          <cell r="AA65">
            <v>1</v>
          </cell>
          <cell r="AB65">
            <v>6</v>
          </cell>
          <cell r="AD65">
            <v>40018</v>
          </cell>
          <cell r="AE65"/>
          <cell r="AF65">
            <v>40247</v>
          </cell>
          <cell r="AG65">
            <v>7.5333333333333332</v>
          </cell>
          <cell r="AH65" t="str">
            <v>OD</v>
          </cell>
          <cell r="AI65">
            <v>0</v>
          </cell>
          <cell r="AJ65">
            <v>1.66</v>
          </cell>
          <cell r="AK65">
            <v>20.350000000000001</v>
          </cell>
          <cell r="AL65">
            <v>1.0900000000000001</v>
          </cell>
          <cell r="AM65">
            <v>21.62</v>
          </cell>
          <cell r="AN65">
            <v>1.141</v>
          </cell>
          <cell r="AO65"/>
          <cell r="AP65">
            <v>2.19</v>
          </cell>
          <cell r="AQ65">
            <v>19.16</v>
          </cell>
          <cell r="AS65" t="str">
            <v>Mancini Surgeon?</v>
          </cell>
          <cell r="AT65">
            <v>-0.51899999999999991</v>
          </cell>
          <cell r="AU65">
            <v>1.0489999999999999</v>
          </cell>
          <cell r="AV65">
            <v>0</v>
          </cell>
          <cell r="AW65">
            <v>1</v>
          </cell>
          <cell r="AX65">
            <v>1</v>
          </cell>
          <cell r="AY65">
            <v>0</v>
          </cell>
          <cell r="AZ65">
            <v>0</v>
          </cell>
          <cell r="BA65">
            <v>0</v>
          </cell>
          <cell r="BB65"/>
          <cell r="BC65">
            <v>0</v>
          </cell>
          <cell r="BD65">
            <v>0</v>
          </cell>
          <cell r="BE65">
            <v>1</v>
          </cell>
          <cell r="BF65">
            <v>0</v>
          </cell>
          <cell r="BG65">
            <v>0</v>
          </cell>
          <cell r="BH65">
            <v>-0.56999999999999984</v>
          </cell>
          <cell r="BI65">
            <v>1.2699999999999996</v>
          </cell>
          <cell r="BJ65">
            <v>1.8399999999999994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 t="str">
            <v/>
          </cell>
          <cell r="BP65">
            <v>0.53</v>
          </cell>
          <cell r="BQ65">
            <v>-1.1900000000000013</v>
          </cell>
          <cell r="BR65">
            <v>-1.7200000000000024</v>
          </cell>
          <cell r="BS65" t="str">
            <v/>
          </cell>
          <cell r="BT65">
            <v>0</v>
          </cell>
        </row>
        <row r="66">
          <cell r="G66" t="str">
            <v>Marlene Grasso_0</v>
          </cell>
          <cell r="H66">
            <v>1</v>
          </cell>
          <cell r="I66">
            <v>2</v>
          </cell>
          <cell r="J66">
            <v>14433</v>
          </cell>
          <cell r="K66">
            <v>67.646575342465752</v>
          </cell>
          <cell r="L66">
            <v>14</v>
          </cell>
          <cell r="M66">
            <v>39492</v>
          </cell>
          <cell r="N66">
            <v>6</v>
          </cell>
          <cell r="O66">
            <v>2.4</v>
          </cell>
          <cell r="P66"/>
          <cell r="R66"/>
          <cell r="S66" t="str">
            <v>(310) 701-6500</v>
          </cell>
          <cell r="T66">
            <v>1</v>
          </cell>
          <cell r="U66" t="str">
            <v>Yes</v>
          </cell>
          <cell r="V66" t="str">
            <v>Posterior Approach Ptosis Repair</v>
          </cell>
          <cell r="W66">
            <v>1</v>
          </cell>
          <cell r="X66">
            <v>1</v>
          </cell>
          <cell r="Y66" t="str">
            <v>OU</v>
          </cell>
          <cell r="Z66">
            <v>0</v>
          </cell>
          <cell r="AA66">
            <v>1</v>
          </cell>
          <cell r="AB66">
            <v>8</v>
          </cell>
          <cell r="AD66">
            <v>39486</v>
          </cell>
          <cell r="AE66"/>
          <cell r="AF66">
            <v>39580</v>
          </cell>
          <cell r="AG66">
            <v>3.1333333333333333</v>
          </cell>
          <cell r="AH66" t="str">
            <v>OD</v>
          </cell>
          <cell r="AI66">
            <v>0</v>
          </cell>
          <cell r="AJ66">
            <v>1.04</v>
          </cell>
          <cell r="AK66">
            <v>24.37</v>
          </cell>
          <cell r="AL66">
            <v>1.94</v>
          </cell>
          <cell r="AM66">
            <v>23.37</v>
          </cell>
          <cell r="AN66">
            <v>2.4</v>
          </cell>
          <cell r="AO66"/>
          <cell r="AP66">
            <v>3.3130000000000002</v>
          </cell>
          <cell r="AQ66">
            <v>21.093</v>
          </cell>
          <cell r="AS66"/>
          <cell r="AT66">
            <v>1.3599999999999999</v>
          </cell>
          <cell r="AU66">
            <v>0.91300000000000026</v>
          </cell>
          <cell r="AV66">
            <v>1</v>
          </cell>
          <cell r="AW66">
            <v>0</v>
          </cell>
          <cell r="AX66">
            <v>1</v>
          </cell>
          <cell r="AY66">
            <v>0</v>
          </cell>
          <cell r="AZ66">
            <v>0</v>
          </cell>
          <cell r="BA66">
            <v>1</v>
          </cell>
          <cell r="BB66"/>
          <cell r="BC66">
            <v>1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0.89999999999999991</v>
          </cell>
          <cell r="BI66">
            <v>-1</v>
          </cell>
          <cell r="BJ66">
            <v>-1.9</v>
          </cell>
          <cell r="BK66">
            <v>1</v>
          </cell>
          <cell r="BL66">
            <v>1</v>
          </cell>
          <cell r="BM66">
            <v>1</v>
          </cell>
          <cell r="BN66">
            <v>0</v>
          </cell>
          <cell r="BO66">
            <v>3</v>
          </cell>
          <cell r="BP66">
            <v>2.2730000000000001</v>
          </cell>
          <cell r="BQ66">
            <v>-3.277000000000001</v>
          </cell>
          <cell r="BR66">
            <v>-5.5500000000000007</v>
          </cell>
          <cell r="BS66" t="str">
            <v/>
          </cell>
          <cell r="BT66">
            <v>1</v>
          </cell>
        </row>
        <row r="67">
          <cell r="G67" t="str">
            <v>Marlene Grasso_1</v>
          </cell>
          <cell r="H67">
            <v>1</v>
          </cell>
          <cell r="I67">
            <v>2</v>
          </cell>
          <cell r="J67">
            <v>14433</v>
          </cell>
          <cell r="K67">
            <v>67.646575342465752</v>
          </cell>
          <cell r="L67">
            <v>14</v>
          </cell>
          <cell r="M67">
            <v>39492</v>
          </cell>
          <cell r="N67">
            <v>6</v>
          </cell>
          <cell r="O67">
            <v>3.6</v>
          </cell>
          <cell r="P67"/>
          <cell r="R67"/>
          <cell r="S67" t="str">
            <v>(310) 701-6500</v>
          </cell>
          <cell r="T67">
            <v>1</v>
          </cell>
          <cell r="U67" t="str">
            <v>Yes</v>
          </cell>
          <cell r="V67" t="str">
            <v>Posterior Approach Ptosis Repair</v>
          </cell>
          <cell r="W67">
            <v>1</v>
          </cell>
          <cell r="X67">
            <v>1</v>
          </cell>
          <cell r="Y67" t="str">
            <v>OU</v>
          </cell>
          <cell r="Z67">
            <v>1</v>
          </cell>
          <cell r="AA67">
            <v>1</v>
          </cell>
          <cell r="AB67">
            <v>5</v>
          </cell>
          <cell r="AD67">
            <v>39486</v>
          </cell>
          <cell r="AE67"/>
          <cell r="AF67">
            <v>39580</v>
          </cell>
          <cell r="AG67">
            <v>3.1333333333333333</v>
          </cell>
          <cell r="AH67" t="str">
            <v>OD</v>
          </cell>
          <cell r="AI67">
            <v>0</v>
          </cell>
          <cell r="AJ67">
            <v>1.28</v>
          </cell>
          <cell r="AK67">
            <v>22.08</v>
          </cell>
          <cell r="AL67">
            <v>1.26</v>
          </cell>
          <cell r="AM67">
            <v>22.51</v>
          </cell>
          <cell r="AN67">
            <v>3.6</v>
          </cell>
          <cell r="AO67"/>
          <cell r="AP67">
            <v>3.84</v>
          </cell>
          <cell r="AQ67">
            <v>19.940000000000001</v>
          </cell>
          <cell r="AS67"/>
          <cell r="AT67">
            <v>2.3200000000000003</v>
          </cell>
          <cell r="AU67">
            <v>0.23999999999999977</v>
          </cell>
          <cell r="AV67">
            <v>1</v>
          </cell>
          <cell r="AW67">
            <v>0</v>
          </cell>
          <cell r="AX67">
            <v>0</v>
          </cell>
          <cell r="AY67">
            <v>0</v>
          </cell>
          <cell r="AZ67">
            <v>1</v>
          </cell>
          <cell r="BA67">
            <v>1</v>
          </cell>
          <cell r="BB67"/>
          <cell r="BC67">
            <v>1</v>
          </cell>
          <cell r="BD67">
            <v>0</v>
          </cell>
          <cell r="BE67">
            <v>0</v>
          </cell>
          <cell r="BF67">
            <v>0</v>
          </cell>
          <cell r="BG67">
            <v>1</v>
          </cell>
          <cell r="BH67">
            <v>-2.0000000000000018E-2</v>
          </cell>
          <cell r="BI67">
            <v>0.43000000000000327</v>
          </cell>
          <cell r="BJ67">
            <v>0.45000000000000329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 t="str">
            <v/>
          </cell>
          <cell r="BP67">
            <v>2.5599999999999996</v>
          </cell>
          <cell r="BQ67">
            <v>-2.139999999999997</v>
          </cell>
          <cell r="BR67">
            <v>-4.6999999999999957</v>
          </cell>
          <cell r="BS67" t="str">
            <v/>
          </cell>
          <cell r="BT67">
            <v>0</v>
          </cell>
        </row>
        <row r="68">
          <cell r="G68" t="str">
            <v>Michael LaPoint_0</v>
          </cell>
          <cell r="H68">
            <v>1</v>
          </cell>
          <cell r="I68">
            <v>1</v>
          </cell>
          <cell r="J68">
            <v>20353</v>
          </cell>
          <cell r="K68">
            <v>50.794520547945204</v>
          </cell>
          <cell r="L68">
            <v>13</v>
          </cell>
          <cell r="M68">
            <v>39167</v>
          </cell>
          <cell r="N68">
            <v>5</v>
          </cell>
          <cell r="O68">
            <v>1.08</v>
          </cell>
          <cell r="P68"/>
          <cell r="R68"/>
          <cell r="S68" t="str">
            <v>(714) 404-7877</v>
          </cell>
          <cell r="T68">
            <v>1</v>
          </cell>
          <cell r="U68" t="str">
            <v>Yes</v>
          </cell>
          <cell r="V68" t="str">
            <v>Posterior Approach Ptosis Repair</v>
          </cell>
          <cell r="W68">
            <v>1</v>
          </cell>
          <cell r="X68">
            <v>1</v>
          </cell>
          <cell r="Y68" t="str">
            <v>OU</v>
          </cell>
          <cell r="Z68">
            <v>0</v>
          </cell>
          <cell r="AA68">
            <v>1</v>
          </cell>
          <cell r="AB68">
            <v>5</v>
          </cell>
          <cell r="AD68">
            <v>39162</v>
          </cell>
          <cell r="AE68"/>
          <cell r="AF68">
            <v>39463</v>
          </cell>
          <cell r="AG68">
            <v>9.8333333333333339</v>
          </cell>
          <cell r="AH68" t="str">
            <v>OS</v>
          </cell>
          <cell r="AI68">
            <v>1</v>
          </cell>
          <cell r="AJ68">
            <v>0.98</v>
          </cell>
          <cell r="AK68">
            <v>11.72</v>
          </cell>
          <cell r="AL68">
            <v>2.2400000000000002</v>
          </cell>
          <cell r="AM68">
            <v>14.22</v>
          </cell>
          <cell r="AN68">
            <v>1.08</v>
          </cell>
          <cell r="AO68"/>
          <cell r="AP68">
            <v>3.07</v>
          </cell>
          <cell r="AQ68">
            <v>11.42</v>
          </cell>
          <cell r="AS68"/>
          <cell r="AT68">
            <v>0.10000000000000009</v>
          </cell>
          <cell r="AU68">
            <v>1.9899999999999998</v>
          </cell>
          <cell r="AV68">
            <v>0</v>
          </cell>
          <cell r="AW68">
            <v>0</v>
          </cell>
          <cell r="AX68">
            <v>1</v>
          </cell>
          <cell r="AY68">
            <v>0</v>
          </cell>
          <cell r="AZ68">
            <v>0</v>
          </cell>
          <cell r="BA68">
            <v>0</v>
          </cell>
          <cell r="BB68"/>
          <cell r="BC68">
            <v>0</v>
          </cell>
          <cell r="BD68">
            <v>0</v>
          </cell>
          <cell r="BE68">
            <v>1</v>
          </cell>
          <cell r="BF68">
            <v>0</v>
          </cell>
          <cell r="BG68">
            <v>0</v>
          </cell>
          <cell r="BH68">
            <v>1.2600000000000002</v>
          </cell>
          <cell r="BI68">
            <v>2.5</v>
          </cell>
          <cell r="BJ68">
            <v>1.2399999999999998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 t="str">
            <v/>
          </cell>
          <cell r="BP68">
            <v>2.09</v>
          </cell>
          <cell r="BQ68">
            <v>-0.30000000000000071</v>
          </cell>
          <cell r="BR68">
            <v>-2.3900000000000006</v>
          </cell>
          <cell r="BS68" t="str">
            <v/>
          </cell>
          <cell r="BT68">
            <v>0</v>
          </cell>
        </row>
        <row r="69">
          <cell r="G69" t="str">
            <v>Michael LaPoint_1</v>
          </cell>
          <cell r="H69">
            <v>1</v>
          </cell>
          <cell r="I69">
            <v>1</v>
          </cell>
          <cell r="J69">
            <v>20353</v>
          </cell>
          <cell r="K69">
            <v>50.794520547945204</v>
          </cell>
          <cell r="L69">
            <v>13</v>
          </cell>
          <cell r="M69">
            <v>39167</v>
          </cell>
          <cell r="N69">
            <v>5</v>
          </cell>
          <cell r="O69">
            <v>1.94</v>
          </cell>
          <cell r="P69"/>
          <cell r="R69"/>
          <cell r="S69" t="str">
            <v>(714) 404-7877</v>
          </cell>
          <cell r="T69">
            <v>1</v>
          </cell>
          <cell r="U69" t="str">
            <v>Yes</v>
          </cell>
          <cell r="V69" t="str">
            <v>Posterior Approach Ptosis Repair</v>
          </cell>
          <cell r="W69">
            <v>1</v>
          </cell>
          <cell r="X69">
            <v>1</v>
          </cell>
          <cell r="Y69" t="str">
            <v>OU</v>
          </cell>
          <cell r="Z69">
            <v>1</v>
          </cell>
          <cell r="AA69">
            <v>1</v>
          </cell>
          <cell r="AB69">
            <v>8</v>
          </cell>
          <cell r="AD69">
            <v>39162</v>
          </cell>
          <cell r="AE69"/>
          <cell r="AF69">
            <v>39463</v>
          </cell>
          <cell r="AG69">
            <v>9.8333333333333339</v>
          </cell>
          <cell r="AH69" t="str">
            <v>OS</v>
          </cell>
          <cell r="AI69">
            <v>1</v>
          </cell>
          <cell r="AJ69">
            <v>0.53</v>
          </cell>
          <cell r="AK69">
            <v>12.363</v>
          </cell>
          <cell r="AL69">
            <v>2.5779999999999998</v>
          </cell>
          <cell r="AM69">
            <v>14.292</v>
          </cell>
          <cell r="AN69">
            <v>1.94</v>
          </cell>
          <cell r="AO69"/>
          <cell r="AP69">
            <v>3.13</v>
          </cell>
          <cell r="AQ69">
            <v>12.459</v>
          </cell>
          <cell r="AS69"/>
          <cell r="AT69">
            <v>1.41</v>
          </cell>
          <cell r="AU69">
            <v>1.19</v>
          </cell>
          <cell r="AV69">
            <v>1</v>
          </cell>
          <cell r="AW69">
            <v>0</v>
          </cell>
          <cell r="AX69">
            <v>1</v>
          </cell>
          <cell r="AY69">
            <v>0</v>
          </cell>
          <cell r="AZ69">
            <v>0</v>
          </cell>
          <cell r="BA69">
            <v>0</v>
          </cell>
          <cell r="BB69"/>
          <cell r="BC69">
            <v>1</v>
          </cell>
          <cell r="BD69">
            <v>0</v>
          </cell>
          <cell r="BE69">
            <v>1</v>
          </cell>
          <cell r="BF69">
            <v>0</v>
          </cell>
          <cell r="BG69">
            <v>0</v>
          </cell>
          <cell r="BH69">
            <v>2.048</v>
          </cell>
          <cell r="BI69">
            <v>1.9290000000000003</v>
          </cell>
          <cell r="BJ69">
            <v>-0.11899999999999977</v>
          </cell>
          <cell r="BK69">
            <v>1</v>
          </cell>
          <cell r="BL69">
            <v>0</v>
          </cell>
          <cell r="BM69">
            <v>0</v>
          </cell>
          <cell r="BN69">
            <v>0</v>
          </cell>
          <cell r="BO69">
            <v>1</v>
          </cell>
          <cell r="BP69">
            <v>2.5999999999999996</v>
          </cell>
          <cell r="BQ69">
            <v>9.6000000000000085E-2</v>
          </cell>
          <cell r="BR69">
            <v>-2.5039999999999996</v>
          </cell>
          <cell r="BS69" t="str">
            <v/>
          </cell>
          <cell r="BT69">
            <v>1</v>
          </cell>
        </row>
        <row r="70">
          <cell r="G70" t="str">
            <v>Miriam Cotler_0</v>
          </cell>
          <cell r="H70">
            <v>1</v>
          </cell>
          <cell r="I70">
            <v>2</v>
          </cell>
          <cell r="J70">
            <v>13164</v>
          </cell>
          <cell r="K70">
            <v>73.895890410958899</v>
          </cell>
          <cell r="L70"/>
          <cell r="M70">
            <v>40534</v>
          </cell>
          <cell r="N70">
            <v>5</v>
          </cell>
          <cell r="O70">
            <v>3.7269999999999999</v>
          </cell>
          <cell r="P70"/>
          <cell r="R70"/>
          <cell r="T70">
            <v>1</v>
          </cell>
          <cell r="W70">
            <v>1</v>
          </cell>
          <cell r="X70">
            <v>1</v>
          </cell>
          <cell r="Y70" t="str">
            <v>OU</v>
          </cell>
          <cell r="Z70">
            <v>0</v>
          </cell>
          <cell r="AA70">
            <v>1</v>
          </cell>
          <cell r="AB70">
            <v>4</v>
          </cell>
          <cell r="AD70">
            <v>40529</v>
          </cell>
          <cell r="AE70"/>
          <cell r="AF70">
            <v>40630</v>
          </cell>
          <cell r="AG70">
            <v>3.3666666666666667</v>
          </cell>
          <cell r="AH70" t="str">
            <v>OS</v>
          </cell>
          <cell r="AI70">
            <v>1</v>
          </cell>
          <cell r="AJ70">
            <v>2.88</v>
          </cell>
          <cell r="AK70">
            <v>23.14</v>
          </cell>
          <cell r="AL70">
            <v>2.4700000000000002</v>
          </cell>
          <cell r="AM70">
            <v>17.850000000000001</v>
          </cell>
          <cell r="AN70">
            <v>3.7269999999999999</v>
          </cell>
          <cell r="AP70">
            <v>3.9</v>
          </cell>
          <cell r="AQ70">
            <v>18.32</v>
          </cell>
          <cell r="AT70">
            <v>0.84699999999999998</v>
          </cell>
          <cell r="AU70">
            <v>0.17300000000000004</v>
          </cell>
          <cell r="AV70">
            <v>1</v>
          </cell>
          <cell r="AW70">
            <v>0</v>
          </cell>
          <cell r="AX70">
            <v>0</v>
          </cell>
          <cell r="AY70">
            <v>0</v>
          </cell>
          <cell r="AZ70">
            <v>1</v>
          </cell>
          <cell r="BA70">
            <v>1</v>
          </cell>
          <cell r="BB70"/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-0.4099999999999997</v>
          </cell>
          <cell r="BI70">
            <v>-5.2899999999999991</v>
          </cell>
          <cell r="BJ70">
            <v>-4.879999999999999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 t="str">
            <v/>
          </cell>
          <cell r="BP70">
            <v>1.02</v>
          </cell>
          <cell r="BQ70">
            <v>-4.82</v>
          </cell>
          <cell r="BR70">
            <v>-5.8400000000000016</v>
          </cell>
          <cell r="BS70" t="str">
            <v/>
          </cell>
          <cell r="BT70">
            <v>0</v>
          </cell>
        </row>
        <row r="71">
          <cell r="G71" t="str">
            <v>Miriam Cotler_1</v>
          </cell>
          <cell r="H71">
            <v>1</v>
          </cell>
          <cell r="I71">
            <v>2</v>
          </cell>
          <cell r="J71">
            <v>13164</v>
          </cell>
          <cell r="K71">
            <v>73.895890410958899</v>
          </cell>
          <cell r="L71"/>
          <cell r="M71">
            <v>40534</v>
          </cell>
          <cell r="N71">
            <v>5</v>
          </cell>
          <cell r="O71">
            <v>3.335</v>
          </cell>
          <cell r="P71"/>
          <cell r="R71"/>
          <cell r="T71">
            <v>1</v>
          </cell>
          <cell r="W71">
            <v>1</v>
          </cell>
          <cell r="X71">
            <v>1</v>
          </cell>
          <cell r="Y71" t="str">
            <v>OU</v>
          </cell>
          <cell r="Z71">
            <v>1</v>
          </cell>
          <cell r="AA71">
            <v>1</v>
          </cell>
          <cell r="AB71">
            <v>5.5</v>
          </cell>
          <cell r="AD71">
            <v>40529</v>
          </cell>
          <cell r="AE71"/>
          <cell r="AF71">
            <v>40630</v>
          </cell>
          <cell r="AG71">
            <v>3.3666666666666667</v>
          </cell>
          <cell r="AH71" t="str">
            <v>OS</v>
          </cell>
          <cell r="AI71">
            <v>1</v>
          </cell>
          <cell r="AJ71">
            <v>2.0499999999999998</v>
          </cell>
          <cell r="AK71">
            <v>20.13</v>
          </cell>
          <cell r="AL71">
            <v>4.2</v>
          </cell>
          <cell r="AM71">
            <v>14.61</v>
          </cell>
          <cell r="AN71">
            <v>3.335</v>
          </cell>
          <cell r="AP71">
            <v>2.65</v>
          </cell>
          <cell r="AQ71">
            <v>18.09</v>
          </cell>
          <cell r="AT71">
            <v>1.2850000000000001</v>
          </cell>
          <cell r="AU71">
            <v>-0.68500000000000005</v>
          </cell>
          <cell r="AV71">
            <v>1</v>
          </cell>
          <cell r="AW71">
            <v>0</v>
          </cell>
          <cell r="AX71">
            <v>0</v>
          </cell>
          <cell r="AY71">
            <v>1</v>
          </cell>
          <cell r="AZ71">
            <v>0</v>
          </cell>
          <cell r="BA71">
            <v>1</v>
          </cell>
          <cell r="BB71"/>
          <cell r="BC71">
            <v>1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2.1500000000000004</v>
          </cell>
          <cell r="BI71">
            <v>-5.52</v>
          </cell>
          <cell r="BJ71">
            <v>-7.67</v>
          </cell>
          <cell r="BK71">
            <v>1</v>
          </cell>
          <cell r="BL71">
            <v>1</v>
          </cell>
          <cell r="BM71">
            <v>1</v>
          </cell>
          <cell r="BN71">
            <v>0</v>
          </cell>
          <cell r="BO71">
            <v>3</v>
          </cell>
          <cell r="BP71">
            <v>0.60000000000000009</v>
          </cell>
          <cell r="BQ71">
            <v>-2.0399999999999991</v>
          </cell>
          <cell r="BR71">
            <v>-2.6399999999999988</v>
          </cell>
          <cell r="BS71" t="str">
            <v/>
          </cell>
          <cell r="BT71">
            <v>1</v>
          </cell>
        </row>
        <row r="72">
          <cell r="G72" t="str">
            <v>Mumtaz Shirazi_0</v>
          </cell>
          <cell r="H72">
            <v>1</v>
          </cell>
          <cell r="I72">
            <v>2</v>
          </cell>
          <cell r="J72">
            <v>18011</v>
          </cell>
          <cell r="K72">
            <v>50.665753424657531</v>
          </cell>
          <cell r="L72">
            <v>18</v>
          </cell>
          <cell r="M72">
            <v>36780</v>
          </cell>
          <cell r="N72">
            <v>5</v>
          </cell>
          <cell r="O72">
            <v>1.34</v>
          </cell>
          <cell r="P72"/>
          <cell r="R72"/>
          <cell r="T72">
            <v>1</v>
          </cell>
          <cell r="U72" t="str">
            <v>yes</v>
          </cell>
          <cell r="V72" t="str">
            <v>Posterior Approach Ptosis Repair</v>
          </cell>
          <cell r="W72">
            <v>1</v>
          </cell>
          <cell r="X72">
            <v>1</v>
          </cell>
          <cell r="Y72" t="str">
            <v>OU</v>
          </cell>
          <cell r="Z72">
            <v>0</v>
          </cell>
          <cell r="AA72">
            <v>1</v>
          </cell>
          <cell r="AB72">
            <v>8</v>
          </cell>
          <cell r="AD72">
            <v>36775</v>
          </cell>
          <cell r="AE72"/>
          <cell r="AF72">
            <v>36864</v>
          </cell>
          <cell r="AG72">
            <v>2.9333333333333331</v>
          </cell>
          <cell r="AH72" t="str">
            <v>OD</v>
          </cell>
          <cell r="AI72">
            <v>0</v>
          </cell>
          <cell r="AJ72">
            <v>0.16</v>
          </cell>
          <cell r="AK72">
            <v>15.89</v>
          </cell>
          <cell r="AL72">
            <v>1.1000000000000001</v>
          </cell>
          <cell r="AM72">
            <v>15.3</v>
          </cell>
          <cell r="AN72">
            <v>1.34</v>
          </cell>
          <cell r="AO72"/>
          <cell r="AP72">
            <v>0.71</v>
          </cell>
          <cell r="AQ72">
            <v>14.13</v>
          </cell>
          <cell r="AS72" t="str">
            <v>3 mo f/u. Neo cap covering brow.</v>
          </cell>
          <cell r="AT72">
            <v>1.1800000000000002</v>
          </cell>
          <cell r="AU72">
            <v>-0.63000000000000012</v>
          </cell>
          <cell r="AV72">
            <v>1</v>
          </cell>
          <cell r="AW72">
            <v>0</v>
          </cell>
          <cell r="AX72">
            <v>0</v>
          </cell>
          <cell r="AY72">
            <v>1</v>
          </cell>
          <cell r="AZ72">
            <v>0</v>
          </cell>
          <cell r="BA72">
            <v>1</v>
          </cell>
          <cell r="BB72"/>
          <cell r="BC72">
            <v>1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0.94000000000000006</v>
          </cell>
          <cell r="BI72">
            <v>-0.58999999999999986</v>
          </cell>
          <cell r="BJ72">
            <v>-1.5299999999999998</v>
          </cell>
          <cell r="BK72">
            <v>1</v>
          </cell>
          <cell r="BL72">
            <v>1</v>
          </cell>
          <cell r="BM72">
            <v>1</v>
          </cell>
          <cell r="BN72">
            <v>0</v>
          </cell>
          <cell r="BO72">
            <v>3</v>
          </cell>
          <cell r="BP72">
            <v>0.54999999999999993</v>
          </cell>
          <cell r="BQ72">
            <v>-1.7599999999999998</v>
          </cell>
          <cell r="BR72">
            <v>-2.3099999999999987</v>
          </cell>
          <cell r="BS72" t="str">
            <v/>
          </cell>
          <cell r="BT72">
            <v>1</v>
          </cell>
        </row>
        <row r="73">
          <cell r="G73" t="str">
            <v>Mumtaz Shirazi_1</v>
          </cell>
          <cell r="H73">
            <v>1</v>
          </cell>
          <cell r="I73">
            <v>2</v>
          </cell>
          <cell r="J73">
            <v>18011</v>
          </cell>
          <cell r="K73">
            <v>50.665753424657531</v>
          </cell>
          <cell r="L73">
            <v>18</v>
          </cell>
          <cell r="M73">
            <v>36780</v>
          </cell>
          <cell r="N73">
            <v>5</v>
          </cell>
          <cell r="O73">
            <v>1.34</v>
          </cell>
          <cell r="P73"/>
          <cell r="R73"/>
          <cell r="T73">
            <v>1</v>
          </cell>
          <cell r="U73" t="str">
            <v>yes</v>
          </cell>
          <cell r="V73" t="str">
            <v>Posterior Approach Ptosis Repair</v>
          </cell>
          <cell r="W73">
            <v>1</v>
          </cell>
          <cell r="X73">
            <v>1</v>
          </cell>
          <cell r="Y73" t="str">
            <v>OU</v>
          </cell>
          <cell r="Z73">
            <v>1</v>
          </cell>
          <cell r="AA73">
            <v>1</v>
          </cell>
          <cell r="AB73">
            <v>8</v>
          </cell>
          <cell r="AD73">
            <v>36775</v>
          </cell>
          <cell r="AE73"/>
          <cell r="AF73">
            <v>36864</v>
          </cell>
          <cell r="AG73">
            <v>2.9333333333333331</v>
          </cell>
          <cell r="AH73" t="str">
            <v>OD</v>
          </cell>
          <cell r="AI73">
            <v>0</v>
          </cell>
          <cell r="AJ73">
            <v>0.84</v>
          </cell>
          <cell r="AK73">
            <v>14.83</v>
          </cell>
          <cell r="AL73">
            <v>0.41</v>
          </cell>
          <cell r="AM73">
            <v>16.16</v>
          </cell>
          <cell r="AN73">
            <v>1.34</v>
          </cell>
          <cell r="AO73"/>
          <cell r="AP73">
            <v>1.4</v>
          </cell>
          <cell r="AQ73">
            <v>12.99</v>
          </cell>
          <cell r="AS73" t="str">
            <v>4 mo f/u. Neo cap covering brow.</v>
          </cell>
          <cell r="AT73">
            <v>0.50000000000000011</v>
          </cell>
          <cell r="AU73">
            <v>5.9999999999999831E-2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1</v>
          </cell>
          <cell r="BA73">
            <v>1</v>
          </cell>
          <cell r="BB73"/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-0.43</v>
          </cell>
          <cell r="BI73">
            <v>1.33</v>
          </cell>
          <cell r="BJ73">
            <v>1.76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 t="str">
            <v/>
          </cell>
          <cell r="BP73">
            <v>0.55999999999999994</v>
          </cell>
          <cell r="BQ73">
            <v>-1.8399999999999999</v>
          </cell>
          <cell r="BR73">
            <v>-2.4000000000000004</v>
          </cell>
          <cell r="BS73" t="str">
            <v/>
          </cell>
          <cell r="BT73">
            <v>0</v>
          </cell>
        </row>
        <row r="74">
          <cell r="G74" t="str">
            <v>Nancy Hall_0</v>
          </cell>
          <cell r="H74">
            <v>1</v>
          </cell>
          <cell r="I74">
            <v>2</v>
          </cell>
          <cell r="J74">
            <v>11865</v>
          </cell>
          <cell r="K74">
            <v>76.868493150684927</v>
          </cell>
          <cell r="L74">
            <v>13</v>
          </cell>
          <cell r="M74">
            <v>40336</v>
          </cell>
          <cell r="N74">
            <v>5</v>
          </cell>
          <cell r="O74">
            <v>1.7769999999999999</v>
          </cell>
          <cell r="P74"/>
          <cell r="R74"/>
          <cell r="T74">
            <v>1</v>
          </cell>
          <cell r="W74">
            <v>1</v>
          </cell>
          <cell r="X74">
            <v>1</v>
          </cell>
          <cell r="Y74" t="str">
            <v>OU</v>
          </cell>
          <cell r="Z74">
            <v>0</v>
          </cell>
          <cell r="AA74">
            <v>1</v>
          </cell>
          <cell r="AB74">
            <v>8.5</v>
          </cell>
          <cell r="AC74"/>
          <cell r="AD74">
            <v>40331</v>
          </cell>
          <cell r="AE74"/>
          <cell r="AF74">
            <v>40444</v>
          </cell>
          <cell r="AG74">
            <v>3.7</v>
          </cell>
          <cell r="AH74" t="str">
            <v>OD</v>
          </cell>
          <cell r="AI74">
            <v>0</v>
          </cell>
          <cell r="AJ74">
            <v>1.29</v>
          </cell>
          <cell r="AK74">
            <v>14.23</v>
          </cell>
          <cell r="AL74">
            <v>1.55</v>
          </cell>
          <cell r="AM74">
            <v>15.08</v>
          </cell>
          <cell r="AN74">
            <v>1.7769999999999999</v>
          </cell>
          <cell r="AP74">
            <v>3.77</v>
          </cell>
          <cell r="AQ74">
            <v>10.97</v>
          </cell>
          <cell r="AT74">
            <v>0.48699999999999988</v>
          </cell>
          <cell r="AU74">
            <v>1.9930000000000001</v>
          </cell>
          <cell r="AV74">
            <v>0</v>
          </cell>
          <cell r="AW74">
            <v>0</v>
          </cell>
          <cell r="AX74">
            <v>1</v>
          </cell>
          <cell r="AY74">
            <v>0</v>
          </cell>
          <cell r="AZ74">
            <v>0</v>
          </cell>
          <cell r="BA74">
            <v>0</v>
          </cell>
          <cell r="BB74"/>
          <cell r="BC74">
            <v>0</v>
          </cell>
          <cell r="BD74">
            <v>0</v>
          </cell>
          <cell r="BE74">
            <v>1</v>
          </cell>
          <cell r="BF74">
            <v>0</v>
          </cell>
          <cell r="BG74">
            <v>0</v>
          </cell>
          <cell r="BH74">
            <v>0.26</v>
          </cell>
          <cell r="BI74">
            <v>0.84999999999999964</v>
          </cell>
          <cell r="BJ74">
            <v>0.58999999999999964</v>
          </cell>
          <cell r="BK74">
            <v>0</v>
          </cell>
          <cell r="BL74">
            <v>0</v>
          </cell>
          <cell r="BM74">
            <v>0</v>
          </cell>
          <cell r="BN74">
            <v>1</v>
          </cell>
          <cell r="BO74">
            <v>4</v>
          </cell>
          <cell r="BP74">
            <v>2.48</v>
          </cell>
          <cell r="BQ74">
            <v>-3.26</v>
          </cell>
          <cell r="BR74">
            <v>-5.74</v>
          </cell>
          <cell r="BS74" t="str">
            <v/>
          </cell>
          <cell r="BT74">
            <v>1</v>
          </cell>
        </row>
        <row r="75">
          <cell r="G75" t="str">
            <v>Nancy Hall_1</v>
          </cell>
          <cell r="H75">
            <v>1</v>
          </cell>
          <cell r="I75">
            <v>2</v>
          </cell>
          <cell r="J75">
            <v>11865</v>
          </cell>
          <cell r="K75">
            <v>76.868493150684927</v>
          </cell>
          <cell r="L75">
            <v>15</v>
          </cell>
          <cell r="M75">
            <v>40336</v>
          </cell>
          <cell r="N75">
            <v>5</v>
          </cell>
          <cell r="O75">
            <v>2.6739999999999999</v>
          </cell>
          <cell r="P75"/>
          <cell r="R75"/>
          <cell r="T75">
            <v>1</v>
          </cell>
          <cell r="W75">
            <v>1</v>
          </cell>
          <cell r="X75">
            <v>1</v>
          </cell>
          <cell r="Y75" t="str">
            <v>OU</v>
          </cell>
          <cell r="Z75">
            <v>1</v>
          </cell>
          <cell r="AA75">
            <v>1</v>
          </cell>
          <cell r="AB75">
            <v>8.5</v>
          </cell>
          <cell r="AC75"/>
          <cell r="AD75">
            <v>40331</v>
          </cell>
          <cell r="AE75"/>
          <cell r="AF75">
            <v>40444</v>
          </cell>
          <cell r="AG75">
            <v>3.7</v>
          </cell>
          <cell r="AH75" t="str">
            <v>OD</v>
          </cell>
          <cell r="AI75">
            <v>0</v>
          </cell>
          <cell r="AJ75">
            <v>1.45</v>
          </cell>
          <cell r="AK75">
            <v>14.53</v>
          </cell>
          <cell r="AL75">
            <v>0</v>
          </cell>
          <cell r="AM75">
            <v>16.850000000000001</v>
          </cell>
          <cell r="AN75">
            <v>2.6739999999999999</v>
          </cell>
          <cell r="AP75">
            <v>3.84</v>
          </cell>
          <cell r="AQ75">
            <v>12.45</v>
          </cell>
          <cell r="AT75">
            <v>1.224</v>
          </cell>
          <cell r="AU75">
            <v>1.1659999999999999</v>
          </cell>
          <cell r="AV75">
            <v>1</v>
          </cell>
          <cell r="AW75">
            <v>0</v>
          </cell>
          <cell r="AX75">
            <v>1</v>
          </cell>
          <cell r="AY75">
            <v>0</v>
          </cell>
          <cell r="AZ75">
            <v>0</v>
          </cell>
          <cell r="BA75">
            <v>0</v>
          </cell>
          <cell r="BB75"/>
          <cell r="BC75">
            <v>1</v>
          </cell>
          <cell r="BD75">
            <v>0</v>
          </cell>
          <cell r="BE75">
            <v>1</v>
          </cell>
          <cell r="BF75">
            <v>0</v>
          </cell>
          <cell r="BG75">
            <v>0</v>
          </cell>
          <cell r="BH75">
            <v>-1.45</v>
          </cell>
          <cell r="BI75">
            <v>2.3200000000000021</v>
          </cell>
          <cell r="BJ75">
            <v>3.7700000000000022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 t="str">
            <v/>
          </cell>
          <cell r="BP75">
            <v>2.3899999999999997</v>
          </cell>
          <cell r="BQ75">
            <v>-2.08</v>
          </cell>
          <cell r="BR75">
            <v>-4.4700000000000006</v>
          </cell>
          <cell r="BS75" t="str">
            <v/>
          </cell>
          <cell r="BT75">
            <v>0</v>
          </cell>
        </row>
        <row r="76">
          <cell r="G76" t="str">
            <v>Nobuko Rosen_0</v>
          </cell>
          <cell r="H76">
            <v>1</v>
          </cell>
          <cell r="I76">
            <v>2</v>
          </cell>
          <cell r="J76">
            <v>12122</v>
          </cell>
          <cell r="K76">
            <v>69.599999999999994</v>
          </cell>
          <cell r="L76">
            <v>10</v>
          </cell>
          <cell r="M76">
            <v>37903</v>
          </cell>
          <cell r="N76">
            <v>6</v>
          </cell>
          <cell r="O76">
            <v>1.44</v>
          </cell>
          <cell r="P76"/>
          <cell r="R76"/>
          <cell r="T76">
            <v>1</v>
          </cell>
          <cell r="U76" t="str">
            <v>Yes</v>
          </cell>
          <cell r="V76" t="str">
            <v>Posterior Approach Ptosis Repair</v>
          </cell>
          <cell r="W76">
            <v>1</v>
          </cell>
          <cell r="X76">
            <v>1</v>
          </cell>
          <cell r="Y76" t="str">
            <v>OU</v>
          </cell>
          <cell r="Z76">
            <v>0</v>
          </cell>
          <cell r="AA76">
            <v>1</v>
          </cell>
          <cell r="AB76">
            <v>4</v>
          </cell>
          <cell r="AD76">
            <v>37897</v>
          </cell>
          <cell r="AE76"/>
          <cell r="AF76">
            <v>38488</v>
          </cell>
          <cell r="AG76">
            <v>19.433333333333334</v>
          </cell>
          <cell r="AH76" t="str">
            <v>OS</v>
          </cell>
          <cell r="AI76">
            <v>1</v>
          </cell>
          <cell r="AJ76">
            <v>1.1499999999999999</v>
          </cell>
          <cell r="AK76">
            <v>23.86</v>
          </cell>
          <cell r="AL76">
            <v>0.44</v>
          </cell>
          <cell r="AM76">
            <v>21.62</v>
          </cell>
          <cell r="AN76">
            <v>1.44</v>
          </cell>
          <cell r="AO76"/>
          <cell r="AP76">
            <v>1.89</v>
          </cell>
          <cell r="AQ76">
            <v>21.69</v>
          </cell>
          <cell r="AS76" t="str">
            <v>1.5 year f/u photos. Hair covering brow in neo photo.</v>
          </cell>
          <cell r="AT76">
            <v>0.29000000000000004</v>
          </cell>
          <cell r="AU76">
            <v>0.44999999999999996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1</v>
          </cell>
          <cell r="BA76">
            <v>1</v>
          </cell>
          <cell r="BB76"/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-0.71</v>
          </cell>
          <cell r="BI76">
            <v>-2.2399999999999984</v>
          </cell>
          <cell r="BJ76">
            <v>-1.5299999999999985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 t="str">
            <v/>
          </cell>
          <cell r="BP76">
            <v>0.74</v>
          </cell>
          <cell r="BQ76">
            <v>-2.1699999999999982</v>
          </cell>
          <cell r="BR76">
            <v>-2.91</v>
          </cell>
          <cell r="BS76" t="str">
            <v/>
          </cell>
          <cell r="BT76">
            <v>0</v>
          </cell>
        </row>
        <row r="77">
          <cell r="G77" t="str">
            <v>Nobuko Rosen_1</v>
          </cell>
          <cell r="H77">
            <v>1</v>
          </cell>
          <cell r="I77">
            <v>2</v>
          </cell>
          <cell r="J77">
            <v>12122</v>
          </cell>
          <cell r="K77">
            <v>69.599999999999994</v>
          </cell>
          <cell r="L77">
            <v>10</v>
          </cell>
          <cell r="M77">
            <v>37903</v>
          </cell>
          <cell r="N77">
            <v>6</v>
          </cell>
          <cell r="O77">
            <v>1.76</v>
          </cell>
          <cell r="P77"/>
          <cell r="R77"/>
          <cell r="T77">
            <v>1</v>
          </cell>
          <cell r="U77" t="str">
            <v>Yes</v>
          </cell>
          <cell r="V77" t="str">
            <v>Posterior Approach Ptosis Repair</v>
          </cell>
          <cell r="W77">
            <v>1</v>
          </cell>
          <cell r="X77">
            <v>1</v>
          </cell>
          <cell r="Y77" t="str">
            <v>OU</v>
          </cell>
          <cell r="Z77">
            <v>1</v>
          </cell>
          <cell r="AA77">
            <v>1</v>
          </cell>
          <cell r="AB77">
            <v>6</v>
          </cell>
          <cell r="AD77">
            <v>37897</v>
          </cell>
          <cell r="AE77"/>
          <cell r="AF77">
            <v>38488</v>
          </cell>
          <cell r="AG77">
            <v>19.433333333333334</v>
          </cell>
          <cell r="AH77" t="str">
            <v>OS</v>
          </cell>
          <cell r="AI77">
            <v>1</v>
          </cell>
          <cell r="AJ77">
            <v>1.05</v>
          </cell>
          <cell r="AK77">
            <v>26.73</v>
          </cell>
          <cell r="AL77">
            <v>2.54</v>
          </cell>
          <cell r="AM77">
            <v>21.97</v>
          </cell>
          <cell r="AN77">
            <v>1.76</v>
          </cell>
          <cell r="AO77"/>
          <cell r="AP77">
            <v>2.1</v>
          </cell>
          <cell r="AQ77">
            <v>22.49</v>
          </cell>
          <cell r="AS77" t="str">
            <v>2.5 year f/u photos. Hair covering brow in neo photo.</v>
          </cell>
          <cell r="AT77">
            <v>0.71</v>
          </cell>
          <cell r="AU77">
            <v>0.34000000000000008</v>
          </cell>
          <cell r="AV77">
            <v>1</v>
          </cell>
          <cell r="AW77">
            <v>0</v>
          </cell>
          <cell r="AX77">
            <v>0</v>
          </cell>
          <cell r="AY77">
            <v>0</v>
          </cell>
          <cell r="AZ77">
            <v>1</v>
          </cell>
          <cell r="BA77">
            <v>1</v>
          </cell>
          <cell r="BB77"/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1.49</v>
          </cell>
          <cell r="BI77">
            <v>-4.7600000000000016</v>
          </cell>
          <cell r="BJ77">
            <v>-6.2500000000000018</v>
          </cell>
          <cell r="BK77">
            <v>1</v>
          </cell>
          <cell r="BL77">
            <v>1</v>
          </cell>
          <cell r="BM77">
            <v>1</v>
          </cell>
          <cell r="BN77">
            <v>0</v>
          </cell>
          <cell r="BO77">
            <v>3</v>
          </cell>
          <cell r="BP77">
            <v>1.05</v>
          </cell>
          <cell r="BQ77">
            <v>-4.240000000000002</v>
          </cell>
          <cell r="BR77">
            <v>-5.2900000000000027</v>
          </cell>
          <cell r="BS77" t="str">
            <v/>
          </cell>
          <cell r="BT77">
            <v>1</v>
          </cell>
        </row>
        <row r="78">
          <cell r="G78" t="str">
            <v>Pauline Yip_0</v>
          </cell>
          <cell r="H78">
            <v>1</v>
          </cell>
          <cell r="I78">
            <v>2</v>
          </cell>
          <cell r="J78">
            <v>18075</v>
          </cell>
          <cell r="K78">
            <v>56.863013698630134</v>
          </cell>
          <cell r="L78">
            <v>12</v>
          </cell>
          <cell r="M78">
            <v>39139</v>
          </cell>
          <cell r="N78">
            <v>5</v>
          </cell>
          <cell r="O78">
            <v>3.36</v>
          </cell>
          <cell r="P78"/>
          <cell r="R78"/>
          <cell r="S78" t="str">
            <v>(213) 910-0288 Best</v>
          </cell>
          <cell r="T78">
            <v>1</v>
          </cell>
          <cell r="U78" t="str">
            <v>yes</v>
          </cell>
          <cell r="V78" t="str">
            <v>Posterior Approach Ptosis Repair</v>
          </cell>
          <cell r="W78">
            <v>1</v>
          </cell>
          <cell r="X78">
            <v>1</v>
          </cell>
          <cell r="Y78" t="str">
            <v>OU</v>
          </cell>
          <cell r="Z78">
            <v>0</v>
          </cell>
          <cell r="AA78">
            <v>1</v>
          </cell>
          <cell r="AB78">
            <v>7</v>
          </cell>
          <cell r="AD78">
            <v>39134</v>
          </cell>
          <cell r="AE78"/>
          <cell r="AF78">
            <v>41254</v>
          </cell>
          <cell r="AG78">
            <v>69.666666666666671</v>
          </cell>
          <cell r="AH78" t="str">
            <v>OD</v>
          </cell>
          <cell r="AI78">
            <v>0</v>
          </cell>
          <cell r="AJ78">
            <v>1.91</v>
          </cell>
          <cell r="AK78">
            <v>15.46</v>
          </cell>
          <cell r="AL78">
            <v>2.77</v>
          </cell>
          <cell r="AM78">
            <v>16.600000000000001</v>
          </cell>
          <cell r="AN78">
            <v>3.36</v>
          </cell>
          <cell r="AO78"/>
          <cell r="AP78">
            <v>3.52</v>
          </cell>
          <cell r="AQ78">
            <v>17.39</v>
          </cell>
          <cell r="AS78" t="str">
            <v>6 year f/u</v>
          </cell>
          <cell r="AT78">
            <v>1.45</v>
          </cell>
          <cell r="AU78">
            <v>0.16000000000000014</v>
          </cell>
          <cell r="AV78">
            <v>1</v>
          </cell>
          <cell r="AW78">
            <v>0</v>
          </cell>
          <cell r="AX78">
            <v>0</v>
          </cell>
          <cell r="AY78">
            <v>0</v>
          </cell>
          <cell r="AZ78">
            <v>1</v>
          </cell>
          <cell r="BA78">
            <v>1</v>
          </cell>
          <cell r="BB78"/>
          <cell r="BC78">
            <v>1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0.8600000000000001</v>
          </cell>
          <cell r="BI78">
            <v>1.1400000000000006</v>
          </cell>
          <cell r="BJ78">
            <v>0.28000000000000047</v>
          </cell>
          <cell r="BK78">
            <v>1</v>
          </cell>
          <cell r="BL78">
            <v>0</v>
          </cell>
          <cell r="BM78">
            <v>0</v>
          </cell>
          <cell r="BN78">
            <v>0</v>
          </cell>
          <cell r="BO78">
            <v>1</v>
          </cell>
          <cell r="BP78">
            <v>1.61</v>
          </cell>
          <cell r="BQ78">
            <v>1.9299999999999997</v>
          </cell>
          <cell r="BR78">
            <v>0.32000000000000028</v>
          </cell>
          <cell r="BS78" t="str">
            <v/>
          </cell>
          <cell r="BT78">
            <v>1</v>
          </cell>
        </row>
        <row r="79">
          <cell r="G79" t="str">
            <v>Pauline Yip_1</v>
          </cell>
          <cell r="H79">
            <v>1</v>
          </cell>
          <cell r="I79">
            <v>2</v>
          </cell>
          <cell r="J79">
            <v>18075</v>
          </cell>
          <cell r="K79">
            <v>56.863013698630134</v>
          </cell>
          <cell r="L79">
            <v>12</v>
          </cell>
          <cell r="M79">
            <v>39139</v>
          </cell>
          <cell r="N79">
            <v>5</v>
          </cell>
          <cell r="O79">
            <v>2.8580000000000001</v>
          </cell>
          <cell r="P79"/>
          <cell r="R79"/>
          <cell r="S79" t="str">
            <v>(213) 910-0288 Best</v>
          </cell>
          <cell r="T79">
            <v>1</v>
          </cell>
          <cell r="U79" t="str">
            <v>yes</v>
          </cell>
          <cell r="V79" t="str">
            <v>Posterior Approach Ptosis Repair</v>
          </cell>
          <cell r="W79">
            <v>1</v>
          </cell>
          <cell r="X79">
            <v>1</v>
          </cell>
          <cell r="Y79" t="str">
            <v>OU</v>
          </cell>
          <cell r="Z79">
            <v>1</v>
          </cell>
          <cell r="AA79">
            <v>1</v>
          </cell>
          <cell r="AB79">
            <v>7</v>
          </cell>
          <cell r="AD79">
            <v>39134</v>
          </cell>
          <cell r="AE79"/>
          <cell r="AF79">
            <v>41254</v>
          </cell>
          <cell r="AG79">
            <v>69.666666666666671</v>
          </cell>
          <cell r="AH79" t="str">
            <v>OD</v>
          </cell>
          <cell r="AI79">
            <v>0</v>
          </cell>
          <cell r="AJ79">
            <v>2.0299999999999998</v>
          </cell>
          <cell r="AK79">
            <v>17.61</v>
          </cell>
          <cell r="AL79">
            <v>0.57999999999999996</v>
          </cell>
          <cell r="AM79">
            <v>19.04</v>
          </cell>
          <cell r="AN79">
            <v>2.8580000000000001</v>
          </cell>
          <cell r="AO79"/>
          <cell r="AP79">
            <v>3.23</v>
          </cell>
          <cell r="AQ79">
            <v>17.82</v>
          </cell>
          <cell r="AS79" t="str">
            <v>6 year f/u</v>
          </cell>
          <cell r="AT79">
            <v>0.82800000000000029</v>
          </cell>
          <cell r="AU79">
            <v>0.37199999999999989</v>
          </cell>
          <cell r="AV79">
            <v>1</v>
          </cell>
          <cell r="AW79">
            <v>0</v>
          </cell>
          <cell r="AX79">
            <v>0</v>
          </cell>
          <cell r="AY79">
            <v>0</v>
          </cell>
          <cell r="AZ79">
            <v>1</v>
          </cell>
          <cell r="BA79">
            <v>1</v>
          </cell>
          <cell r="BB79"/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-1.4499999999999997</v>
          </cell>
          <cell r="BI79">
            <v>1.4299999999999997</v>
          </cell>
          <cell r="BJ79">
            <v>2.8799999999999994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 t="str">
            <v/>
          </cell>
          <cell r="BP79">
            <v>1.2000000000000002</v>
          </cell>
          <cell r="BQ79">
            <v>0.21000000000000085</v>
          </cell>
          <cell r="BR79">
            <v>-0.99000000000000021</v>
          </cell>
          <cell r="BS79" t="str">
            <v/>
          </cell>
          <cell r="BT79">
            <v>0</v>
          </cell>
        </row>
        <row r="80">
          <cell r="G80" t="str">
            <v>Richard Fredricks_0</v>
          </cell>
          <cell r="H80">
            <v>1</v>
          </cell>
          <cell r="I80">
            <v>1</v>
          </cell>
          <cell r="J80">
            <v>12281</v>
          </cell>
          <cell r="K80">
            <v>74.0054794520548</v>
          </cell>
          <cell r="L80">
            <v>15</v>
          </cell>
          <cell r="M80">
            <v>39693</v>
          </cell>
          <cell r="N80">
            <v>5</v>
          </cell>
          <cell r="O80">
            <v>1.663</v>
          </cell>
          <cell r="P80"/>
          <cell r="R80"/>
          <cell r="S80" t="str">
            <v>(310) 699-4713</v>
          </cell>
          <cell r="T80">
            <v>1</v>
          </cell>
          <cell r="U80" t="str">
            <v>Yes</v>
          </cell>
          <cell r="V80" t="str">
            <v>Posterior Approach Ptosis Repair</v>
          </cell>
          <cell r="W80">
            <v>1</v>
          </cell>
          <cell r="X80">
            <v>1</v>
          </cell>
          <cell r="Y80" t="str">
            <v>OU</v>
          </cell>
          <cell r="Z80">
            <v>0</v>
          </cell>
          <cell r="AA80">
            <v>1</v>
          </cell>
          <cell r="AB80">
            <v>8</v>
          </cell>
          <cell r="AD80">
            <v>39687</v>
          </cell>
          <cell r="AE80"/>
          <cell r="AF80">
            <v>39973</v>
          </cell>
          <cell r="AG80">
            <v>9.4</v>
          </cell>
          <cell r="AH80" t="str">
            <v>OD</v>
          </cell>
          <cell r="AI80">
            <v>0</v>
          </cell>
          <cell r="AJ80">
            <v>1.758</v>
          </cell>
          <cell r="AK80">
            <v>10.473000000000001</v>
          </cell>
          <cell r="AL80">
            <v>2.68</v>
          </cell>
          <cell r="AM80">
            <v>9.81</v>
          </cell>
          <cell r="AN80">
            <v>1.663</v>
          </cell>
          <cell r="AO80"/>
          <cell r="AP80">
            <v>2.16</v>
          </cell>
          <cell r="AQ80">
            <v>10.755000000000001</v>
          </cell>
          <cell r="AS80"/>
          <cell r="AT80">
            <v>-9.4999999999999973E-2</v>
          </cell>
          <cell r="AU80">
            <v>0.49700000000000011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1</v>
          </cell>
          <cell r="BA80">
            <v>1</v>
          </cell>
          <cell r="BB80"/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0.92200000000000015</v>
          </cell>
          <cell r="BI80">
            <v>-0.66300000000000026</v>
          </cell>
          <cell r="BJ80">
            <v>-1.5850000000000004</v>
          </cell>
          <cell r="BK80">
            <v>1</v>
          </cell>
          <cell r="BL80">
            <v>1</v>
          </cell>
          <cell r="BM80">
            <v>1</v>
          </cell>
          <cell r="BN80">
            <v>0</v>
          </cell>
          <cell r="BO80">
            <v>3</v>
          </cell>
          <cell r="BP80">
            <v>0.40200000000000014</v>
          </cell>
          <cell r="BQ80">
            <v>0.28200000000000003</v>
          </cell>
          <cell r="BR80">
            <v>-0.11999999999999922</v>
          </cell>
          <cell r="BS80" t="str">
            <v/>
          </cell>
          <cell r="BT80">
            <v>1</v>
          </cell>
        </row>
        <row r="81">
          <cell r="G81" t="str">
            <v>Richard Fredricks_1</v>
          </cell>
          <cell r="H81">
            <v>1</v>
          </cell>
          <cell r="I81">
            <v>1</v>
          </cell>
          <cell r="J81">
            <v>12281</v>
          </cell>
          <cell r="K81">
            <v>74.0054794520548</v>
          </cell>
          <cell r="L81">
            <v>15</v>
          </cell>
          <cell r="M81">
            <v>39693</v>
          </cell>
          <cell r="N81">
            <v>5</v>
          </cell>
          <cell r="O81">
            <v>0.83099999999999996</v>
          </cell>
          <cell r="P81"/>
          <cell r="R81"/>
          <cell r="S81" t="str">
            <v>(310) 699-4713</v>
          </cell>
          <cell r="T81">
            <v>1</v>
          </cell>
          <cell r="U81" t="str">
            <v>Yes</v>
          </cell>
          <cell r="V81" t="str">
            <v>Posterior Approach Ptosis Repair</v>
          </cell>
          <cell r="W81">
            <v>1</v>
          </cell>
          <cell r="X81">
            <v>1</v>
          </cell>
          <cell r="Y81" t="str">
            <v>OU</v>
          </cell>
          <cell r="Z81">
            <v>1</v>
          </cell>
          <cell r="AA81">
            <v>1</v>
          </cell>
          <cell r="AB81">
            <v>5</v>
          </cell>
          <cell r="AD81">
            <v>39687</v>
          </cell>
          <cell r="AE81"/>
          <cell r="AF81">
            <v>39973</v>
          </cell>
          <cell r="AG81">
            <v>9.4</v>
          </cell>
          <cell r="AH81" t="str">
            <v>OD</v>
          </cell>
          <cell r="AI81">
            <v>0</v>
          </cell>
          <cell r="AJ81">
            <v>2.92</v>
          </cell>
          <cell r="AK81">
            <v>10.29</v>
          </cell>
          <cell r="AL81">
            <v>2.3199999999999998</v>
          </cell>
          <cell r="AM81">
            <v>9.91</v>
          </cell>
          <cell r="AN81">
            <v>0.83099999999999996</v>
          </cell>
          <cell r="AO81"/>
          <cell r="AP81">
            <v>2.13</v>
          </cell>
          <cell r="AQ81">
            <v>9.24</v>
          </cell>
          <cell r="AS81"/>
          <cell r="AT81">
            <v>-2.089</v>
          </cell>
          <cell r="AU81">
            <v>1.2989999999999999</v>
          </cell>
          <cell r="AV81">
            <v>0</v>
          </cell>
          <cell r="AW81">
            <v>1</v>
          </cell>
          <cell r="AX81">
            <v>1</v>
          </cell>
          <cell r="AY81">
            <v>0</v>
          </cell>
          <cell r="AZ81">
            <v>0</v>
          </cell>
          <cell r="BA81">
            <v>0</v>
          </cell>
          <cell r="BB81"/>
          <cell r="BC81">
            <v>0</v>
          </cell>
          <cell r="BD81">
            <v>1</v>
          </cell>
          <cell r="BE81">
            <v>1</v>
          </cell>
          <cell r="BF81">
            <v>0</v>
          </cell>
          <cell r="BG81">
            <v>0</v>
          </cell>
          <cell r="BH81">
            <v>-0.60000000000000009</v>
          </cell>
          <cell r="BI81">
            <v>-0.37999999999999901</v>
          </cell>
          <cell r="BJ81">
            <v>0.22000000000000108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 t="str">
            <v/>
          </cell>
          <cell r="BP81">
            <v>-0.79</v>
          </cell>
          <cell r="BQ81">
            <v>-1.0499999999999989</v>
          </cell>
          <cell r="BR81">
            <v>-0.2599999999999989</v>
          </cell>
          <cell r="BS81" t="str">
            <v/>
          </cell>
          <cell r="BT81">
            <v>0</v>
          </cell>
        </row>
        <row r="82">
          <cell r="G82" t="str">
            <v>Ronald Green_0</v>
          </cell>
          <cell r="H82">
            <v>1</v>
          </cell>
          <cell r="I82">
            <v>1</v>
          </cell>
          <cell r="J82">
            <v>12894</v>
          </cell>
          <cell r="K82">
            <v>73.599999999999994</v>
          </cell>
          <cell r="L82">
            <v>16</v>
          </cell>
          <cell r="M82">
            <v>40157</v>
          </cell>
          <cell r="N82">
            <v>6</v>
          </cell>
          <cell r="O82">
            <v>2.81</v>
          </cell>
          <cell r="P82"/>
          <cell r="R82"/>
          <cell r="S82" t="str">
            <v>(310) 895-5671</v>
          </cell>
          <cell r="T82">
            <v>1</v>
          </cell>
          <cell r="U82" t="str">
            <v>Yes</v>
          </cell>
          <cell r="V82" t="str">
            <v>Posterior Approach Ptosis Repair</v>
          </cell>
          <cell r="W82">
            <v>1</v>
          </cell>
          <cell r="X82">
            <v>1</v>
          </cell>
          <cell r="Y82" t="str">
            <v>OU</v>
          </cell>
          <cell r="Z82">
            <v>0</v>
          </cell>
          <cell r="AA82">
            <v>1</v>
          </cell>
          <cell r="AB82">
            <v>8.5</v>
          </cell>
          <cell r="AD82">
            <v>40151</v>
          </cell>
          <cell r="AE82"/>
          <cell r="AF82">
            <v>40245</v>
          </cell>
          <cell r="AG82">
            <v>3.1333333333333333</v>
          </cell>
          <cell r="AH82" t="str">
            <v>OU</v>
          </cell>
          <cell r="AI82">
            <v>2</v>
          </cell>
          <cell r="AJ82">
            <v>1.43</v>
          </cell>
          <cell r="AK82">
            <v>13.35</v>
          </cell>
          <cell r="AL82">
            <v>2.4300000000000002</v>
          </cell>
          <cell r="AM82">
            <v>13.12</v>
          </cell>
          <cell r="AN82">
            <v>2.81</v>
          </cell>
          <cell r="AO82"/>
          <cell r="AP82">
            <v>2.96</v>
          </cell>
          <cell r="AQ82">
            <v>12.94</v>
          </cell>
          <cell r="AS82"/>
          <cell r="AT82">
            <v>1.3800000000000001</v>
          </cell>
          <cell r="AU82">
            <v>0.14999999999999991</v>
          </cell>
          <cell r="AV82">
            <v>1</v>
          </cell>
          <cell r="AW82">
            <v>0</v>
          </cell>
          <cell r="AX82">
            <v>0</v>
          </cell>
          <cell r="AY82">
            <v>0</v>
          </cell>
          <cell r="AZ82">
            <v>1</v>
          </cell>
          <cell r="BA82">
            <v>1</v>
          </cell>
          <cell r="BB82"/>
          <cell r="BC82">
            <v>1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1.0000000000000002</v>
          </cell>
          <cell r="BI82">
            <v>-0.23000000000000043</v>
          </cell>
          <cell r="BJ82">
            <v>-1.2300000000000006</v>
          </cell>
          <cell r="BK82">
            <v>1</v>
          </cell>
          <cell r="BL82">
            <v>0</v>
          </cell>
          <cell r="BM82">
            <v>0</v>
          </cell>
          <cell r="BN82">
            <v>0</v>
          </cell>
          <cell r="BO82">
            <v>1</v>
          </cell>
          <cell r="BP82">
            <v>1.53</v>
          </cell>
          <cell r="BQ82">
            <v>-0.41000000000000014</v>
          </cell>
          <cell r="BR82">
            <v>-1.9399999999999995</v>
          </cell>
          <cell r="BS82" t="str">
            <v/>
          </cell>
          <cell r="BT82">
            <v>1</v>
          </cell>
        </row>
        <row r="83">
          <cell r="G83" t="str">
            <v>Ronald Green_1</v>
          </cell>
          <cell r="H83">
            <v>1</v>
          </cell>
          <cell r="I83">
            <v>1</v>
          </cell>
          <cell r="J83">
            <v>12894</v>
          </cell>
          <cell r="K83">
            <v>73.599999999999994</v>
          </cell>
          <cell r="L83">
            <v>15</v>
          </cell>
          <cell r="M83">
            <v>40157</v>
          </cell>
          <cell r="N83">
            <v>6</v>
          </cell>
          <cell r="O83">
            <v>3.01</v>
          </cell>
          <cell r="P83"/>
          <cell r="R83"/>
          <cell r="S83" t="str">
            <v>(310) 895-5671</v>
          </cell>
          <cell r="T83">
            <v>1</v>
          </cell>
          <cell r="U83" t="str">
            <v>Yes</v>
          </cell>
          <cell r="V83" t="str">
            <v>Posterior Approach Ptosis Repair</v>
          </cell>
          <cell r="W83">
            <v>1</v>
          </cell>
          <cell r="X83">
            <v>1</v>
          </cell>
          <cell r="Y83" t="str">
            <v>OU</v>
          </cell>
          <cell r="Z83">
            <v>1</v>
          </cell>
          <cell r="AA83">
            <v>1</v>
          </cell>
          <cell r="AB83">
            <v>7.5</v>
          </cell>
          <cell r="AD83">
            <v>40151</v>
          </cell>
          <cell r="AE83"/>
          <cell r="AF83">
            <v>40245</v>
          </cell>
          <cell r="AG83">
            <v>3.1333333333333333</v>
          </cell>
          <cell r="AH83" t="str">
            <v>OU</v>
          </cell>
          <cell r="AI83">
            <v>2</v>
          </cell>
          <cell r="AJ83">
            <v>1.43</v>
          </cell>
          <cell r="AK83">
            <v>11.43</v>
          </cell>
          <cell r="AL83">
            <v>2.12</v>
          </cell>
          <cell r="AM83">
            <v>12.07</v>
          </cell>
          <cell r="AN83">
            <v>3.01</v>
          </cell>
          <cell r="AO83"/>
          <cell r="AP83">
            <v>2.5</v>
          </cell>
          <cell r="AQ83">
            <v>11.63</v>
          </cell>
          <cell r="AS83"/>
          <cell r="AT83">
            <v>1.5799999999999998</v>
          </cell>
          <cell r="AU83">
            <v>-0.50999999999999979</v>
          </cell>
          <cell r="AV83">
            <v>1</v>
          </cell>
          <cell r="AW83">
            <v>0</v>
          </cell>
          <cell r="AX83">
            <v>0</v>
          </cell>
          <cell r="AY83">
            <v>1</v>
          </cell>
          <cell r="AZ83">
            <v>0</v>
          </cell>
          <cell r="BA83">
            <v>1</v>
          </cell>
          <cell r="BB83"/>
          <cell r="BC83">
            <v>1</v>
          </cell>
          <cell r="BD83">
            <v>0</v>
          </cell>
          <cell r="BE83">
            <v>0</v>
          </cell>
          <cell r="BF83">
            <v>0</v>
          </cell>
          <cell r="BG83">
            <v>1</v>
          </cell>
          <cell r="BH83">
            <v>0.69000000000000017</v>
          </cell>
          <cell r="BI83">
            <v>0.64000000000000057</v>
          </cell>
          <cell r="BJ83">
            <v>-4.99999999999996E-2</v>
          </cell>
          <cell r="BK83">
            <v>1</v>
          </cell>
          <cell r="BL83">
            <v>0</v>
          </cell>
          <cell r="BM83">
            <v>0</v>
          </cell>
          <cell r="BN83">
            <v>0</v>
          </cell>
          <cell r="BO83">
            <v>1</v>
          </cell>
          <cell r="BP83">
            <v>1.07</v>
          </cell>
          <cell r="BQ83">
            <v>0.20000000000000107</v>
          </cell>
          <cell r="BR83">
            <v>-0.86999999999999922</v>
          </cell>
          <cell r="BS83" t="str">
            <v/>
          </cell>
          <cell r="BT83">
            <v>1</v>
          </cell>
        </row>
        <row r="84">
          <cell r="G84" t="str">
            <v>Rose Rothstein_0</v>
          </cell>
          <cell r="H84">
            <v>1</v>
          </cell>
          <cell r="I84">
            <v>2</v>
          </cell>
          <cell r="J84">
            <v>10509</v>
          </cell>
          <cell r="K84">
            <v>72.956164383561642</v>
          </cell>
          <cell r="L84">
            <v>15</v>
          </cell>
          <cell r="M84">
            <v>37532</v>
          </cell>
          <cell r="N84">
            <v>6</v>
          </cell>
          <cell r="O84">
            <v>2.9780000000000002</v>
          </cell>
          <cell r="P84"/>
          <cell r="R84"/>
          <cell r="S84" t="str">
            <v>(760) 324-9888</v>
          </cell>
          <cell r="T84">
            <v>1</v>
          </cell>
          <cell r="U84" t="str">
            <v>Yes</v>
          </cell>
          <cell r="V84" t="str">
            <v>Posterior Approach Ptosis Repair</v>
          </cell>
          <cell r="W84">
            <v>1</v>
          </cell>
          <cell r="X84">
            <v>1</v>
          </cell>
          <cell r="Y84" t="str">
            <v>OU</v>
          </cell>
          <cell r="Z84">
            <v>0</v>
          </cell>
          <cell r="AA84">
            <v>1</v>
          </cell>
          <cell r="AB84">
            <v>8.5</v>
          </cell>
          <cell r="AC84"/>
          <cell r="AD84">
            <v>37526</v>
          </cell>
          <cell r="AE84"/>
          <cell r="AF84">
            <v>37630</v>
          </cell>
          <cell r="AG84">
            <v>3.4</v>
          </cell>
          <cell r="AH84" t="str">
            <v>OU</v>
          </cell>
          <cell r="AI84">
            <v>2</v>
          </cell>
          <cell r="AJ84">
            <v>-0.77</v>
          </cell>
          <cell r="AK84">
            <v>11.77</v>
          </cell>
          <cell r="AL84">
            <v>1.33</v>
          </cell>
          <cell r="AM84">
            <v>10.87</v>
          </cell>
          <cell r="AN84">
            <v>2.9780000000000002</v>
          </cell>
          <cell r="AO84"/>
          <cell r="AP84">
            <v>5.14</v>
          </cell>
          <cell r="AQ84">
            <v>13.74</v>
          </cell>
          <cell r="AS84" t="str">
            <v>4 mo f/u</v>
          </cell>
          <cell r="AT84">
            <v>3.7480000000000002</v>
          </cell>
          <cell r="AU84">
            <v>2.1619999999999995</v>
          </cell>
          <cell r="AV84">
            <v>1</v>
          </cell>
          <cell r="AW84">
            <v>0</v>
          </cell>
          <cell r="AX84">
            <v>1</v>
          </cell>
          <cell r="AY84">
            <v>0</v>
          </cell>
          <cell r="AZ84">
            <v>0</v>
          </cell>
          <cell r="BA84">
            <v>0</v>
          </cell>
          <cell r="BB84"/>
          <cell r="BC84">
            <v>1</v>
          </cell>
          <cell r="BD84">
            <v>0</v>
          </cell>
          <cell r="BE84">
            <v>1</v>
          </cell>
          <cell r="BF84">
            <v>0</v>
          </cell>
          <cell r="BG84">
            <v>0</v>
          </cell>
          <cell r="BH84">
            <v>2.1</v>
          </cell>
          <cell r="BI84">
            <v>-0.90000000000000036</v>
          </cell>
          <cell r="BJ84">
            <v>-3.0000000000000004</v>
          </cell>
          <cell r="BK84">
            <v>1</v>
          </cell>
          <cell r="BL84">
            <v>1</v>
          </cell>
          <cell r="BM84">
            <v>1</v>
          </cell>
          <cell r="BN84">
            <v>0</v>
          </cell>
          <cell r="BO84">
            <v>3</v>
          </cell>
          <cell r="BP84">
            <v>5.91</v>
          </cell>
          <cell r="BQ84">
            <v>1.9700000000000006</v>
          </cell>
          <cell r="BR84">
            <v>-3.9399999999999977</v>
          </cell>
          <cell r="BS84" t="str">
            <v/>
          </cell>
          <cell r="BT84">
            <v>1</v>
          </cell>
        </row>
        <row r="85">
          <cell r="G85" t="str">
            <v>Rose Rothstein_1</v>
          </cell>
          <cell r="H85">
            <v>1</v>
          </cell>
          <cell r="I85">
            <v>2</v>
          </cell>
          <cell r="J85">
            <v>10509</v>
          </cell>
          <cell r="K85">
            <v>72.956164383561642</v>
          </cell>
          <cell r="L85">
            <v>15</v>
          </cell>
          <cell r="M85">
            <v>37532</v>
          </cell>
          <cell r="N85">
            <v>6</v>
          </cell>
          <cell r="O85">
            <v>1.9850000000000001</v>
          </cell>
          <cell r="P85"/>
          <cell r="R85"/>
          <cell r="S85" t="str">
            <v>(760) 324-9888</v>
          </cell>
          <cell r="T85">
            <v>1</v>
          </cell>
          <cell r="U85" t="str">
            <v>Yes</v>
          </cell>
          <cell r="V85" t="str">
            <v>Posterior Approach Ptosis Repair</v>
          </cell>
          <cell r="W85">
            <v>1</v>
          </cell>
          <cell r="X85">
            <v>1</v>
          </cell>
          <cell r="Y85" t="str">
            <v>OU</v>
          </cell>
          <cell r="Z85">
            <v>1</v>
          </cell>
          <cell r="AA85">
            <v>1</v>
          </cell>
          <cell r="AB85">
            <v>7</v>
          </cell>
          <cell r="AC85"/>
          <cell r="AD85">
            <v>37526</v>
          </cell>
          <cell r="AE85"/>
          <cell r="AF85">
            <v>37630</v>
          </cell>
          <cell r="AG85">
            <v>3.4</v>
          </cell>
          <cell r="AH85" t="str">
            <v>OU</v>
          </cell>
          <cell r="AI85">
            <v>2</v>
          </cell>
          <cell r="AJ85">
            <v>0.6</v>
          </cell>
          <cell r="AK85">
            <v>14.28</v>
          </cell>
          <cell r="AL85">
            <v>-0.35</v>
          </cell>
          <cell r="AM85">
            <v>12.37</v>
          </cell>
          <cell r="AN85">
            <v>1.9850000000000001</v>
          </cell>
          <cell r="AO85"/>
          <cell r="AP85">
            <v>4.2</v>
          </cell>
          <cell r="AQ85">
            <v>17.309999999999999</v>
          </cell>
          <cell r="AS85" t="str">
            <v>4 mo f/u</v>
          </cell>
          <cell r="AT85">
            <v>1.3850000000000002</v>
          </cell>
          <cell r="AU85">
            <v>2.2149999999999999</v>
          </cell>
          <cell r="AV85">
            <v>1</v>
          </cell>
          <cell r="AW85">
            <v>0</v>
          </cell>
          <cell r="AX85">
            <v>1</v>
          </cell>
          <cell r="AY85">
            <v>0</v>
          </cell>
          <cell r="AZ85">
            <v>0</v>
          </cell>
          <cell r="BA85">
            <v>0</v>
          </cell>
          <cell r="BB85"/>
          <cell r="BC85">
            <v>1</v>
          </cell>
          <cell r="BD85">
            <v>0</v>
          </cell>
          <cell r="BE85">
            <v>1</v>
          </cell>
          <cell r="BF85">
            <v>0</v>
          </cell>
          <cell r="BG85">
            <v>0</v>
          </cell>
          <cell r="BH85">
            <v>-0.95</v>
          </cell>
          <cell r="BI85">
            <v>-1.9100000000000001</v>
          </cell>
          <cell r="BJ85">
            <v>-0.96000000000000019</v>
          </cell>
          <cell r="BK85">
            <v>0</v>
          </cell>
          <cell r="BL85">
            <v>1</v>
          </cell>
          <cell r="BM85">
            <v>0</v>
          </cell>
          <cell r="BN85">
            <v>0</v>
          </cell>
          <cell r="BO85">
            <v>2</v>
          </cell>
          <cell r="BP85">
            <v>3.6</v>
          </cell>
          <cell r="BQ85">
            <v>3.0299999999999994</v>
          </cell>
          <cell r="BR85">
            <v>-0.57000000000000028</v>
          </cell>
          <cell r="BS85" t="str">
            <v/>
          </cell>
          <cell r="BT85">
            <v>1</v>
          </cell>
        </row>
        <row r="86">
          <cell r="G86" t="str">
            <v>Sandra Degennaro_0</v>
          </cell>
          <cell r="H86">
            <v>1</v>
          </cell>
          <cell r="I86">
            <v>2</v>
          </cell>
          <cell r="J86">
            <v>13810</v>
          </cell>
          <cell r="K86">
            <v>63.791780821917811</v>
          </cell>
          <cell r="L86">
            <v>12</v>
          </cell>
          <cell r="M86">
            <v>37438</v>
          </cell>
          <cell r="N86">
            <v>5</v>
          </cell>
          <cell r="O86">
            <v>1.194</v>
          </cell>
          <cell r="P86"/>
          <cell r="R86"/>
          <cell r="T86">
            <v>1</v>
          </cell>
          <cell r="U86" t="str">
            <v>Yes</v>
          </cell>
          <cell r="V86" t="str">
            <v>Posterior Approach Ptosis Repair</v>
          </cell>
          <cell r="W86">
            <v>1</v>
          </cell>
          <cell r="X86">
            <v>1</v>
          </cell>
          <cell r="Y86" t="str">
            <v>OU</v>
          </cell>
          <cell r="Z86">
            <v>0</v>
          </cell>
          <cell r="AA86">
            <v>1</v>
          </cell>
          <cell r="AB86">
            <v>5</v>
          </cell>
          <cell r="AC86"/>
          <cell r="AD86">
            <v>37433</v>
          </cell>
          <cell r="AE86"/>
          <cell r="AF86">
            <v>37518</v>
          </cell>
          <cell r="AG86">
            <v>2.7666666666666666</v>
          </cell>
          <cell r="AH86" t="str">
            <v>OU</v>
          </cell>
          <cell r="AI86">
            <v>2</v>
          </cell>
          <cell r="AJ86">
            <v>1.4</v>
          </cell>
          <cell r="AK86">
            <v>18.14</v>
          </cell>
          <cell r="AL86">
            <v>2.06</v>
          </cell>
          <cell r="AM86">
            <v>18.54</v>
          </cell>
          <cell r="AN86">
            <v>1.194</v>
          </cell>
          <cell r="AO86"/>
          <cell r="AP86">
            <v>4.1900000000000004</v>
          </cell>
          <cell r="AQ86">
            <v>20.23</v>
          </cell>
          <cell r="AS86" t="str">
            <v>3 mo f/u</v>
          </cell>
          <cell r="AT86">
            <v>-0.20599999999999996</v>
          </cell>
          <cell r="AU86">
            <v>2.9960000000000004</v>
          </cell>
          <cell r="AV86">
            <v>0</v>
          </cell>
          <cell r="AW86">
            <v>0</v>
          </cell>
          <cell r="AX86">
            <v>1</v>
          </cell>
          <cell r="AY86">
            <v>0</v>
          </cell>
          <cell r="AZ86">
            <v>0</v>
          </cell>
          <cell r="BA86">
            <v>0</v>
          </cell>
          <cell r="BB86"/>
          <cell r="BC86">
            <v>0</v>
          </cell>
          <cell r="BD86">
            <v>0</v>
          </cell>
          <cell r="BE86">
            <v>1</v>
          </cell>
          <cell r="BF86">
            <v>0</v>
          </cell>
          <cell r="BG86">
            <v>0</v>
          </cell>
          <cell r="BH86">
            <v>0.66000000000000014</v>
          </cell>
          <cell r="BI86">
            <v>0.39999999999999858</v>
          </cell>
          <cell r="BJ86">
            <v>-0.26000000000000156</v>
          </cell>
          <cell r="BK86">
            <v>1</v>
          </cell>
          <cell r="BL86">
            <v>0</v>
          </cell>
          <cell r="BM86">
            <v>0</v>
          </cell>
          <cell r="BN86">
            <v>0</v>
          </cell>
          <cell r="BO86">
            <v>1</v>
          </cell>
          <cell r="BP86">
            <v>2.7900000000000005</v>
          </cell>
          <cell r="BQ86">
            <v>2.09</v>
          </cell>
          <cell r="BR86">
            <v>-0.70000000000000284</v>
          </cell>
          <cell r="BS86" t="str">
            <v/>
          </cell>
          <cell r="BT86">
            <v>1</v>
          </cell>
        </row>
        <row r="87">
          <cell r="G87" t="str">
            <v>Sandra Degennaro_1</v>
          </cell>
          <cell r="H87">
            <v>1</v>
          </cell>
          <cell r="I87">
            <v>2</v>
          </cell>
          <cell r="J87">
            <v>13810</v>
          </cell>
          <cell r="K87">
            <v>63.791780821917811</v>
          </cell>
          <cell r="L87">
            <v>12</v>
          </cell>
          <cell r="M87">
            <v>37438</v>
          </cell>
          <cell r="N87">
            <v>5</v>
          </cell>
          <cell r="O87">
            <v>2.0499999999999998</v>
          </cell>
          <cell r="P87"/>
          <cell r="R87"/>
          <cell r="T87">
            <v>1</v>
          </cell>
          <cell r="U87" t="str">
            <v>Yes</v>
          </cell>
          <cell r="V87" t="str">
            <v>Posterior Approach Ptosis Repair</v>
          </cell>
          <cell r="W87">
            <v>1</v>
          </cell>
          <cell r="X87">
            <v>1</v>
          </cell>
          <cell r="Y87" t="str">
            <v>OU</v>
          </cell>
          <cell r="Z87">
            <v>1</v>
          </cell>
          <cell r="AA87">
            <v>1</v>
          </cell>
          <cell r="AB87">
            <v>7</v>
          </cell>
          <cell r="AC87"/>
          <cell r="AD87">
            <v>37433</v>
          </cell>
          <cell r="AE87"/>
          <cell r="AF87">
            <v>37518</v>
          </cell>
          <cell r="AG87">
            <v>2.7666666666666666</v>
          </cell>
          <cell r="AH87" t="str">
            <v>OU</v>
          </cell>
          <cell r="AI87">
            <v>2</v>
          </cell>
          <cell r="AJ87">
            <v>1.57</v>
          </cell>
          <cell r="AK87">
            <v>17.989999999999998</v>
          </cell>
          <cell r="AL87">
            <v>1.55</v>
          </cell>
          <cell r="AM87">
            <v>16.34</v>
          </cell>
          <cell r="AN87">
            <v>2.0499999999999998</v>
          </cell>
          <cell r="AO87"/>
          <cell r="AP87">
            <v>4.45</v>
          </cell>
          <cell r="AQ87">
            <v>18.829999999999998</v>
          </cell>
          <cell r="AS87" t="str">
            <v>3 mo f/u</v>
          </cell>
          <cell r="AT87">
            <v>0.47999999999999976</v>
          </cell>
          <cell r="AU87">
            <v>2.4000000000000004</v>
          </cell>
          <cell r="AV87">
            <v>0</v>
          </cell>
          <cell r="AW87">
            <v>0</v>
          </cell>
          <cell r="AX87">
            <v>1</v>
          </cell>
          <cell r="AY87">
            <v>0</v>
          </cell>
          <cell r="AZ87">
            <v>0</v>
          </cell>
          <cell r="BA87">
            <v>0</v>
          </cell>
          <cell r="BB87"/>
          <cell r="BC87">
            <v>0</v>
          </cell>
          <cell r="BD87">
            <v>0</v>
          </cell>
          <cell r="BE87">
            <v>1</v>
          </cell>
          <cell r="BF87">
            <v>0</v>
          </cell>
          <cell r="BG87">
            <v>0</v>
          </cell>
          <cell r="BH87">
            <v>-2.0000000000000018E-2</v>
          </cell>
          <cell r="BI87">
            <v>-1.6499999999999986</v>
          </cell>
          <cell r="BJ87">
            <v>-1.6299999999999986</v>
          </cell>
          <cell r="BK87">
            <v>0</v>
          </cell>
          <cell r="BL87">
            <v>1</v>
          </cell>
          <cell r="BM87">
            <v>0</v>
          </cell>
          <cell r="BN87">
            <v>0</v>
          </cell>
          <cell r="BO87">
            <v>2</v>
          </cell>
          <cell r="BP87">
            <v>2.88</v>
          </cell>
          <cell r="BQ87">
            <v>0.83999999999999986</v>
          </cell>
          <cell r="BR87">
            <v>-2.0399999999999991</v>
          </cell>
          <cell r="BS87" t="str">
            <v/>
          </cell>
          <cell r="BT87">
            <v>1</v>
          </cell>
        </row>
        <row r="88">
          <cell r="G88" t="str">
            <v>Seymour Varnen_0</v>
          </cell>
          <cell r="H88">
            <v>1</v>
          </cell>
          <cell r="I88">
            <v>1</v>
          </cell>
          <cell r="J88">
            <v>10978</v>
          </cell>
          <cell r="K88">
            <v>71.282191780821918</v>
          </cell>
          <cell r="L88">
            <v>13</v>
          </cell>
          <cell r="M88">
            <v>37385</v>
          </cell>
          <cell r="N88">
            <v>11</v>
          </cell>
          <cell r="O88">
            <v>1.43</v>
          </cell>
          <cell r="P88"/>
          <cell r="R88"/>
          <cell r="T88">
            <v>1</v>
          </cell>
          <cell r="U88" t="str">
            <v>Yes</v>
          </cell>
          <cell r="V88" t="str">
            <v>Posterior Approach Ptosis Repair</v>
          </cell>
          <cell r="W88">
            <v>1</v>
          </cell>
          <cell r="X88">
            <v>1</v>
          </cell>
          <cell r="Y88" t="str">
            <v>OU</v>
          </cell>
          <cell r="Z88">
            <v>0</v>
          </cell>
          <cell r="AA88">
            <v>1</v>
          </cell>
          <cell r="AB88">
            <v>7</v>
          </cell>
          <cell r="AD88">
            <v>37374</v>
          </cell>
          <cell r="AE88"/>
          <cell r="AF88">
            <v>37778</v>
          </cell>
          <cell r="AG88">
            <v>13.266666666666667</v>
          </cell>
          <cell r="AH88" t="str">
            <v>OS</v>
          </cell>
          <cell r="AI88">
            <v>1</v>
          </cell>
          <cell r="AJ88">
            <v>-0.22</v>
          </cell>
          <cell r="AK88">
            <v>14.22</v>
          </cell>
          <cell r="AL88">
            <v>1.57</v>
          </cell>
          <cell r="AM88">
            <v>16.04</v>
          </cell>
          <cell r="AN88">
            <v>1.43</v>
          </cell>
          <cell r="AO88"/>
          <cell r="AP88">
            <v>2.34</v>
          </cell>
          <cell r="AQ88">
            <v>14.755000000000001</v>
          </cell>
          <cell r="AS88" t="str">
            <v>10 mo f/u</v>
          </cell>
          <cell r="AT88">
            <v>1.65</v>
          </cell>
          <cell r="AU88">
            <v>0.90999999999999992</v>
          </cell>
          <cell r="AV88">
            <v>1</v>
          </cell>
          <cell r="AW88">
            <v>0</v>
          </cell>
          <cell r="AX88">
            <v>1</v>
          </cell>
          <cell r="AY88">
            <v>0</v>
          </cell>
          <cell r="AZ88">
            <v>0</v>
          </cell>
          <cell r="BA88">
            <v>1</v>
          </cell>
          <cell r="BB88"/>
          <cell r="BC88">
            <v>1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1.79</v>
          </cell>
          <cell r="BI88">
            <v>1.8199999999999985</v>
          </cell>
          <cell r="BJ88">
            <v>2.9999999999998472E-2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 t="str">
            <v/>
          </cell>
          <cell r="BP88">
            <v>2.56</v>
          </cell>
          <cell r="BQ88">
            <v>0.53500000000000014</v>
          </cell>
          <cell r="BR88">
            <v>-2.0250000000000004</v>
          </cell>
          <cell r="BS88" t="str">
            <v/>
          </cell>
          <cell r="BT88">
            <v>0</v>
          </cell>
        </row>
        <row r="89">
          <cell r="G89" t="str">
            <v>Seymour Varnen_1</v>
          </cell>
          <cell r="H89">
            <v>1</v>
          </cell>
          <cell r="I89">
            <v>1</v>
          </cell>
          <cell r="J89">
            <v>10978</v>
          </cell>
          <cell r="K89">
            <v>71.282191780821918</v>
          </cell>
          <cell r="L89">
            <v>13</v>
          </cell>
          <cell r="M89">
            <v>37385</v>
          </cell>
          <cell r="N89">
            <v>11</v>
          </cell>
          <cell r="O89">
            <v>1.98</v>
          </cell>
          <cell r="P89"/>
          <cell r="R89"/>
          <cell r="T89">
            <v>1</v>
          </cell>
          <cell r="U89" t="str">
            <v>Yes</v>
          </cell>
          <cell r="V89" t="str">
            <v>Posterior Approach Ptosis Repair</v>
          </cell>
          <cell r="W89">
            <v>1</v>
          </cell>
          <cell r="X89">
            <v>1</v>
          </cell>
          <cell r="Y89" t="str">
            <v>OU</v>
          </cell>
          <cell r="Z89">
            <v>1</v>
          </cell>
          <cell r="AA89">
            <v>1</v>
          </cell>
          <cell r="AB89">
            <v>8.5</v>
          </cell>
          <cell r="AD89">
            <v>37374</v>
          </cell>
          <cell r="AE89"/>
          <cell r="AF89">
            <v>37778</v>
          </cell>
          <cell r="AG89">
            <v>13.266666666666667</v>
          </cell>
          <cell r="AH89" t="str">
            <v>OS</v>
          </cell>
          <cell r="AI89">
            <v>1</v>
          </cell>
          <cell r="AJ89">
            <v>0.32700000000000001</v>
          </cell>
          <cell r="AK89">
            <v>16.946999999999999</v>
          </cell>
          <cell r="AL89">
            <v>3.84</v>
          </cell>
          <cell r="AM89">
            <v>14.56</v>
          </cell>
          <cell r="AN89">
            <v>1.98</v>
          </cell>
          <cell r="AO89"/>
          <cell r="AP89">
            <v>1.85</v>
          </cell>
          <cell r="AQ89">
            <v>14.35</v>
          </cell>
          <cell r="AS89" t="str">
            <v>10 mo f/u</v>
          </cell>
          <cell r="AT89">
            <v>1.653</v>
          </cell>
          <cell r="AU89">
            <v>-0.12999999999999989</v>
          </cell>
          <cell r="AV89">
            <v>1</v>
          </cell>
          <cell r="AW89">
            <v>0</v>
          </cell>
          <cell r="AX89">
            <v>0</v>
          </cell>
          <cell r="AY89">
            <v>0</v>
          </cell>
          <cell r="AZ89">
            <v>1</v>
          </cell>
          <cell r="BA89">
            <v>1</v>
          </cell>
          <cell r="BB89"/>
          <cell r="BC89">
            <v>1</v>
          </cell>
          <cell r="BD89">
            <v>0</v>
          </cell>
          <cell r="BE89">
            <v>0</v>
          </cell>
          <cell r="BF89">
            <v>0</v>
          </cell>
          <cell r="BG89">
            <v>1</v>
          </cell>
          <cell r="BH89">
            <v>3.5129999999999999</v>
          </cell>
          <cell r="BI89">
            <v>-2.3869999999999987</v>
          </cell>
          <cell r="BJ89">
            <v>-5.8999999999999986</v>
          </cell>
          <cell r="BK89">
            <v>1</v>
          </cell>
          <cell r="BL89">
            <v>1</v>
          </cell>
          <cell r="BM89">
            <v>1</v>
          </cell>
          <cell r="BN89">
            <v>0</v>
          </cell>
          <cell r="BO89">
            <v>3</v>
          </cell>
          <cell r="BP89">
            <v>1.5230000000000001</v>
          </cell>
          <cell r="BQ89">
            <v>-2.5969999999999995</v>
          </cell>
          <cell r="BR89">
            <v>-4.1199999999999974</v>
          </cell>
          <cell r="BS89" t="str">
            <v/>
          </cell>
          <cell r="BT89">
            <v>1</v>
          </cell>
        </row>
        <row r="90">
          <cell r="G90" t="str">
            <v>Shirley Goldberg_0</v>
          </cell>
          <cell r="H90">
            <v>1</v>
          </cell>
          <cell r="I90">
            <v>2</v>
          </cell>
          <cell r="J90">
            <v>14750</v>
          </cell>
          <cell r="K90">
            <v>69.139726027397259</v>
          </cell>
          <cell r="L90">
            <v>15</v>
          </cell>
          <cell r="M90">
            <v>40360</v>
          </cell>
          <cell r="N90">
            <v>6</v>
          </cell>
          <cell r="O90">
            <v>3.81</v>
          </cell>
          <cell r="P90"/>
          <cell r="R90"/>
          <cell r="T90">
            <v>1</v>
          </cell>
          <cell r="W90">
            <v>1</v>
          </cell>
          <cell r="X90">
            <v>1</v>
          </cell>
          <cell r="Y90" t="str">
            <v>OU</v>
          </cell>
          <cell r="Z90">
            <v>0</v>
          </cell>
          <cell r="AA90">
            <v>1</v>
          </cell>
          <cell r="AB90">
            <v>7</v>
          </cell>
          <cell r="AD90">
            <v>40354</v>
          </cell>
          <cell r="AE90"/>
          <cell r="AF90">
            <v>40616</v>
          </cell>
          <cell r="AG90">
            <v>8.6333333333333329</v>
          </cell>
          <cell r="AH90" t="str">
            <v>OS</v>
          </cell>
          <cell r="AI90">
            <v>1</v>
          </cell>
          <cell r="AJ90">
            <v>1.49</v>
          </cell>
          <cell r="AK90">
            <v>17.09</v>
          </cell>
          <cell r="AL90">
            <v>2.52</v>
          </cell>
          <cell r="AM90">
            <v>12.87</v>
          </cell>
          <cell r="AN90">
            <v>3.81</v>
          </cell>
          <cell r="AP90">
            <v>3.15</v>
          </cell>
          <cell r="AQ90">
            <v>15.62</v>
          </cell>
          <cell r="AT90">
            <v>2.3200000000000003</v>
          </cell>
          <cell r="AU90">
            <v>-0.66000000000000014</v>
          </cell>
          <cell r="AV90">
            <v>1</v>
          </cell>
          <cell r="AW90">
            <v>0</v>
          </cell>
          <cell r="AX90">
            <v>0</v>
          </cell>
          <cell r="AY90">
            <v>1</v>
          </cell>
          <cell r="AZ90">
            <v>0</v>
          </cell>
          <cell r="BA90">
            <v>1</v>
          </cell>
          <cell r="BB90"/>
          <cell r="BC90">
            <v>1</v>
          </cell>
          <cell r="BD90">
            <v>0</v>
          </cell>
          <cell r="BE90">
            <v>0</v>
          </cell>
          <cell r="BF90">
            <v>0</v>
          </cell>
          <cell r="BG90">
            <v>1</v>
          </cell>
          <cell r="BH90">
            <v>1.03</v>
          </cell>
          <cell r="BI90">
            <v>-4.2200000000000006</v>
          </cell>
          <cell r="BJ90">
            <v>-5.2500000000000009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 t="str">
            <v/>
          </cell>
          <cell r="BP90">
            <v>1.66</v>
          </cell>
          <cell r="BQ90">
            <v>-1.4700000000000006</v>
          </cell>
          <cell r="BR90">
            <v>-3.1300000000000008</v>
          </cell>
          <cell r="BS90" t="str">
            <v/>
          </cell>
          <cell r="BT90">
            <v>0</v>
          </cell>
        </row>
        <row r="91">
          <cell r="G91" t="str">
            <v>Shirley Goldberg_1</v>
          </cell>
          <cell r="H91">
            <v>1</v>
          </cell>
          <cell r="I91">
            <v>2</v>
          </cell>
          <cell r="J91">
            <v>14750</v>
          </cell>
          <cell r="K91">
            <v>69.139726027397259</v>
          </cell>
          <cell r="L91">
            <v>15</v>
          </cell>
          <cell r="M91">
            <v>40360</v>
          </cell>
          <cell r="N91">
            <v>6</v>
          </cell>
          <cell r="O91">
            <v>2.77</v>
          </cell>
          <cell r="P91"/>
          <cell r="R91"/>
          <cell r="T91">
            <v>1</v>
          </cell>
          <cell r="W91">
            <v>1</v>
          </cell>
          <cell r="X91">
            <v>1</v>
          </cell>
          <cell r="Y91" t="str">
            <v>OU</v>
          </cell>
          <cell r="Z91">
            <v>1</v>
          </cell>
          <cell r="AA91">
            <v>1</v>
          </cell>
          <cell r="AB91">
            <v>7</v>
          </cell>
          <cell r="AD91">
            <v>40354</v>
          </cell>
          <cell r="AE91"/>
          <cell r="AF91">
            <v>40616</v>
          </cell>
          <cell r="AG91">
            <v>8.6333333333333329</v>
          </cell>
          <cell r="AH91" t="str">
            <v>OS</v>
          </cell>
          <cell r="AI91">
            <v>1</v>
          </cell>
          <cell r="AJ91">
            <v>1.55</v>
          </cell>
          <cell r="AK91">
            <v>15.71</v>
          </cell>
          <cell r="AL91">
            <v>4.2699999999999996</v>
          </cell>
          <cell r="AM91">
            <v>15.39</v>
          </cell>
          <cell r="AN91">
            <v>2.77</v>
          </cell>
          <cell r="AP91">
            <v>3.3</v>
          </cell>
          <cell r="AQ91">
            <v>15.94</v>
          </cell>
          <cell r="AT91">
            <v>1.22</v>
          </cell>
          <cell r="AU91">
            <v>0.5299999999999998</v>
          </cell>
          <cell r="AV91">
            <v>1</v>
          </cell>
          <cell r="AW91">
            <v>0</v>
          </cell>
          <cell r="AX91">
            <v>1</v>
          </cell>
          <cell r="AY91">
            <v>0</v>
          </cell>
          <cell r="AZ91">
            <v>0</v>
          </cell>
          <cell r="BA91">
            <v>1</v>
          </cell>
          <cell r="BB91"/>
          <cell r="BC91">
            <v>1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2.7199999999999998</v>
          </cell>
          <cell r="BI91">
            <v>-0.32000000000000028</v>
          </cell>
          <cell r="BJ91">
            <v>-3.04</v>
          </cell>
          <cell r="BK91">
            <v>1</v>
          </cell>
          <cell r="BL91">
            <v>0</v>
          </cell>
          <cell r="BM91">
            <v>0</v>
          </cell>
          <cell r="BN91">
            <v>0</v>
          </cell>
          <cell r="BO91">
            <v>1</v>
          </cell>
          <cell r="BP91">
            <v>1.7499999999999998</v>
          </cell>
          <cell r="BQ91">
            <v>0.22999999999999865</v>
          </cell>
          <cell r="BR91">
            <v>-1.5199999999999996</v>
          </cell>
          <cell r="BS91" t="str">
            <v/>
          </cell>
          <cell r="BT91">
            <v>1</v>
          </cell>
        </row>
        <row r="92">
          <cell r="G92" t="str">
            <v>Shirley Kligman_0</v>
          </cell>
          <cell r="H92">
            <v>1</v>
          </cell>
          <cell r="I92">
            <v>2</v>
          </cell>
          <cell r="J92">
            <v>10414</v>
          </cell>
          <cell r="K92">
            <v>77.750684931506854</v>
          </cell>
          <cell r="L92">
            <v>15</v>
          </cell>
          <cell r="M92">
            <v>39212</v>
          </cell>
          <cell r="N92">
            <v>6</v>
          </cell>
          <cell r="O92">
            <v>1.77</v>
          </cell>
          <cell r="P92"/>
          <cell r="R92"/>
          <cell r="S92" t="str">
            <v>(310) 780-6106</v>
          </cell>
          <cell r="T92">
            <v>1</v>
          </cell>
          <cell r="U92" t="str">
            <v>Yes</v>
          </cell>
          <cell r="V92" t="str">
            <v>Posterior Approach Ptosis Repair</v>
          </cell>
          <cell r="W92">
            <v>1</v>
          </cell>
          <cell r="X92">
            <v>1</v>
          </cell>
          <cell r="Y92" t="str">
            <v>OU</v>
          </cell>
          <cell r="Z92">
            <v>0</v>
          </cell>
          <cell r="AA92">
            <v>1</v>
          </cell>
          <cell r="AB92">
            <v>8.5</v>
          </cell>
          <cell r="AC92"/>
          <cell r="AD92">
            <v>39206</v>
          </cell>
          <cell r="AE92"/>
          <cell r="AF92">
            <v>40241</v>
          </cell>
          <cell r="AG92">
            <v>34</v>
          </cell>
          <cell r="AH92" t="str">
            <v>OD</v>
          </cell>
          <cell r="AI92">
            <v>0</v>
          </cell>
          <cell r="AJ92">
            <v>1.0780000000000001</v>
          </cell>
          <cell r="AK92">
            <v>24.716999999999999</v>
          </cell>
          <cell r="AL92">
            <v>3.1579999999999999</v>
          </cell>
          <cell r="AM92">
            <v>23.527999999999999</v>
          </cell>
          <cell r="AN92">
            <v>1.77</v>
          </cell>
          <cell r="AO92"/>
          <cell r="AP92">
            <v>2.8069999999999999</v>
          </cell>
          <cell r="AQ92">
            <v>23.259</v>
          </cell>
          <cell r="AS92"/>
          <cell r="AT92">
            <v>0.69199999999999995</v>
          </cell>
          <cell r="AU92">
            <v>1.0369999999999999</v>
          </cell>
          <cell r="AV92">
            <v>1</v>
          </cell>
          <cell r="AW92">
            <v>0</v>
          </cell>
          <cell r="AX92">
            <v>1</v>
          </cell>
          <cell r="AY92">
            <v>0</v>
          </cell>
          <cell r="AZ92">
            <v>0</v>
          </cell>
          <cell r="BA92">
            <v>0</v>
          </cell>
          <cell r="BB92"/>
          <cell r="BC92">
            <v>0</v>
          </cell>
          <cell r="BD92">
            <v>0</v>
          </cell>
          <cell r="BE92">
            <v>1</v>
          </cell>
          <cell r="BF92">
            <v>0</v>
          </cell>
          <cell r="BG92">
            <v>0</v>
          </cell>
          <cell r="BH92">
            <v>2.08</v>
          </cell>
          <cell r="BI92">
            <v>-1.1890000000000001</v>
          </cell>
          <cell r="BJ92">
            <v>-3.2690000000000001</v>
          </cell>
          <cell r="BK92">
            <v>1</v>
          </cell>
          <cell r="BL92">
            <v>1</v>
          </cell>
          <cell r="BM92">
            <v>1</v>
          </cell>
          <cell r="BN92">
            <v>0</v>
          </cell>
          <cell r="BO92">
            <v>3</v>
          </cell>
          <cell r="BP92">
            <v>1.7289999999999999</v>
          </cell>
          <cell r="BQ92">
            <v>-1.4579999999999984</v>
          </cell>
          <cell r="BR92">
            <v>-3.1869999999999976</v>
          </cell>
          <cell r="BS92" t="str">
            <v/>
          </cell>
          <cell r="BT92">
            <v>1</v>
          </cell>
        </row>
        <row r="93">
          <cell r="G93" t="str">
            <v>Shirley Kligman_1</v>
          </cell>
          <cell r="H93">
            <v>1</v>
          </cell>
          <cell r="I93">
            <v>2</v>
          </cell>
          <cell r="J93">
            <v>10414</v>
          </cell>
          <cell r="K93">
            <v>77.750684931506854</v>
          </cell>
          <cell r="L93">
            <v>15</v>
          </cell>
          <cell r="M93">
            <v>39212</v>
          </cell>
          <cell r="N93">
            <v>6</v>
          </cell>
          <cell r="O93">
            <v>1.97</v>
          </cell>
          <cell r="P93"/>
          <cell r="R93"/>
          <cell r="S93" t="str">
            <v>(310) 780-6106</v>
          </cell>
          <cell r="T93">
            <v>1</v>
          </cell>
          <cell r="U93" t="str">
            <v>Yes</v>
          </cell>
          <cell r="V93" t="str">
            <v>Posterior Approach Ptosis Repair</v>
          </cell>
          <cell r="W93">
            <v>1</v>
          </cell>
          <cell r="X93">
            <v>1</v>
          </cell>
          <cell r="Y93" t="str">
            <v>OU</v>
          </cell>
          <cell r="Z93">
            <v>1</v>
          </cell>
          <cell r="AA93">
            <v>1</v>
          </cell>
          <cell r="AB93">
            <v>6.5</v>
          </cell>
          <cell r="AC93"/>
          <cell r="AD93">
            <v>39206</v>
          </cell>
          <cell r="AE93"/>
          <cell r="AF93">
            <v>40241</v>
          </cell>
          <cell r="AG93">
            <v>34</v>
          </cell>
          <cell r="AH93" t="str">
            <v>OD</v>
          </cell>
          <cell r="AI93">
            <v>0</v>
          </cell>
          <cell r="AJ93">
            <v>2.75</v>
          </cell>
          <cell r="AK93">
            <v>26.26</v>
          </cell>
          <cell r="AL93">
            <v>2.2400000000000002</v>
          </cell>
          <cell r="AM93">
            <v>27.65</v>
          </cell>
          <cell r="AN93">
            <v>1.97</v>
          </cell>
          <cell r="AO93"/>
          <cell r="AP93">
            <v>2.66</v>
          </cell>
          <cell r="AQ93">
            <v>20.46</v>
          </cell>
          <cell r="AS93"/>
          <cell r="AT93">
            <v>-0.78</v>
          </cell>
          <cell r="AU93">
            <v>0.69000000000000017</v>
          </cell>
          <cell r="AV93">
            <v>0</v>
          </cell>
          <cell r="AW93">
            <v>1</v>
          </cell>
          <cell r="AX93">
            <v>1</v>
          </cell>
          <cell r="AY93">
            <v>0</v>
          </cell>
          <cell r="AZ93">
            <v>0</v>
          </cell>
          <cell r="BA93">
            <v>1</v>
          </cell>
          <cell r="BB93"/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-0.50999999999999979</v>
          </cell>
          <cell r="BI93">
            <v>1.389999999999997</v>
          </cell>
          <cell r="BJ93">
            <v>1.8999999999999968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 t="str">
            <v/>
          </cell>
          <cell r="BP93">
            <v>-8.9999999999999858E-2</v>
          </cell>
          <cell r="BQ93">
            <v>-5.8000000000000007</v>
          </cell>
          <cell r="BR93">
            <v>-5.7100000000000009</v>
          </cell>
          <cell r="BS93" t="str">
            <v/>
          </cell>
          <cell r="BT93">
            <v>0</v>
          </cell>
        </row>
        <row r="94">
          <cell r="G94" t="str">
            <v>Shiva Assefi_0</v>
          </cell>
          <cell r="H94">
            <v>1</v>
          </cell>
          <cell r="I94">
            <v>2</v>
          </cell>
          <cell r="J94">
            <v>19453</v>
          </cell>
          <cell r="K94">
            <v>55.701369863013696</v>
          </cell>
          <cell r="L94">
            <v>17</v>
          </cell>
          <cell r="M94">
            <v>40087</v>
          </cell>
          <cell r="N94">
            <v>6</v>
          </cell>
          <cell r="O94">
            <v>2.86</v>
          </cell>
          <cell r="P94"/>
          <cell r="R94"/>
          <cell r="T94">
            <v>1</v>
          </cell>
          <cell r="U94" t="str">
            <v>Yes</v>
          </cell>
          <cell r="V94" t="str">
            <v>Posterior Approach Ptosis Repair</v>
          </cell>
          <cell r="W94">
            <v>1</v>
          </cell>
          <cell r="X94">
            <v>1</v>
          </cell>
          <cell r="Y94" t="str">
            <v>OU</v>
          </cell>
          <cell r="Z94">
            <v>0</v>
          </cell>
          <cell r="AA94">
            <v>1</v>
          </cell>
          <cell r="AB94">
            <v>8</v>
          </cell>
          <cell r="AD94">
            <v>40081</v>
          </cell>
          <cell r="AE94"/>
          <cell r="AF94">
            <v>40182</v>
          </cell>
          <cell r="AG94">
            <v>3.3</v>
          </cell>
          <cell r="AH94" t="str">
            <v>OU</v>
          </cell>
          <cell r="AI94">
            <v>2</v>
          </cell>
          <cell r="AJ94">
            <v>2.54</v>
          </cell>
          <cell r="AK94">
            <v>19.64</v>
          </cell>
          <cell r="AL94">
            <v>3.8</v>
          </cell>
          <cell r="AM94">
            <v>16.72</v>
          </cell>
          <cell r="AN94">
            <v>2.86</v>
          </cell>
          <cell r="AO94"/>
          <cell r="AP94">
            <v>1.99</v>
          </cell>
          <cell r="AQ94">
            <v>17.97</v>
          </cell>
          <cell r="AS94"/>
          <cell r="AT94">
            <v>0.31999999999999984</v>
          </cell>
          <cell r="AU94">
            <v>-0.86999999999999988</v>
          </cell>
          <cell r="AV94">
            <v>0</v>
          </cell>
          <cell r="AW94">
            <v>0</v>
          </cell>
          <cell r="AX94">
            <v>0</v>
          </cell>
          <cell r="AY94">
            <v>1</v>
          </cell>
          <cell r="AZ94">
            <v>0</v>
          </cell>
          <cell r="BA94">
            <v>1</v>
          </cell>
          <cell r="BB94"/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1.2599999999999998</v>
          </cell>
          <cell r="BI94">
            <v>-2.9200000000000017</v>
          </cell>
          <cell r="BJ94">
            <v>-4.1800000000000015</v>
          </cell>
          <cell r="BK94">
            <v>1</v>
          </cell>
          <cell r="BL94">
            <v>1</v>
          </cell>
          <cell r="BM94">
            <v>1</v>
          </cell>
          <cell r="BN94">
            <v>0</v>
          </cell>
          <cell r="BO94">
            <v>3</v>
          </cell>
          <cell r="BP94">
            <v>-0.55000000000000004</v>
          </cell>
          <cell r="BQ94">
            <v>-1.6700000000000017</v>
          </cell>
          <cell r="BR94">
            <v>-1.1200000000000028</v>
          </cell>
          <cell r="BS94" t="str">
            <v/>
          </cell>
          <cell r="BT94">
            <v>1</v>
          </cell>
        </row>
        <row r="95">
          <cell r="G95" t="str">
            <v>Shiva Assefi_1</v>
          </cell>
          <cell r="H95">
            <v>1</v>
          </cell>
          <cell r="I95">
            <v>2</v>
          </cell>
          <cell r="J95">
            <v>19453</v>
          </cell>
          <cell r="K95">
            <v>55.701369863013696</v>
          </cell>
          <cell r="L95">
            <v>15</v>
          </cell>
          <cell r="M95">
            <v>40087</v>
          </cell>
          <cell r="N95">
            <v>6</v>
          </cell>
          <cell r="O95">
            <v>2.39</v>
          </cell>
          <cell r="P95"/>
          <cell r="R95"/>
          <cell r="T95">
            <v>1</v>
          </cell>
          <cell r="U95" t="str">
            <v>Yes</v>
          </cell>
          <cell r="V95" t="str">
            <v>Posterior Approach Ptosis Repair</v>
          </cell>
          <cell r="W95">
            <v>1</v>
          </cell>
          <cell r="X95">
            <v>1</v>
          </cell>
          <cell r="Y95" t="str">
            <v>OU</v>
          </cell>
          <cell r="Z95">
            <v>1</v>
          </cell>
          <cell r="AA95">
            <v>1</v>
          </cell>
          <cell r="AB95">
            <v>6.5</v>
          </cell>
          <cell r="AD95">
            <v>40081</v>
          </cell>
          <cell r="AE95"/>
          <cell r="AF95">
            <v>40182</v>
          </cell>
          <cell r="AG95">
            <v>3.3</v>
          </cell>
          <cell r="AH95" t="str">
            <v>OU</v>
          </cell>
          <cell r="AI95">
            <v>2</v>
          </cell>
          <cell r="AJ95">
            <v>2.99</v>
          </cell>
          <cell r="AK95">
            <v>19.190000000000001</v>
          </cell>
          <cell r="AL95">
            <v>3.02</v>
          </cell>
          <cell r="AM95">
            <v>16.95</v>
          </cell>
          <cell r="AN95">
            <v>2.39</v>
          </cell>
          <cell r="AO95"/>
          <cell r="AP95">
            <v>3.62</v>
          </cell>
          <cell r="AQ95">
            <v>20.3</v>
          </cell>
          <cell r="AS95"/>
          <cell r="AT95">
            <v>-0.60000000000000009</v>
          </cell>
          <cell r="AU95">
            <v>1.23</v>
          </cell>
          <cell r="AV95">
            <v>0</v>
          </cell>
          <cell r="AW95">
            <v>1</v>
          </cell>
          <cell r="AX95">
            <v>1</v>
          </cell>
          <cell r="AY95">
            <v>0</v>
          </cell>
          <cell r="AZ95">
            <v>0</v>
          </cell>
          <cell r="BA95">
            <v>0</v>
          </cell>
          <cell r="BB95"/>
          <cell r="BC95">
            <v>0</v>
          </cell>
          <cell r="BD95">
            <v>0</v>
          </cell>
          <cell r="BE95">
            <v>1</v>
          </cell>
          <cell r="BF95">
            <v>0</v>
          </cell>
          <cell r="BG95">
            <v>0</v>
          </cell>
          <cell r="BH95">
            <v>2.9999999999999805E-2</v>
          </cell>
          <cell r="BI95">
            <v>-2.240000000000002</v>
          </cell>
          <cell r="BJ95">
            <v>-2.2700000000000018</v>
          </cell>
          <cell r="BK95">
            <v>0</v>
          </cell>
          <cell r="BL95">
            <v>1</v>
          </cell>
          <cell r="BM95">
            <v>0</v>
          </cell>
          <cell r="BN95">
            <v>0</v>
          </cell>
          <cell r="BO95">
            <v>2</v>
          </cell>
          <cell r="BP95">
            <v>0.62999999999999989</v>
          </cell>
          <cell r="BQ95">
            <v>1.1099999999999994</v>
          </cell>
          <cell r="BR95">
            <v>0.47999999999999687</v>
          </cell>
          <cell r="BS95" t="str">
            <v/>
          </cell>
          <cell r="BT95">
            <v>1</v>
          </cell>
        </row>
        <row r="96">
          <cell r="G96" t="str">
            <v>Simona Weber_0</v>
          </cell>
          <cell r="H96">
            <v>1</v>
          </cell>
          <cell r="I96">
            <v>2</v>
          </cell>
          <cell r="J96">
            <v>21089</v>
          </cell>
          <cell r="K96">
            <v>51.375342465753427</v>
          </cell>
          <cell r="L96">
            <v>11</v>
          </cell>
          <cell r="M96">
            <v>40122</v>
          </cell>
          <cell r="N96">
            <v>7</v>
          </cell>
          <cell r="O96">
            <v>1.9950000000000001</v>
          </cell>
          <cell r="P96"/>
          <cell r="R96"/>
          <cell r="S96" t="str">
            <v>(310) 926-7944</v>
          </cell>
          <cell r="T96">
            <v>1</v>
          </cell>
          <cell r="U96" t="str">
            <v>Yes</v>
          </cell>
          <cell r="V96" t="str">
            <v>Posterior Approach Ptosis Repair</v>
          </cell>
          <cell r="W96">
            <v>1</v>
          </cell>
          <cell r="X96">
            <v>1</v>
          </cell>
          <cell r="Y96" t="str">
            <v>OU</v>
          </cell>
          <cell r="Z96">
            <v>0</v>
          </cell>
          <cell r="AA96">
            <v>1</v>
          </cell>
          <cell r="AB96">
            <v>8</v>
          </cell>
          <cell r="AC96"/>
          <cell r="AD96">
            <v>40114</v>
          </cell>
          <cell r="AE96"/>
          <cell r="AF96">
            <v>40227</v>
          </cell>
          <cell r="AG96">
            <v>3.6666666666666665</v>
          </cell>
          <cell r="AH96" t="str">
            <v>OD</v>
          </cell>
          <cell r="AI96">
            <v>0</v>
          </cell>
          <cell r="AJ96">
            <v>1.07</v>
          </cell>
          <cell r="AK96">
            <v>18.82</v>
          </cell>
          <cell r="AL96">
            <v>2.72</v>
          </cell>
          <cell r="AM96">
            <v>15.67</v>
          </cell>
          <cell r="AN96">
            <v>1.9950000000000001</v>
          </cell>
          <cell r="AO96"/>
          <cell r="AP96">
            <v>2.99</v>
          </cell>
          <cell r="AQ96">
            <v>19.53</v>
          </cell>
          <cell r="AS96"/>
          <cell r="AT96">
            <v>0.92500000000000004</v>
          </cell>
          <cell r="AU96">
            <v>0.99500000000000011</v>
          </cell>
          <cell r="AV96">
            <v>1</v>
          </cell>
          <cell r="AW96">
            <v>0</v>
          </cell>
          <cell r="AX96">
            <v>1</v>
          </cell>
          <cell r="AY96">
            <v>0</v>
          </cell>
          <cell r="AZ96">
            <v>0</v>
          </cell>
          <cell r="BA96">
            <v>1</v>
          </cell>
          <cell r="BB96"/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1.6500000000000001</v>
          </cell>
          <cell r="BI96">
            <v>-3.1500000000000004</v>
          </cell>
          <cell r="BJ96">
            <v>-4.8000000000000007</v>
          </cell>
          <cell r="BK96">
            <v>1</v>
          </cell>
          <cell r="BL96">
            <v>1</v>
          </cell>
          <cell r="BM96">
            <v>1</v>
          </cell>
          <cell r="BN96">
            <v>0</v>
          </cell>
          <cell r="BO96">
            <v>3</v>
          </cell>
          <cell r="BP96">
            <v>1.9200000000000002</v>
          </cell>
          <cell r="BQ96">
            <v>0.71000000000000085</v>
          </cell>
          <cell r="BR96">
            <v>-1.2100000000000009</v>
          </cell>
          <cell r="BS96" t="str">
            <v/>
          </cell>
          <cell r="BT96">
            <v>1</v>
          </cell>
        </row>
        <row r="97">
          <cell r="G97" t="str">
            <v>Simona Weber_1</v>
          </cell>
          <cell r="H97">
            <v>1</v>
          </cell>
          <cell r="I97">
            <v>2</v>
          </cell>
          <cell r="J97">
            <v>21089</v>
          </cell>
          <cell r="K97">
            <v>51.375342465753427</v>
          </cell>
          <cell r="L97">
            <v>14</v>
          </cell>
          <cell r="M97">
            <v>40122</v>
          </cell>
          <cell r="N97">
            <v>7</v>
          </cell>
          <cell r="O97">
            <v>1.3959999999999999</v>
          </cell>
          <cell r="P97"/>
          <cell r="R97"/>
          <cell r="S97" t="str">
            <v>(310) 926-7944</v>
          </cell>
          <cell r="T97">
            <v>1</v>
          </cell>
          <cell r="U97" t="str">
            <v>Yes</v>
          </cell>
          <cell r="V97" t="str">
            <v>Posterior Approach Ptosis Repair</v>
          </cell>
          <cell r="W97">
            <v>1</v>
          </cell>
          <cell r="X97">
            <v>1</v>
          </cell>
          <cell r="Y97" t="str">
            <v>OU</v>
          </cell>
          <cell r="Z97">
            <v>1</v>
          </cell>
          <cell r="AA97">
            <v>1</v>
          </cell>
          <cell r="AB97">
            <v>4</v>
          </cell>
          <cell r="AC97"/>
          <cell r="AD97">
            <v>40114</v>
          </cell>
          <cell r="AE97"/>
          <cell r="AF97">
            <v>40227</v>
          </cell>
          <cell r="AG97">
            <v>3.6666666666666665</v>
          </cell>
          <cell r="AH97" t="str">
            <v>OD</v>
          </cell>
          <cell r="AI97">
            <v>0</v>
          </cell>
          <cell r="AJ97">
            <v>2.88</v>
          </cell>
          <cell r="AK97">
            <v>17.98</v>
          </cell>
          <cell r="AL97">
            <v>1.93</v>
          </cell>
          <cell r="AM97">
            <v>14.79</v>
          </cell>
          <cell r="AN97">
            <v>1.3959999999999999</v>
          </cell>
          <cell r="AO97"/>
          <cell r="AP97">
            <v>3.11</v>
          </cell>
          <cell r="AQ97">
            <v>17.62</v>
          </cell>
          <cell r="AS97"/>
          <cell r="AT97">
            <v>-1.484</v>
          </cell>
          <cell r="AU97">
            <v>1.714</v>
          </cell>
          <cell r="AV97">
            <v>0</v>
          </cell>
          <cell r="AW97">
            <v>1</v>
          </cell>
          <cell r="AX97">
            <v>1</v>
          </cell>
          <cell r="AY97">
            <v>0</v>
          </cell>
          <cell r="AZ97">
            <v>0</v>
          </cell>
          <cell r="BA97">
            <v>0</v>
          </cell>
          <cell r="BB97"/>
          <cell r="BC97">
            <v>0</v>
          </cell>
          <cell r="BD97">
            <v>1</v>
          </cell>
          <cell r="BE97">
            <v>1</v>
          </cell>
          <cell r="BF97">
            <v>0</v>
          </cell>
          <cell r="BG97">
            <v>0</v>
          </cell>
          <cell r="BH97">
            <v>-0.95</v>
          </cell>
          <cell r="BI97">
            <v>-3.1900000000000013</v>
          </cell>
          <cell r="BJ97">
            <v>-2.2400000000000011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 t="str">
            <v/>
          </cell>
          <cell r="BP97">
            <v>0.22999999999999998</v>
          </cell>
          <cell r="BQ97">
            <v>-0.35999999999999943</v>
          </cell>
          <cell r="BR97">
            <v>-0.58999999999999986</v>
          </cell>
          <cell r="BS97" t="str">
            <v/>
          </cell>
          <cell r="BT97">
            <v>0</v>
          </cell>
        </row>
        <row r="98">
          <cell r="G98" t="str">
            <v>Susan Worf_0</v>
          </cell>
          <cell r="H98">
            <v>1</v>
          </cell>
          <cell r="I98">
            <v>2</v>
          </cell>
          <cell r="J98">
            <v>14078</v>
          </cell>
          <cell r="K98">
            <v>66.597260273972609</v>
          </cell>
          <cell r="L98">
            <v>8</v>
          </cell>
          <cell r="M98">
            <v>38747</v>
          </cell>
          <cell r="N98">
            <v>5</v>
          </cell>
          <cell r="O98">
            <v>1.68</v>
          </cell>
          <cell r="P98"/>
          <cell r="R98"/>
          <cell r="T98">
            <v>1</v>
          </cell>
          <cell r="U98" t="str">
            <v>Yes</v>
          </cell>
          <cell r="V98" t="str">
            <v>Posterior Approach Ptosis Repair</v>
          </cell>
          <cell r="W98">
            <v>1</v>
          </cell>
          <cell r="X98">
            <v>1</v>
          </cell>
          <cell r="Y98" t="str">
            <v>OU</v>
          </cell>
          <cell r="Z98">
            <v>0</v>
          </cell>
          <cell r="AA98">
            <v>1</v>
          </cell>
          <cell r="AB98">
            <v>8</v>
          </cell>
          <cell r="AD98">
            <v>38742</v>
          </cell>
          <cell r="AE98"/>
          <cell r="AF98">
            <v>41008</v>
          </cell>
          <cell r="AG98">
            <v>74.466666666666669</v>
          </cell>
          <cell r="AH98" t="str">
            <v>OD</v>
          </cell>
          <cell r="AI98">
            <v>0</v>
          </cell>
          <cell r="AJ98">
            <v>1.83</v>
          </cell>
          <cell r="AK98">
            <v>11.93</v>
          </cell>
          <cell r="AL98">
            <v>3.29</v>
          </cell>
          <cell r="AM98">
            <v>21.26</v>
          </cell>
          <cell r="AN98">
            <v>1.68</v>
          </cell>
          <cell r="AO98"/>
          <cell r="AP98">
            <v>4.41</v>
          </cell>
          <cell r="AQ98">
            <v>20.64</v>
          </cell>
          <cell r="AS98" t="str">
            <v>6 year follow up. Make sure photos are correctly labeled – look back in to Servoy.</v>
          </cell>
          <cell r="AT98">
            <v>-0.15000000000000013</v>
          </cell>
          <cell r="AU98">
            <v>2.7300000000000004</v>
          </cell>
          <cell r="AV98">
            <v>0</v>
          </cell>
          <cell r="AW98">
            <v>0</v>
          </cell>
          <cell r="AX98">
            <v>1</v>
          </cell>
          <cell r="AY98">
            <v>0</v>
          </cell>
          <cell r="AZ98">
            <v>0</v>
          </cell>
          <cell r="BA98">
            <v>0</v>
          </cell>
          <cell r="BB98"/>
          <cell r="BC98">
            <v>0</v>
          </cell>
          <cell r="BD98">
            <v>0</v>
          </cell>
          <cell r="BE98">
            <v>1</v>
          </cell>
          <cell r="BF98">
            <v>0</v>
          </cell>
          <cell r="BG98">
            <v>0</v>
          </cell>
          <cell r="BH98">
            <v>1.46</v>
          </cell>
          <cell r="BI98">
            <v>9.3300000000000018</v>
          </cell>
          <cell r="BJ98">
            <v>7.8700000000000019</v>
          </cell>
          <cell r="BK98">
            <v>1</v>
          </cell>
          <cell r="BL98">
            <v>0</v>
          </cell>
          <cell r="BM98">
            <v>0</v>
          </cell>
          <cell r="BN98">
            <v>0</v>
          </cell>
          <cell r="BO98">
            <v>1</v>
          </cell>
          <cell r="BP98">
            <v>2.58</v>
          </cell>
          <cell r="BQ98">
            <v>8.7100000000000009</v>
          </cell>
          <cell r="BR98">
            <v>6.1300000000000008</v>
          </cell>
          <cell r="BS98" t="str">
            <v/>
          </cell>
          <cell r="BT98">
            <v>1</v>
          </cell>
        </row>
        <row r="99">
          <cell r="G99" t="str">
            <v>Susan Worf_1</v>
          </cell>
          <cell r="H99">
            <v>1</v>
          </cell>
          <cell r="I99">
            <v>2</v>
          </cell>
          <cell r="J99">
            <v>14078</v>
          </cell>
          <cell r="K99">
            <v>66.597260273972609</v>
          </cell>
          <cell r="L99">
            <v>9</v>
          </cell>
          <cell r="M99">
            <v>38747</v>
          </cell>
          <cell r="N99">
            <v>5</v>
          </cell>
          <cell r="O99">
            <v>1.68</v>
          </cell>
          <cell r="P99"/>
          <cell r="R99"/>
          <cell r="T99">
            <v>1</v>
          </cell>
          <cell r="U99" t="str">
            <v>Yes</v>
          </cell>
          <cell r="V99" t="str">
            <v>Posterior Approach Ptosis Repair</v>
          </cell>
          <cell r="W99">
            <v>1</v>
          </cell>
          <cell r="X99">
            <v>1</v>
          </cell>
          <cell r="Y99" t="str">
            <v>OU</v>
          </cell>
          <cell r="Z99">
            <v>1</v>
          </cell>
          <cell r="AA99">
            <v>1</v>
          </cell>
          <cell r="AB99">
            <v>6</v>
          </cell>
          <cell r="AD99">
            <v>38742</v>
          </cell>
          <cell r="AE99"/>
          <cell r="AF99">
            <v>41008</v>
          </cell>
          <cell r="AG99">
            <v>74.466666666666669</v>
          </cell>
          <cell r="AH99" t="str">
            <v>OD</v>
          </cell>
          <cell r="AI99">
            <v>0</v>
          </cell>
          <cell r="AJ99">
            <v>2.34</v>
          </cell>
          <cell r="AK99">
            <v>11.61</v>
          </cell>
          <cell r="AL99">
            <v>0.38</v>
          </cell>
          <cell r="AM99">
            <v>21.83</v>
          </cell>
          <cell r="AN99">
            <v>1.68</v>
          </cell>
          <cell r="AO99"/>
          <cell r="AP99">
            <v>3.44</v>
          </cell>
          <cell r="AQ99">
            <v>19.399999999999999</v>
          </cell>
          <cell r="AS99" t="str">
            <v>6 year follow up. Make sure photos are correctly labeled – look back in to Servoy.</v>
          </cell>
          <cell r="AT99">
            <v>-0.65999999999999992</v>
          </cell>
          <cell r="AU99">
            <v>1.76</v>
          </cell>
          <cell r="AV99">
            <v>0</v>
          </cell>
          <cell r="AW99">
            <v>1</v>
          </cell>
          <cell r="AX99">
            <v>1</v>
          </cell>
          <cell r="AY99">
            <v>0</v>
          </cell>
          <cell r="AZ99">
            <v>0</v>
          </cell>
          <cell r="BA99">
            <v>0</v>
          </cell>
          <cell r="BB99"/>
          <cell r="BC99">
            <v>0</v>
          </cell>
          <cell r="BD99">
            <v>0</v>
          </cell>
          <cell r="BE99">
            <v>1</v>
          </cell>
          <cell r="BF99">
            <v>0</v>
          </cell>
          <cell r="BG99">
            <v>0</v>
          </cell>
          <cell r="BH99">
            <v>-1.96</v>
          </cell>
          <cell r="BI99">
            <v>10.219999999999999</v>
          </cell>
          <cell r="BJ99">
            <v>12.18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 t="str">
            <v/>
          </cell>
          <cell r="BP99">
            <v>1.1000000000000001</v>
          </cell>
          <cell r="BQ99">
            <v>7.7899999999999991</v>
          </cell>
          <cell r="BR99">
            <v>6.6899999999999995</v>
          </cell>
          <cell r="BS99" t="str">
            <v/>
          </cell>
          <cell r="BT99">
            <v>0</v>
          </cell>
        </row>
        <row r="100">
          <cell r="G100" t="str">
            <v>Takao Shishino_0</v>
          </cell>
          <cell r="H100" t="str">
            <v/>
          </cell>
          <cell r="I100">
            <v>1</v>
          </cell>
          <cell r="J100">
            <v>46880</v>
          </cell>
          <cell r="K100">
            <v>-21.972602739726028</v>
          </cell>
          <cell r="L100">
            <v>14</v>
          </cell>
          <cell r="M100">
            <v>38750</v>
          </cell>
          <cell r="N100">
            <v>5</v>
          </cell>
          <cell r="O100">
            <v>1.6060000000000001</v>
          </cell>
          <cell r="P100"/>
          <cell r="R100"/>
          <cell r="S100" t="str">
            <v>(310) 422-6614</v>
          </cell>
          <cell r="T100">
            <v>1</v>
          </cell>
          <cell r="U100" t="str">
            <v>Yes</v>
          </cell>
          <cell r="V100" t="str">
            <v>Posterior Approach Ptosis Repair</v>
          </cell>
          <cell r="W100">
            <v>2</v>
          </cell>
          <cell r="X100">
            <v>1</v>
          </cell>
          <cell r="Y100" t="str">
            <v>OU</v>
          </cell>
          <cell r="Z100">
            <v>0</v>
          </cell>
          <cell r="AA100">
            <v>1</v>
          </cell>
          <cell r="AB100">
            <v>7</v>
          </cell>
          <cell r="AC100">
            <v>1</v>
          </cell>
          <cell r="AD100">
            <v>38744</v>
          </cell>
          <cell r="AE100"/>
          <cell r="AF100">
            <v>38848</v>
          </cell>
          <cell r="AG100">
            <v>3.4666666666666668</v>
          </cell>
          <cell r="AH100" t="str">
            <v>OS</v>
          </cell>
          <cell r="AI100">
            <v>1</v>
          </cell>
          <cell r="AJ100">
            <v>1.61</v>
          </cell>
          <cell r="AK100">
            <v>22.25</v>
          </cell>
          <cell r="AL100">
            <v>1.1200000000000001</v>
          </cell>
          <cell r="AM100">
            <v>22.06</v>
          </cell>
          <cell r="AN100">
            <v>1.6060000000000001</v>
          </cell>
          <cell r="AO100"/>
          <cell r="AP100">
            <v>3.5</v>
          </cell>
          <cell r="AQ100">
            <v>21.24</v>
          </cell>
          <cell r="AS100" t="str">
            <v>1mm tarsectomy OU</v>
          </cell>
          <cell r="AT100">
            <v>-4.0000000000000036E-3</v>
          </cell>
          <cell r="AU100">
            <v>1.8939999999999999</v>
          </cell>
          <cell r="AV100">
            <v>0</v>
          </cell>
          <cell r="AW100">
            <v>0</v>
          </cell>
          <cell r="AX100">
            <v>1</v>
          </cell>
          <cell r="AY100">
            <v>0</v>
          </cell>
          <cell r="AZ100">
            <v>0</v>
          </cell>
          <cell r="BA100">
            <v>0</v>
          </cell>
          <cell r="BB100"/>
          <cell r="BC100">
            <v>0</v>
          </cell>
          <cell r="BD100">
            <v>0</v>
          </cell>
          <cell r="BE100">
            <v>1</v>
          </cell>
          <cell r="BF100">
            <v>0</v>
          </cell>
          <cell r="BG100">
            <v>0</v>
          </cell>
          <cell r="BH100">
            <v>-0.49</v>
          </cell>
          <cell r="BI100">
            <v>-0.19000000000000128</v>
          </cell>
          <cell r="BJ100">
            <v>0.29999999999999871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 t="str">
            <v/>
          </cell>
          <cell r="BP100">
            <v>1.89</v>
          </cell>
          <cell r="BQ100">
            <v>-1.0100000000000016</v>
          </cell>
          <cell r="BR100">
            <v>-2.9000000000000021</v>
          </cell>
          <cell r="BS100" t="str">
            <v/>
          </cell>
          <cell r="BT100">
            <v>0</v>
          </cell>
        </row>
        <row r="101">
          <cell r="G101" t="str">
            <v>Takao Shishino_1</v>
          </cell>
          <cell r="H101" t="str">
            <v/>
          </cell>
          <cell r="I101">
            <v>1</v>
          </cell>
          <cell r="J101">
            <v>46880</v>
          </cell>
          <cell r="K101">
            <v>-21.972602739726028</v>
          </cell>
          <cell r="L101">
            <v>14</v>
          </cell>
          <cell r="M101">
            <v>38750</v>
          </cell>
          <cell r="N101">
            <v>5</v>
          </cell>
          <cell r="O101">
            <v>1.204</v>
          </cell>
          <cell r="P101"/>
          <cell r="R101"/>
          <cell r="S101" t="str">
            <v>(310) 422-6614</v>
          </cell>
          <cell r="T101">
            <v>1</v>
          </cell>
          <cell r="U101" t="str">
            <v>Yes</v>
          </cell>
          <cell r="V101" t="str">
            <v>Posterior Approach Ptosis Repair</v>
          </cell>
          <cell r="W101">
            <v>2</v>
          </cell>
          <cell r="X101">
            <v>1</v>
          </cell>
          <cell r="Y101" t="str">
            <v>OU</v>
          </cell>
          <cell r="Z101">
            <v>1</v>
          </cell>
          <cell r="AA101">
            <v>1</v>
          </cell>
          <cell r="AB101">
            <v>7</v>
          </cell>
          <cell r="AC101">
            <v>1</v>
          </cell>
          <cell r="AD101">
            <v>38744</v>
          </cell>
          <cell r="AE101"/>
          <cell r="AF101">
            <v>38848</v>
          </cell>
          <cell r="AG101">
            <v>3.4666666666666668</v>
          </cell>
          <cell r="AH101" t="str">
            <v>OS</v>
          </cell>
          <cell r="AI101">
            <v>1</v>
          </cell>
          <cell r="AJ101">
            <v>1.1599999999999999</v>
          </cell>
          <cell r="AK101">
            <v>22.27</v>
          </cell>
          <cell r="AL101">
            <v>1.67</v>
          </cell>
          <cell r="AM101">
            <v>22.51</v>
          </cell>
          <cell r="AN101">
            <v>1.204</v>
          </cell>
          <cell r="AO101"/>
          <cell r="AP101">
            <v>3.07</v>
          </cell>
          <cell r="AQ101">
            <v>19.55</v>
          </cell>
          <cell r="AS101" t="str">
            <v>1mm tarsectomy OU</v>
          </cell>
          <cell r="AT101">
            <v>4.4000000000000039E-2</v>
          </cell>
          <cell r="AU101">
            <v>1.8659999999999999</v>
          </cell>
          <cell r="AV101">
            <v>0</v>
          </cell>
          <cell r="AW101">
            <v>0</v>
          </cell>
          <cell r="AX101">
            <v>1</v>
          </cell>
          <cell r="AY101">
            <v>0</v>
          </cell>
          <cell r="AZ101">
            <v>0</v>
          </cell>
          <cell r="BA101">
            <v>0</v>
          </cell>
          <cell r="BB101"/>
          <cell r="BC101">
            <v>0</v>
          </cell>
          <cell r="BD101">
            <v>0</v>
          </cell>
          <cell r="BE101">
            <v>1</v>
          </cell>
          <cell r="BF101">
            <v>0</v>
          </cell>
          <cell r="BG101">
            <v>0</v>
          </cell>
          <cell r="BH101">
            <v>0.51</v>
          </cell>
          <cell r="BI101">
            <v>0.24000000000000199</v>
          </cell>
          <cell r="BJ101">
            <v>-0.26999999999999802</v>
          </cell>
          <cell r="BK101">
            <v>1</v>
          </cell>
          <cell r="BL101">
            <v>0</v>
          </cell>
          <cell r="BM101">
            <v>0</v>
          </cell>
          <cell r="BN101">
            <v>0</v>
          </cell>
          <cell r="BO101">
            <v>1</v>
          </cell>
          <cell r="BP101">
            <v>1.91</v>
          </cell>
          <cell r="BQ101">
            <v>-2.7199999999999989</v>
          </cell>
          <cell r="BR101">
            <v>-4.629999999999999</v>
          </cell>
          <cell r="BS101" t="str">
            <v/>
          </cell>
          <cell r="BT101">
            <v>1</v>
          </cell>
        </row>
        <row r="102">
          <cell r="G102" t="str">
            <v>Tatyana Savchina_0</v>
          </cell>
          <cell r="H102">
            <v>1</v>
          </cell>
          <cell r="I102">
            <v>2</v>
          </cell>
          <cell r="J102">
            <v>20730</v>
          </cell>
          <cell r="K102">
            <v>55.745205479452054</v>
          </cell>
          <cell r="L102">
            <v>14</v>
          </cell>
          <cell r="M102">
            <v>41379</v>
          </cell>
          <cell r="N102">
            <v>6</v>
          </cell>
          <cell r="O102">
            <v>3.84</v>
          </cell>
          <cell r="P102"/>
          <cell r="R102"/>
          <cell r="T102">
            <v>1</v>
          </cell>
          <cell r="W102">
            <v>1</v>
          </cell>
          <cell r="X102">
            <v>1</v>
          </cell>
          <cell r="Y102" t="str">
            <v>OU</v>
          </cell>
          <cell r="Z102">
            <v>0</v>
          </cell>
          <cell r="AA102">
            <v>1</v>
          </cell>
          <cell r="AB102">
            <v>6.5</v>
          </cell>
          <cell r="AD102">
            <v>41373</v>
          </cell>
          <cell r="AE102"/>
          <cell r="AF102">
            <v>41464</v>
          </cell>
          <cell r="AG102">
            <v>3</v>
          </cell>
          <cell r="AH102" t="str">
            <v>OD</v>
          </cell>
          <cell r="AI102">
            <v>0</v>
          </cell>
          <cell r="AJ102">
            <v>3</v>
          </cell>
          <cell r="AK102">
            <v>14.71</v>
          </cell>
          <cell r="AL102">
            <v>4.67</v>
          </cell>
          <cell r="AM102">
            <v>14.77</v>
          </cell>
          <cell r="AN102">
            <v>3.84</v>
          </cell>
          <cell r="AP102">
            <v>3.42</v>
          </cell>
          <cell r="AQ102">
            <v>11.98</v>
          </cell>
          <cell r="AR102">
            <v>1</v>
          </cell>
          <cell r="AS102" t="str">
            <v>Review opnotes with Dan – tissue resected not consistent</v>
          </cell>
          <cell r="AT102">
            <v>0.83999999999999986</v>
          </cell>
          <cell r="AU102">
            <v>-0.41999999999999993</v>
          </cell>
          <cell r="AV102">
            <v>1</v>
          </cell>
          <cell r="AW102">
            <v>0</v>
          </cell>
          <cell r="AX102">
            <v>0</v>
          </cell>
          <cell r="AY102">
            <v>0</v>
          </cell>
          <cell r="AZ102">
            <v>1</v>
          </cell>
          <cell r="BA102">
            <v>1</v>
          </cell>
          <cell r="BB102"/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1.67</v>
          </cell>
          <cell r="BI102">
            <v>5.9999999999998721E-2</v>
          </cell>
          <cell r="BJ102">
            <v>-1.6100000000000012</v>
          </cell>
          <cell r="BK102">
            <v>1</v>
          </cell>
          <cell r="BL102">
            <v>0</v>
          </cell>
          <cell r="BM102">
            <v>0</v>
          </cell>
          <cell r="BN102">
            <v>0</v>
          </cell>
          <cell r="BO102">
            <v>1</v>
          </cell>
          <cell r="BP102">
            <v>0.41999999999999993</v>
          </cell>
          <cell r="BQ102">
            <v>-2.7300000000000004</v>
          </cell>
          <cell r="BR102">
            <v>-3.1500000000000004</v>
          </cell>
          <cell r="BT102">
            <v>1</v>
          </cell>
        </row>
        <row r="103">
          <cell r="G103" t="str">
            <v>Tatyana Savchina_1</v>
          </cell>
          <cell r="H103">
            <v>1</v>
          </cell>
          <cell r="I103">
            <v>2</v>
          </cell>
          <cell r="J103">
            <v>20730</v>
          </cell>
          <cell r="K103">
            <v>55.745205479452054</v>
          </cell>
          <cell r="L103">
            <v>14</v>
          </cell>
          <cell r="M103">
            <v>41379</v>
          </cell>
          <cell r="N103">
            <v>6</v>
          </cell>
          <cell r="O103">
            <v>3.62</v>
          </cell>
          <cell r="P103"/>
          <cell r="R103"/>
          <cell r="T103">
            <v>1</v>
          </cell>
          <cell r="W103">
            <v>1</v>
          </cell>
          <cell r="X103">
            <v>1</v>
          </cell>
          <cell r="Y103" t="str">
            <v>OU</v>
          </cell>
          <cell r="Z103">
            <v>1</v>
          </cell>
          <cell r="AA103">
            <v>1</v>
          </cell>
          <cell r="AB103">
            <v>4</v>
          </cell>
          <cell r="AD103">
            <v>41373</v>
          </cell>
          <cell r="AE103"/>
          <cell r="AF103">
            <v>41464</v>
          </cell>
          <cell r="AG103">
            <v>3</v>
          </cell>
          <cell r="AH103" t="str">
            <v>OD</v>
          </cell>
          <cell r="AI103">
            <v>0</v>
          </cell>
          <cell r="AJ103">
            <v>3.38</v>
          </cell>
          <cell r="AK103">
            <v>13.89</v>
          </cell>
          <cell r="AL103">
            <v>3.07</v>
          </cell>
          <cell r="AM103">
            <v>15.99</v>
          </cell>
          <cell r="AN103">
            <v>3.62</v>
          </cell>
          <cell r="AP103">
            <v>3.97</v>
          </cell>
          <cell r="AQ103">
            <v>13.28</v>
          </cell>
          <cell r="AR103">
            <v>0</v>
          </cell>
          <cell r="AS103" t="str">
            <v>Review opnotes with Dan – tissue resected not consistent</v>
          </cell>
          <cell r="AT103">
            <v>0.24000000000000021</v>
          </cell>
          <cell r="AU103">
            <v>0.35000000000000009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1</v>
          </cell>
          <cell r="BA103">
            <v>1</v>
          </cell>
          <cell r="BB103"/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-0.31000000000000005</v>
          </cell>
          <cell r="BI103">
            <v>2.0999999999999996</v>
          </cell>
          <cell r="BJ103">
            <v>2.4099999999999997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 t="str">
            <v/>
          </cell>
          <cell r="BP103">
            <v>0.5900000000000003</v>
          </cell>
          <cell r="BQ103">
            <v>-0.61000000000000121</v>
          </cell>
          <cell r="BR103">
            <v>-1.2000000000000028</v>
          </cell>
          <cell r="BT103">
            <v>0</v>
          </cell>
        </row>
        <row r="104">
          <cell r="G104" t="str">
            <v>Theresa Cho_0</v>
          </cell>
          <cell r="H104">
            <v>1</v>
          </cell>
          <cell r="I104">
            <v>2</v>
          </cell>
          <cell r="J104">
            <v>15578</v>
          </cell>
          <cell r="K104">
            <v>58.509589041095893</v>
          </cell>
          <cell r="L104">
            <v>12</v>
          </cell>
          <cell r="M104">
            <v>37251</v>
          </cell>
          <cell r="N104">
            <v>5</v>
          </cell>
          <cell r="O104">
            <v>1.84</v>
          </cell>
          <cell r="P104"/>
          <cell r="R104"/>
          <cell r="T104">
            <v>1</v>
          </cell>
          <cell r="U104" t="str">
            <v>Yes</v>
          </cell>
          <cell r="V104" t="str">
            <v>Posterior Approach Ptosis Repair</v>
          </cell>
          <cell r="W104">
            <v>1</v>
          </cell>
          <cell r="X104">
            <v>1</v>
          </cell>
          <cell r="Y104" t="str">
            <v>OU</v>
          </cell>
          <cell r="Z104">
            <v>0</v>
          </cell>
          <cell r="AA104">
            <v>1</v>
          </cell>
          <cell r="AB104">
            <v>6.5</v>
          </cell>
          <cell r="AD104">
            <v>37246</v>
          </cell>
          <cell r="AE104"/>
          <cell r="AF104">
            <v>40231</v>
          </cell>
          <cell r="AG104">
            <v>98.033333333333331</v>
          </cell>
          <cell r="AH104" t="str">
            <v>OS</v>
          </cell>
          <cell r="AI104">
            <v>1</v>
          </cell>
          <cell r="AJ104">
            <v>1.24</v>
          </cell>
          <cell r="AK104">
            <v>21.84</v>
          </cell>
          <cell r="AL104">
            <v>0.31</v>
          </cell>
          <cell r="AM104">
            <v>15.29</v>
          </cell>
          <cell r="AN104">
            <v>1.84</v>
          </cell>
          <cell r="AO104"/>
          <cell r="AP104">
            <v>1.1499999999999999</v>
          </cell>
          <cell r="AQ104">
            <v>17.48</v>
          </cell>
          <cell r="AS104" t="str">
            <v>required ext lev resection in 2010</v>
          </cell>
          <cell r="AT104">
            <v>0.60000000000000009</v>
          </cell>
          <cell r="AU104">
            <v>-0.69000000000000017</v>
          </cell>
          <cell r="AV104">
            <v>1</v>
          </cell>
          <cell r="AW104">
            <v>0</v>
          </cell>
          <cell r="AX104">
            <v>0</v>
          </cell>
          <cell r="AY104">
            <v>1</v>
          </cell>
          <cell r="AZ104">
            <v>0</v>
          </cell>
          <cell r="BA104">
            <v>1</v>
          </cell>
          <cell r="BB104"/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-0.92999999999999994</v>
          </cell>
          <cell r="BI104">
            <v>-6.5500000000000007</v>
          </cell>
          <cell r="BJ104">
            <v>-5.620000000000001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 t="str">
            <v/>
          </cell>
          <cell r="BP104">
            <v>-9.000000000000008E-2</v>
          </cell>
          <cell r="BQ104">
            <v>-4.3599999999999994</v>
          </cell>
          <cell r="BR104">
            <v>-4.2699999999999996</v>
          </cell>
          <cell r="BS104" t="str">
            <v/>
          </cell>
          <cell r="BT104">
            <v>0</v>
          </cell>
        </row>
        <row r="105">
          <cell r="G105" t="str">
            <v>Theresa Cho_1</v>
          </cell>
          <cell r="H105">
            <v>1</v>
          </cell>
          <cell r="I105">
            <v>2</v>
          </cell>
          <cell r="J105">
            <v>15578</v>
          </cell>
          <cell r="K105">
            <v>58.509589041095893</v>
          </cell>
          <cell r="L105">
            <v>12</v>
          </cell>
          <cell r="M105">
            <v>37251</v>
          </cell>
          <cell r="N105">
            <v>5</v>
          </cell>
          <cell r="O105">
            <v>2.02</v>
          </cell>
          <cell r="P105"/>
          <cell r="R105"/>
          <cell r="T105">
            <v>1</v>
          </cell>
          <cell r="U105" t="str">
            <v>Yes</v>
          </cell>
          <cell r="V105" t="str">
            <v>Posterior Approach Ptosis Repair</v>
          </cell>
          <cell r="W105">
            <v>1</v>
          </cell>
          <cell r="X105">
            <v>1</v>
          </cell>
          <cell r="Y105" t="str">
            <v>OU</v>
          </cell>
          <cell r="Z105">
            <v>1</v>
          </cell>
          <cell r="AA105">
            <v>1</v>
          </cell>
          <cell r="AB105">
            <v>8</v>
          </cell>
          <cell r="AD105">
            <v>37246</v>
          </cell>
          <cell r="AE105"/>
          <cell r="AF105">
            <v>40231</v>
          </cell>
          <cell r="AG105">
            <v>98.033333333333331</v>
          </cell>
          <cell r="AH105" t="str">
            <v>OS</v>
          </cell>
          <cell r="AI105">
            <v>1</v>
          </cell>
          <cell r="AJ105">
            <v>0.19</v>
          </cell>
          <cell r="AK105">
            <v>19.04</v>
          </cell>
          <cell r="AL105">
            <v>1.0900000000000001</v>
          </cell>
          <cell r="AM105">
            <v>13.26</v>
          </cell>
          <cell r="AN105">
            <v>2.02</v>
          </cell>
          <cell r="AO105"/>
          <cell r="AP105">
            <v>1.71</v>
          </cell>
          <cell r="AQ105">
            <v>13.62</v>
          </cell>
          <cell r="AS105" t="str">
            <v>required ext lev resection in 2010</v>
          </cell>
          <cell r="AT105">
            <v>1.83</v>
          </cell>
          <cell r="AU105">
            <v>-0.31000000000000005</v>
          </cell>
          <cell r="AV105">
            <v>1</v>
          </cell>
          <cell r="AW105">
            <v>0</v>
          </cell>
          <cell r="AX105">
            <v>0</v>
          </cell>
          <cell r="AY105">
            <v>0</v>
          </cell>
          <cell r="AZ105">
            <v>1</v>
          </cell>
          <cell r="BA105">
            <v>1</v>
          </cell>
          <cell r="BB105"/>
          <cell r="BC105">
            <v>1</v>
          </cell>
          <cell r="BD105">
            <v>0</v>
          </cell>
          <cell r="BE105">
            <v>0</v>
          </cell>
          <cell r="BF105">
            <v>0</v>
          </cell>
          <cell r="BG105">
            <v>1</v>
          </cell>
          <cell r="BH105">
            <v>0.90000000000000013</v>
          </cell>
          <cell r="BI105">
            <v>-5.7799999999999994</v>
          </cell>
          <cell r="BJ105">
            <v>-6.68</v>
          </cell>
          <cell r="BK105">
            <v>1</v>
          </cell>
          <cell r="BL105">
            <v>1</v>
          </cell>
          <cell r="BM105">
            <v>1</v>
          </cell>
          <cell r="BN105">
            <v>0</v>
          </cell>
          <cell r="BO105">
            <v>3</v>
          </cell>
          <cell r="BP105">
            <v>1.52</v>
          </cell>
          <cell r="BQ105">
            <v>-5.42</v>
          </cell>
          <cell r="BR105">
            <v>-6.9399999999999977</v>
          </cell>
          <cell r="BS105" t="str">
            <v/>
          </cell>
          <cell r="BT105">
            <v>1</v>
          </cell>
        </row>
        <row r="106">
          <cell r="G106" t="str">
            <v>William Leong_0</v>
          </cell>
          <cell r="H106">
            <v>1</v>
          </cell>
          <cell r="I106">
            <v>1</v>
          </cell>
          <cell r="J106">
            <v>13108</v>
          </cell>
          <cell r="K106">
            <v>71.846575342465755</v>
          </cell>
          <cell r="L106">
            <v>10</v>
          </cell>
          <cell r="M106">
            <v>39720</v>
          </cell>
          <cell r="N106">
            <v>5</v>
          </cell>
          <cell r="O106">
            <v>2.0790000000000002</v>
          </cell>
          <cell r="P106"/>
          <cell r="R106"/>
          <cell r="S106" t="str">
            <v>(805) 807-6237</v>
          </cell>
          <cell r="T106">
            <v>1</v>
          </cell>
          <cell r="U106" t="str">
            <v>Yes</v>
          </cell>
          <cell r="V106" t="str">
            <v>Posterior Approach Ptosis Repair</v>
          </cell>
          <cell r="W106">
            <v>1</v>
          </cell>
          <cell r="X106">
            <v>1</v>
          </cell>
          <cell r="Y106" t="str">
            <v>OU</v>
          </cell>
          <cell r="Z106">
            <v>0</v>
          </cell>
          <cell r="AA106">
            <v>1</v>
          </cell>
          <cell r="AB106">
            <v>9</v>
          </cell>
          <cell r="AD106">
            <v>39715</v>
          </cell>
          <cell r="AE106"/>
          <cell r="AF106">
            <v>39818</v>
          </cell>
          <cell r="AG106">
            <v>3.3666666666666667</v>
          </cell>
          <cell r="AH106" t="str">
            <v>OD</v>
          </cell>
          <cell r="AI106">
            <v>0</v>
          </cell>
          <cell r="AJ106">
            <v>0.64</v>
          </cell>
          <cell r="AK106">
            <v>16.690000000000001</v>
          </cell>
          <cell r="AL106">
            <v>1.33</v>
          </cell>
          <cell r="AM106">
            <v>13.36</v>
          </cell>
          <cell r="AN106">
            <v>2.0790000000000002</v>
          </cell>
          <cell r="AO106"/>
          <cell r="AP106">
            <v>0.61899999999999999</v>
          </cell>
          <cell r="AQ106">
            <v>13.624000000000001</v>
          </cell>
          <cell r="AS106"/>
          <cell r="AT106">
            <v>1.4390000000000001</v>
          </cell>
          <cell r="AU106">
            <v>-1.4600000000000002</v>
          </cell>
          <cell r="AV106">
            <v>1</v>
          </cell>
          <cell r="AW106">
            <v>0</v>
          </cell>
          <cell r="AX106">
            <v>0</v>
          </cell>
          <cell r="AY106">
            <v>1</v>
          </cell>
          <cell r="AZ106">
            <v>0</v>
          </cell>
          <cell r="BA106">
            <v>0</v>
          </cell>
          <cell r="BB106"/>
          <cell r="BC106">
            <v>1</v>
          </cell>
          <cell r="BD106">
            <v>0</v>
          </cell>
          <cell r="BE106">
            <v>0</v>
          </cell>
          <cell r="BF106">
            <v>1</v>
          </cell>
          <cell r="BG106">
            <v>0</v>
          </cell>
          <cell r="BH106">
            <v>0.69000000000000006</v>
          </cell>
          <cell r="BI106">
            <v>-3.3300000000000018</v>
          </cell>
          <cell r="BJ106">
            <v>-4.0200000000000022</v>
          </cell>
          <cell r="BK106">
            <v>1</v>
          </cell>
          <cell r="BL106">
            <v>1</v>
          </cell>
          <cell r="BM106">
            <v>1</v>
          </cell>
          <cell r="BN106">
            <v>0</v>
          </cell>
          <cell r="BO106">
            <v>3</v>
          </cell>
          <cell r="BP106">
            <v>-2.1000000000000019E-2</v>
          </cell>
          <cell r="BQ106">
            <v>-3.0660000000000007</v>
          </cell>
          <cell r="BR106">
            <v>-3.0449999999999999</v>
          </cell>
          <cell r="BS106" t="str">
            <v/>
          </cell>
          <cell r="BT106">
            <v>1</v>
          </cell>
        </row>
        <row r="107">
          <cell r="G107" t="str">
            <v>William Leong_1</v>
          </cell>
          <cell r="H107">
            <v>1</v>
          </cell>
          <cell r="I107">
            <v>1</v>
          </cell>
          <cell r="J107">
            <v>13108</v>
          </cell>
          <cell r="K107">
            <v>71.846575342465755</v>
          </cell>
          <cell r="L107">
            <v>14</v>
          </cell>
          <cell r="M107">
            <v>39720</v>
          </cell>
          <cell r="N107">
            <v>5</v>
          </cell>
          <cell r="O107">
            <v>1.04</v>
          </cell>
          <cell r="P107"/>
          <cell r="R107"/>
          <cell r="S107" t="str">
            <v>(805) 807-6237</v>
          </cell>
          <cell r="T107">
            <v>1</v>
          </cell>
          <cell r="U107" t="str">
            <v>Yes</v>
          </cell>
          <cell r="V107" t="str">
            <v>Posterior Approach Ptosis Repair</v>
          </cell>
          <cell r="W107">
            <v>1</v>
          </cell>
          <cell r="X107">
            <v>1</v>
          </cell>
          <cell r="Y107" t="str">
            <v>OU</v>
          </cell>
          <cell r="Z107">
            <v>1</v>
          </cell>
          <cell r="AA107">
            <v>1</v>
          </cell>
          <cell r="AB107">
            <v>7</v>
          </cell>
          <cell r="AD107">
            <v>39715</v>
          </cell>
          <cell r="AE107"/>
          <cell r="AF107">
            <v>39818</v>
          </cell>
          <cell r="AG107">
            <v>3.3666666666666667</v>
          </cell>
          <cell r="AH107" t="str">
            <v>OD</v>
          </cell>
          <cell r="AI107">
            <v>0</v>
          </cell>
          <cell r="AJ107">
            <v>1.49</v>
          </cell>
          <cell r="AK107">
            <v>16.579999999999998</v>
          </cell>
          <cell r="AL107">
            <v>1.38</v>
          </cell>
          <cell r="AM107">
            <v>14.17</v>
          </cell>
          <cell r="AN107">
            <v>1.04</v>
          </cell>
          <cell r="AO107"/>
          <cell r="AP107">
            <v>2.58</v>
          </cell>
          <cell r="AQ107">
            <v>16.43</v>
          </cell>
          <cell r="AS107"/>
          <cell r="AT107">
            <v>-0.44999999999999996</v>
          </cell>
          <cell r="AU107">
            <v>1.54</v>
          </cell>
          <cell r="AV107">
            <v>0</v>
          </cell>
          <cell r="AW107">
            <v>0</v>
          </cell>
          <cell r="AX107">
            <v>1</v>
          </cell>
          <cell r="AY107">
            <v>0</v>
          </cell>
          <cell r="AZ107">
            <v>0</v>
          </cell>
          <cell r="BA107">
            <v>0</v>
          </cell>
          <cell r="BB107"/>
          <cell r="BC107">
            <v>0</v>
          </cell>
          <cell r="BD107">
            <v>0</v>
          </cell>
          <cell r="BE107">
            <v>1</v>
          </cell>
          <cell r="BF107">
            <v>0</v>
          </cell>
          <cell r="BG107">
            <v>0</v>
          </cell>
          <cell r="BH107">
            <v>-0.1100000000000001</v>
          </cell>
          <cell r="BI107">
            <v>-2.4099999999999984</v>
          </cell>
          <cell r="BJ107">
            <v>-2.299999999999998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 t="str">
            <v/>
          </cell>
          <cell r="BP107">
            <v>1.0900000000000001</v>
          </cell>
          <cell r="BQ107">
            <v>-0.14999999999999858</v>
          </cell>
          <cell r="BR107">
            <v>-1.2399999999999984</v>
          </cell>
          <cell r="BS107" t="str">
            <v/>
          </cell>
          <cell r="BT107">
            <v>0</v>
          </cell>
        </row>
        <row r="108">
          <cell r="G108" t="str">
            <v>William Stoner_0</v>
          </cell>
          <cell r="H108">
            <v>1</v>
          </cell>
          <cell r="I108">
            <v>1</v>
          </cell>
          <cell r="J108">
            <v>20591</v>
          </cell>
          <cell r="K108">
            <v>44.972602739726028</v>
          </cell>
          <cell r="L108">
            <v>12</v>
          </cell>
          <cell r="M108">
            <v>37251</v>
          </cell>
          <cell r="N108">
            <v>5</v>
          </cell>
          <cell r="O108">
            <v>1.28</v>
          </cell>
          <cell r="P108"/>
          <cell r="R108"/>
          <cell r="T108">
            <v>1</v>
          </cell>
          <cell r="U108" t="str">
            <v>Yes</v>
          </cell>
          <cell r="V108" t="str">
            <v>Posterior Approach Ptosis Repair</v>
          </cell>
          <cell r="W108">
            <v>1</v>
          </cell>
          <cell r="X108">
            <v>1</v>
          </cell>
          <cell r="Y108" t="str">
            <v>OU</v>
          </cell>
          <cell r="Z108">
            <v>0</v>
          </cell>
          <cell r="AA108">
            <v>1</v>
          </cell>
          <cell r="AB108">
            <v>8</v>
          </cell>
          <cell r="AC108"/>
          <cell r="AD108">
            <v>37246</v>
          </cell>
          <cell r="AE108"/>
          <cell r="AF108">
            <v>37322</v>
          </cell>
          <cell r="AG108">
            <v>2.5333333333333332</v>
          </cell>
          <cell r="AH108" t="str">
            <v>OU</v>
          </cell>
          <cell r="AI108">
            <v>2</v>
          </cell>
          <cell r="AJ108">
            <v>0</v>
          </cell>
          <cell r="AK108">
            <v>10.65</v>
          </cell>
          <cell r="AL108">
            <v>1.88</v>
          </cell>
          <cell r="AM108">
            <v>10.27</v>
          </cell>
          <cell r="AN108">
            <v>1.28</v>
          </cell>
          <cell r="AO108"/>
          <cell r="AP108">
            <v>2.33</v>
          </cell>
          <cell r="AQ108">
            <v>12.63</v>
          </cell>
          <cell r="AS108" t="str">
            <v>3 mo f/u</v>
          </cell>
          <cell r="AT108">
            <v>1.28</v>
          </cell>
          <cell r="AU108">
            <v>1.05</v>
          </cell>
          <cell r="AV108">
            <v>1</v>
          </cell>
          <cell r="AW108">
            <v>0</v>
          </cell>
          <cell r="AX108">
            <v>1</v>
          </cell>
          <cell r="AY108">
            <v>0</v>
          </cell>
          <cell r="AZ108">
            <v>0</v>
          </cell>
          <cell r="BA108">
            <v>0</v>
          </cell>
          <cell r="BB108"/>
          <cell r="BC108">
            <v>1</v>
          </cell>
          <cell r="BD108">
            <v>0</v>
          </cell>
          <cell r="BE108">
            <v>1</v>
          </cell>
          <cell r="BF108">
            <v>0</v>
          </cell>
          <cell r="BG108">
            <v>0</v>
          </cell>
          <cell r="BH108">
            <v>1.88</v>
          </cell>
          <cell r="BI108">
            <v>-0.38000000000000078</v>
          </cell>
          <cell r="BJ108">
            <v>-2.2600000000000007</v>
          </cell>
          <cell r="BK108">
            <v>1</v>
          </cell>
          <cell r="BL108">
            <v>0</v>
          </cell>
          <cell r="BM108">
            <v>0</v>
          </cell>
          <cell r="BN108">
            <v>0</v>
          </cell>
          <cell r="BO108">
            <v>1</v>
          </cell>
          <cell r="BP108">
            <v>2.33</v>
          </cell>
          <cell r="BQ108">
            <v>1.9800000000000004</v>
          </cell>
          <cell r="BR108">
            <v>-0.34999999999999964</v>
          </cell>
          <cell r="BS108" t="str">
            <v/>
          </cell>
          <cell r="BT108">
            <v>1</v>
          </cell>
        </row>
        <row r="109">
          <cell r="G109" t="str">
            <v>William Stoner_1</v>
          </cell>
          <cell r="H109">
            <v>1</v>
          </cell>
          <cell r="I109">
            <v>1</v>
          </cell>
          <cell r="J109">
            <v>20591</v>
          </cell>
          <cell r="K109">
            <v>44.972602739726028</v>
          </cell>
          <cell r="L109">
            <v>12</v>
          </cell>
          <cell r="M109">
            <v>37251</v>
          </cell>
          <cell r="N109">
            <v>5</v>
          </cell>
          <cell r="O109">
            <v>1.42</v>
          </cell>
          <cell r="P109"/>
          <cell r="R109"/>
          <cell r="T109">
            <v>1</v>
          </cell>
          <cell r="U109" t="str">
            <v>Yes</v>
          </cell>
          <cell r="V109" t="str">
            <v>Posterior Approach Ptosis Repair</v>
          </cell>
          <cell r="W109">
            <v>1</v>
          </cell>
          <cell r="X109">
            <v>1</v>
          </cell>
          <cell r="Y109" t="str">
            <v>OU</v>
          </cell>
          <cell r="Z109">
            <v>1</v>
          </cell>
          <cell r="AA109">
            <v>1</v>
          </cell>
          <cell r="AB109">
            <v>8</v>
          </cell>
          <cell r="AC109"/>
          <cell r="AD109">
            <v>37246</v>
          </cell>
          <cell r="AE109"/>
          <cell r="AF109">
            <v>37322</v>
          </cell>
          <cell r="AG109">
            <v>2.5333333333333332</v>
          </cell>
          <cell r="AH109" t="str">
            <v>OU</v>
          </cell>
          <cell r="AI109">
            <v>2</v>
          </cell>
          <cell r="AJ109">
            <v>1.39</v>
          </cell>
          <cell r="AK109">
            <v>14.9</v>
          </cell>
          <cell r="AL109">
            <v>2.74</v>
          </cell>
          <cell r="AM109">
            <v>12.81</v>
          </cell>
          <cell r="AN109">
            <v>1.42</v>
          </cell>
          <cell r="AO109"/>
          <cell r="AP109">
            <v>3.19</v>
          </cell>
          <cell r="AQ109">
            <v>15.21</v>
          </cell>
          <cell r="AS109" t="str">
            <v>3 mo f/u</v>
          </cell>
          <cell r="AT109">
            <v>3.0000000000000027E-2</v>
          </cell>
          <cell r="AU109">
            <v>1.77</v>
          </cell>
          <cell r="AV109">
            <v>0</v>
          </cell>
          <cell r="AW109">
            <v>0</v>
          </cell>
          <cell r="AX109">
            <v>1</v>
          </cell>
          <cell r="AY109">
            <v>0</v>
          </cell>
          <cell r="AZ109">
            <v>0</v>
          </cell>
          <cell r="BA109">
            <v>0</v>
          </cell>
          <cell r="BB109"/>
          <cell r="BC109">
            <v>0</v>
          </cell>
          <cell r="BD109">
            <v>0</v>
          </cell>
          <cell r="BE109">
            <v>1</v>
          </cell>
          <cell r="BF109">
            <v>0</v>
          </cell>
          <cell r="BG109">
            <v>0</v>
          </cell>
          <cell r="BH109">
            <v>1.3500000000000003</v>
          </cell>
          <cell r="BI109">
            <v>-2.09</v>
          </cell>
          <cell r="BJ109">
            <v>-3.4400000000000004</v>
          </cell>
          <cell r="BK109">
            <v>1</v>
          </cell>
          <cell r="BL109">
            <v>1</v>
          </cell>
          <cell r="BM109">
            <v>1</v>
          </cell>
          <cell r="BN109">
            <v>0</v>
          </cell>
          <cell r="BO109">
            <v>3</v>
          </cell>
          <cell r="BP109">
            <v>1.8</v>
          </cell>
          <cell r="BQ109">
            <v>0.3100000000000005</v>
          </cell>
          <cell r="BR109">
            <v>-1.4899999999999984</v>
          </cell>
          <cell r="BS109" t="str">
            <v/>
          </cell>
          <cell r="BT109">
            <v>1</v>
          </cell>
        </row>
        <row r="110">
          <cell r="G110" t="str">
            <v>Willie Rowe_0</v>
          </cell>
          <cell r="H110">
            <v>1</v>
          </cell>
          <cell r="I110">
            <v>1</v>
          </cell>
          <cell r="J110">
            <v>16301</v>
          </cell>
          <cell r="K110">
            <v>63.019178082191779</v>
          </cell>
          <cell r="L110">
            <v>17</v>
          </cell>
          <cell r="M110">
            <v>39643</v>
          </cell>
          <cell r="N110">
            <v>5</v>
          </cell>
          <cell r="O110">
            <v>2.0299999999999998</v>
          </cell>
          <cell r="P110"/>
          <cell r="R110"/>
          <cell r="S110" t="str">
            <v>(323) 217-4902</v>
          </cell>
          <cell r="T110">
            <v>1</v>
          </cell>
          <cell r="U110" t="str">
            <v>Yes</v>
          </cell>
          <cell r="V110" t="str">
            <v>Posterior Approach Ptosis Repair</v>
          </cell>
          <cell r="W110">
            <v>1</v>
          </cell>
          <cell r="X110">
            <v>1</v>
          </cell>
          <cell r="Y110" t="str">
            <v>OU</v>
          </cell>
          <cell r="Z110">
            <v>0</v>
          </cell>
          <cell r="AA110">
            <v>1</v>
          </cell>
          <cell r="AB110">
            <v>9</v>
          </cell>
          <cell r="AC110"/>
          <cell r="AD110">
            <v>39638</v>
          </cell>
          <cell r="AE110"/>
          <cell r="AF110">
            <v>39818</v>
          </cell>
          <cell r="AG110">
            <v>5.8666666666666663</v>
          </cell>
          <cell r="AH110" t="str">
            <v>OD</v>
          </cell>
          <cell r="AI110">
            <v>0</v>
          </cell>
          <cell r="AJ110">
            <v>0.56999999999999995</v>
          </cell>
          <cell r="AK110">
            <v>25.67</v>
          </cell>
          <cell r="AL110">
            <v>2.91</v>
          </cell>
          <cell r="AM110">
            <v>24.87</v>
          </cell>
          <cell r="AN110">
            <v>2.0299999999999998</v>
          </cell>
          <cell r="AO110"/>
          <cell r="AP110">
            <v>1.98</v>
          </cell>
          <cell r="AQ110">
            <v>18.87</v>
          </cell>
          <cell r="AS110"/>
          <cell r="AT110">
            <v>1.46</v>
          </cell>
          <cell r="AU110">
            <v>-4.9999999999999822E-2</v>
          </cell>
          <cell r="AV110">
            <v>1</v>
          </cell>
          <cell r="AW110">
            <v>0</v>
          </cell>
          <cell r="AX110">
            <v>0</v>
          </cell>
          <cell r="AY110">
            <v>0</v>
          </cell>
          <cell r="AZ110">
            <v>1</v>
          </cell>
          <cell r="BA110">
            <v>1</v>
          </cell>
          <cell r="BB110"/>
          <cell r="BC110">
            <v>1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2.3400000000000003</v>
          </cell>
          <cell r="BI110">
            <v>-0.80000000000000071</v>
          </cell>
          <cell r="BJ110">
            <v>-3.140000000000001</v>
          </cell>
          <cell r="BK110">
            <v>1</v>
          </cell>
          <cell r="BL110">
            <v>1</v>
          </cell>
          <cell r="BM110">
            <v>1</v>
          </cell>
          <cell r="BN110">
            <v>0</v>
          </cell>
          <cell r="BO110">
            <v>3</v>
          </cell>
          <cell r="BP110">
            <v>1.4100000000000001</v>
          </cell>
          <cell r="BQ110">
            <v>-6.8000000000000007</v>
          </cell>
          <cell r="BR110">
            <v>-8.2100000000000009</v>
          </cell>
          <cell r="BS110" t="str">
            <v/>
          </cell>
          <cell r="BT110">
            <v>1</v>
          </cell>
        </row>
        <row r="111">
          <cell r="G111" t="str">
            <v>Willie Rowe_1</v>
          </cell>
          <cell r="H111">
            <v>1</v>
          </cell>
          <cell r="I111">
            <v>1</v>
          </cell>
          <cell r="J111">
            <v>16301</v>
          </cell>
          <cell r="K111">
            <v>63.019178082191779</v>
          </cell>
          <cell r="L111">
            <v>17</v>
          </cell>
          <cell r="M111">
            <v>39643</v>
          </cell>
          <cell r="N111">
            <v>5</v>
          </cell>
          <cell r="O111">
            <v>1.48</v>
          </cell>
          <cell r="P111"/>
          <cell r="R111"/>
          <cell r="S111" t="str">
            <v>(323) 217-4902</v>
          </cell>
          <cell r="T111">
            <v>1</v>
          </cell>
          <cell r="U111" t="str">
            <v>Yes</v>
          </cell>
          <cell r="V111" t="str">
            <v>Posterior Approach Ptosis Repair</v>
          </cell>
          <cell r="W111">
            <v>1</v>
          </cell>
          <cell r="X111">
            <v>1</v>
          </cell>
          <cell r="Y111" t="str">
            <v>OU</v>
          </cell>
          <cell r="Z111">
            <v>1</v>
          </cell>
          <cell r="AA111">
            <v>1</v>
          </cell>
          <cell r="AB111">
            <v>9</v>
          </cell>
          <cell r="AC111"/>
          <cell r="AD111">
            <v>39638</v>
          </cell>
          <cell r="AE111"/>
          <cell r="AF111">
            <v>39818</v>
          </cell>
          <cell r="AG111">
            <v>5.8666666666666663</v>
          </cell>
          <cell r="AH111" t="str">
            <v>OD</v>
          </cell>
          <cell r="AI111">
            <v>0</v>
          </cell>
          <cell r="AJ111">
            <v>0.21299999999999999</v>
          </cell>
          <cell r="AK111">
            <v>26.113</v>
          </cell>
          <cell r="AL111">
            <v>3.52</v>
          </cell>
          <cell r="AM111">
            <v>23.18</v>
          </cell>
          <cell r="AN111">
            <v>1.48</v>
          </cell>
          <cell r="AO111"/>
          <cell r="AP111">
            <v>0.96</v>
          </cell>
          <cell r="AQ111">
            <v>22.84</v>
          </cell>
          <cell r="AS111"/>
          <cell r="AT111">
            <v>1.2669999999999999</v>
          </cell>
          <cell r="AU111">
            <v>-0.52</v>
          </cell>
          <cell r="AV111">
            <v>1</v>
          </cell>
          <cell r="AW111">
            <v>0</v>
          </cell>
          <cell r="AX111">
            <v>0</v>
          </cell>
          <cell r="AY111">
            <v>1</v>
          </cell>
          <cell r="AZ111">
            <v>0</v>
          </cell>
          <cell r="BA111">
            <v>1</v>
          </cell>
          <cell r="BB111"/>
          <cell r="BC111">
            <v>1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3.3069999999999999</v>
          </cell>
          <cell r="BI111">
            <v>-2.9329999999999998</v>
          </cell>
          <cell r="BJ111">
            <v>-6.24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 t="str">
            <v/>
          </cell>
          <cell r="BP111">
            <v>0.747</v>
          </cell>
          <cell r="BQ111">
            <v>-3.2729999999999997</v>
          </cell>
          <cell r="BR111">
            <v>-4.0199999999999996</v>
          </cell>
          <cell r="BS111" t="str">
            <v/>
          </cell>
          <cell r="BT111">
            <v>0</v>
          </cell>
        </row>
        <row r="112">
          <cell r="G112" t="str">
            <v>Yvan Araktingi_0</v>
          </cell>
          <cell r="H112">
            <v>1</v>
          </cell>
          <cell r="I112">
            <v>1</v>
          </cell>
          <cell r="J112">
            <v>15961</v>
          </cell>
          <cell r="K112">
            <v>64.712328767123282</v>
          </cell>
          <cell r="L112">
            <v>12</v>
          </cell>
          <cell r="M112">
            <v>39933</v>
          </cell>
          <cell r="N112">
            <v>8</v>
          </cell>
          <cell r="O112">
            <v>1.8</v>
          </cell>
          <cell r="P112"/>
          <cell r="R112"/>
          <cell r="S112" t="str">
            <v>(951) 719-6500</v>
          </cell>
          <cell r="T112">
            <v>1</v>
          </cell>
          <cell r="U112" t="str">
            <v>Yes</v>
          </cell>
          <cell r="V112" t="str">
            <v>Posterior Approach Ptosis Repair</v>
          </cell>
          <cell r="W112">
            <v>1</v>
          </cell>
          <cell r="X112">
            <v>1</v>
          </cell>
          <cell r="Y112" t="str">
            <v>OU</v>
          </cell>
          <cell r="Z112">
            <v>0</v>
          </cell>
          <cell r="AA112">
            <v>1</v>
          </cell>
          <cell r="AB112">
            <v>7</v>
          </cell>
          <cell r="AC112">
            <v>1</v>
          </cell>
          <cell r="AD112">
            <v>39925</v>
          </cell>
          <cell r="AE112"/>
          <cell r="AF112">
            <v>40042</v>
          </cell>
          <cell r="AG112">
            <v>3.8333333333333335</v>
          </cell>
          <cell r="AH112" t="str">
            <v>OU</v>
          </cell>
          <cell r="AI112">
            <v>2</v>
          </cell>
          <cell r="AJ112">
            <v>0.91</v>
          </cell>
          <cell r="AK112">
            <v>16.920000000000002</v>
          </cell>
          <cell r="AL112">
            <v>1.58</v>
          </cell>
          <cell r="AM112">
            <v>18.8</v>
          </cell>
          <cell r="AN112">
            <v>1.8</v>
          </cell>
          <cell r="AO112"/>
          <cell r="AP112">
            <v>1.94</v>
          </cell>
          <cell r="AQ112">
            <v>19.13</v>
          </cell>
          <cell r="AS112" t="str">
            <v>1mm tarsus taken OU</v>
          </cell>
          <cell r="AT112">
            <v>0.89</v>
          </cell>
          <cell r="AU112">
            <v>0.1399999999999999</v>
          </cell>
          <cell r="AV112">
            <v>1</v>
          </cell>
          <cell r="AW112">
            <v>0</v>
          </cell>
          <cell r="AX112">
            <v>0</v>
          </cell>
          <cell r="AY112">
            <v>0</v>
          </cell>
          <cell r="AZ112">
            <v>1</v>
          </cell>
          <cell r="BA112">
            <v>1</v>
          </cell>
          <cell r="BB112"/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0.67</v>
          </cell>
          <cell r="BI112">
            <v>1.879999999999999</v>
          </cell>
          <cell r="BJ112">
            <v>1.2099999999999991</v>
          </cell>
          <cell r="BK112">
            <v>1</v>
          </cell>
          <cell r="BL112">
            <v>0</v>
          </cell>
          <cell r="BM112">
            <v>0</v>
          </cell>
          <cell r="BN112">
            <v>0</v>
          </cell>
          <cell r="BO112">
            <v>1</v>
          </cell>
          <cell r="BP112">
            <v>1.0299999999999998</v>
          </cell>
          <cell r="BQ112">
            <v>2.2099999999999973</v>
          </cell>
          <cell r="BR112">
            <v>1.1799999999999962</v>
          </cell>
          <cell r="BS112" t="str">
            <v/>
          </cell>
          <cell r="BT112">
            <v>1</v>
          </cell>
        </row>
        <row r="113">
          <cell r="G113" t="str">
            <v>Yvan Araktingi_1</v>
          </cell>
          <cell r="H113">
            <v>1</v>
          </cell>
          <cell r="I113">
            <v>1</v>
          </cell>
          <cell r="J113">
            <v>15961</v>
          </cell>
          <cell r="K113">
            <v>64.712328767123282</v>
          </cell>
          <cell r="L113">
            <v>11</v>
          </cell>
          <cell r="M113">
            <v>39933</v>
          </cell>
          <cell r="N113">
            <v>8</v>
          </cell>
          <cell r="O113">
            <v>0</v>
          </cell>
          <cell r="P113"/>
          <cell r="R113"/>
          <cell r="S113" t="str">
            <v>(951) 719-6500</v>
          </cell>
          <cell r="T113">
            <v>1</v>
          </cell>
          <cell r="U113" t="str">
            <v>Yes</v>
          </cell>
          <cell r="V113" t="str">
            <v>Posterior Approach Ptosis Repair</v>
          </cell>
          <cell r="W113">
            <v>1</v>
          </cell>
          <cell r="X113">
            <v>1</v>
          </cell>
          <cell r="Y113" t="str">
            <v>OU</v>
          </cell>
          <cell r="Z113">
            <v>1</v>
          </cell>
          <cell r="AA113">
            <v>1</v>
          </cell>
          <cell r="AB113">
            <v>8</v>
          </cell>
          <cell r="AC113">
            <v>1</v>
          </cell>
          <cell r="AD113">
            <v>39925</v>
          </cell>
          <cell r="AE113"/>
          <cell r="AF113">
            <v>40042</v>
          </cell>
          <cell r="AG113">
            <v>3.8333333333333335</v>
          </cell>
          <cell r="AH113" t="str">
            <v>OU</v>
          </cell>
          <cell r="AI113">
            <v>2</v>
          </cell>
          <cell r="AJ113">
            <v>0</v>
          </cell>
          <cell r="AK113">
            <v>13.82</v>
          </cell>
          <cell r="AL113">
            <v>1.39</v>
          </cell>
          <cell r="AM113">
            <v>14.73</v>
          </cell>
          <cell r="AN113">
            <v>0</v>
          </cell>
          <cell r="AO113"/>
          <cell r="AP113">
            <v>1.44</v>
          </cell>
          <cell r="AQ113">
            <v>14.32</v>
          </cell>
          <cell r="AS113" t="str">
            <v>1mm tarsus taken OU</v>
          </cell>
          <cell r="AT113">
            <v>0</v>
          </cell>
          <cell r="AU113">
            <v>1.44</v>
          </cell>
          <cell r="AV113">
            <v>0</v>
          </cell>
          <cell r="AW113">
            <v>0</v>
          </cell>
          <cell r="AX113">
            <v>1</v>
          </cell>
          <cell r="AY113">
            <v>0</v>
          </cell>
          <cell r="AZ113">
            <v>0</v>
          </cell>
          <cell r="BA113">
            <v>0</v>
          </cell>
          <cell r="BB113"/>
          <cell r="BC113">
            <v>0</v>
          </cell>
          <cell r="BD113">
            <v>0</v>
          </cell>
          <cell r="BE113">
            <v>1</v>
          </cell>
          <cell r="BF113">
            <v>0</v>
          </cell>
          <cell r="BG113">
            <v>0</v>
          </cell>
          <cell r="BH113">
            <v>1.39</v>
          </cell>
          <cell r="BI113">
            <v>0.91000000000000014</v>
          </cell>
          <cell r="BJ113">
            <v>-0.47999999999999976</v>
          </cell>
          <cell r="BK113">
            <v>1</v>
          </cell>
          <cell r="BL113">
            <v>0</v>
          </cell>
          <cell r="BM113">
            <v>0</v>
          </cell>
          <cell r="BN113">
            <v>0</v>
          </cell>
          <cell r="BO113">
            <v>1</v>
          </cell>
          <cell r="BP113">
            <v>1.44</v>
          </cell>
          <cell r="BQ113">
            <v>0.5</v>
          </cell>
          <cell r="BR113">
            <v>-0.9399999999999995</v>
          </cell>
          <cell r="BS113" t="str">
            <v/>
          </cell>
          <cell r="BT113">
            <v>1</v>
          </cell>
        </row>
        <row r="114">
          <cell r="G114" t="str">
            <v>Brenda Braun_0</v>
          </cell>
          <cell r="H114">
            <v>1</v>
          </cell>
          <cell r="I114">
            <v>2</v>
          </cell>
          <cell r="J114">
            <v>11370</v>
          </cell>
          <cell r="K114">
            <v>75.147945205479445</v>
          </cell>
          <cell r="L114">
            <v>14</v>
          </cell>
          <cell r="M114">
            <v>39202</v>
          </cell>
          <cell r="N114">
            <v>5</v>
          </cell>
          <cell r="O114">
            <v>2.25</v>
          </cell>
          <cell r="P114"/>
          <cell r="R114"/>
          <cell r="T114">
            <v>1</v>
          </cell>
          <cell r="W114">
            <v>1</v>
          </cell>
          <cell r="X114">
            <v>0</v>
          </cell>
          <cell r="Y114" t="str">
            <v>OD</v>
          </cell>
          <cell r="Z114">
            <v>0</v>
          </cell>
          <cell r="AA114">
            <v>1</v>
          </cell>
          <cell r="AB114">
            <v>4.5</v>
          </cell>
          <cell r="AC114"/>
          <cell r="AD114">
            <v>39197</v>
          </cell>
          <cell r="AE114"/>
          <cell r="AF114">
            <v>39282</v>
          </cell>
          <cell r="AG114">
            <v>2.8</v>
          </cell>
          <cell r="AH114" t="str">
            <v>OD</v>
          </cell>
          <cell r="AI114">
            <v>0</v>
          </cell>
          <cell r="AJ114">
            <v>1.7</v>
          </cell>
          <cell r="AK114">
            <v>33.61</v>
          </cell>
          <cell r="AL114">
            <v>2.4300000000000002</v>
          </cell>
          <cell r="AM114">
            <v>26.5</v>
          </cell>
          <cell r="AN114">
            <v>2.25</v>
          </cell>
          <cell r="AP114">
            <v>4.08</v>
          </cell>
          <cell r="AQ114">
            <v>22.46</v>
          </cell>
          <cell r="AS114" t="str">
            <v>Left upper eyelid blepharoplasty</v>
          </cell>
          <cell r="AT114">
            <v>0.55000000000000004</v>
          </cell>
          <cell r="AU114">
            <v>1.83</v>
          </cell>
          <cell r="AV114">
            <v>1</v>
          </cell>
          <cell r="AW114">
            <v>0</v>
          </cell>
          <cell r="AX114">
            <v>1</v>
          </cell>
          <cell r="AY114">
            <v>0</v>
          </cell>
          <cell r="AZ114">
            <v>0</v>
          </cell>
          <cell r="BA114">
            <v>0</v>
          </cell>
          <cell r="BB114"/>
          <cell r="BC114">
            <v>0</v>
          </cell>
          <cell r="BD114">
            <v>0</v>
          </cell>
          <cell r="BE114">
            <v>1</v>
          </cell>
          <cell r="BF114">
            <v>0</v>
          </cell>
          <cell r="BG114">
            <v>0</v>
          </cell>
          <cell r="BH114">
            <v>0.7300000000000002</v>
          </cell>
          <cell r="BI114">
            <v>-7.1099999999999994</v>
          </cell>
          <cell r="BJ114">
            <v>-7.84</v>
          </cell>
          <cell r="BK114">
            <v>1</v>
          </cell>
          <cell r="BL114">
            <v>1</v>
          </cell>
          <cell r="BM114">
            <v>1</v>
          </cell>
          <cell r="BN114">
            <v>0</v>
          </cell>
          <cell r="BO114">
            <v>3</v>
          </cell>
          <cell r="BP114">
            <v>2.38</v>
          </cell>
          <cell r="BQ114">
            <v>-11.149999999999999</v>
          </cell>
          <cell r="BR114">
            <v>-13.529999999999998</v>
          </cell>
          <cell r="BT114">
            <v>1</v>
          </cell>
        </row>
        <row r="115">
          <cell r="G115" t="str">
            <v>Brenda Braun_1</v>
          </cell>
          <cell r="H115">
            <v>1</v>
          </cell>
          <cell r="I115">
            <v>2</v>
          </cell>
          <cell r="J115">
            <v>11370</v>
          </cell>
          <cell r="K115">
            <v>75.147945205479445</v>
          </cell>
          <cell r="L115">
            <v>15</v>
          </cell>
          <cell r="M115">
            <v>39202</v>
          </cell>
          <cell r="N115">
            <v>5</v>
          </cell>
          <cell r="O115">
            <v>2.25</v>
          </cell>
          <cell r="P115"/>
          <cell r="R115"/>
          <cell r="T115">
            <v>1</v>
          </cell>
          <cell r="W115">
            <v>1</v>
          </cell>
          <cell r="X115">
            <v>0</v>
          </cell>
          <cell r="Y115" t="str">
            <v>OD</v>
          </cell>
          <cell r="Z115">
            <v>1</v>
          </cell>
          <cell r="AA115">
            <v>0</v>
          </cell>
          <cell r="AB115"/>
          <cell r="AC115"/>
          <cell r="AD115">
            <v>39197</v>
          </cell>
          <cell r="AE115"/>
          <cell r="AF115">
            <v>39282</v>
          </cell>
          <cell r="AG115">
            <v>2.8</v>
          </cell>
          <cell r="AH115" t="str">
            <v>OD</v>
          </cell>
          <cell r="AI115">
            <v>0</v>
          </cell>
          <cell r="AJ115">
            <v>2.88</v>
          </cell>
          <cell r="AK115">
            <v>28.18</v>
          </cell>
          <cell r="AL115">
            <v>2.33</v>
          </cell>
          <cell r="AM115">
            <v>26.11</v>
          </cell>
          <cell r="AN115">
            <v>2.25</v>
          </cell>
          <cell r="AP115">
            <v>3.33</v>
          </cell>
          <cell r="AQ115">
            <v>21.79</v>
          </cell>
          <cell r="AS115" t="str">
            <v>Left upper eyelid blepharoplasty</v>
          </cell>
          <cell r="AT115">
            <v>-0.62999999999999989</v>
          </cell>
          <cell r="AU115">
            <v>1.08</v>
          </cell>
          <cell r="AV115">
            <v>0</v>
          </cell>
          <cell r="AW115">
            <v>1</v>
          </cell>
          <cell r="AX115">
            <v>1</v>
          </cell>
          <cell r="AY115">
            <v>0</v>
          </cell>
          <cell r="AZ115">
            <v>0</v>
          </cell>
          <cell r="BA115">
            <v>0</v>
          </cell>
          <cell r="BB115"/>
          <cell r="BC115">
            <v>0</v>
          </cell>
          <cell r="BD115">
            <v>0</v>
          </cell>
          <cell r="BE115">
            <v>1</v>
          </cell>
          <cell r="BF115">
            <v>0</v>
          </cell>
          <cell r="BG115">
            <v>0</v>
          </cell>
          <cell r="BH115">
            <v>-0.54999999999999982</v>
          </cell>
          <cell r="BI115">
            <v>-2.0700000000000003</v>
          </cell>
          <cell r="BJ115">
            <v>-1.5200000000000005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 t="str">
            <v/>
          </cell>
          <cell r="BP115">
            <v>0.45000000000000018</v>
          </cell>
          <cell r="BQ115">
            <v>-6.3900000000000006</v>
          </cell>
          <cell r="BR115">
            <v>-6.84</v>
          </cell>
          <cell r="BT115">
            <v>0</v>
          </cell>
        </row>
        <row r="116">
          <cell r="G116" t="str">
            <v>Carole Eckhardt_0</v>
          </cell>
          <cell r="H116">
            <v>1</v>
          </cell>
          <cell r="I116">
            <v>2</v>
          </cell>
          <cell r="L116">
            <v>15</v>
          </cell>
          <cell r="M116">
            <v>36930</v>
          </cell>
          <cell r="N116">
            <v>6</v>
          </cell>
          <cell r="O116">
            <v>2.94</v>
          </cell>
          <cell r="P116"/>
          <cell r="R116"/>
          <cell r="T116">
            <v>1</v>
          </cell>
          <cell r="U116" t="str">
            <v>yes</v>
          </cell>
          <cell r="V116" t="str">
            <v>Posterior Approach Ptosis Repair</v>
          </cell>
          <cell r="W116">
            <v>1</v>
          </cell>
          <cell r="X116">
            <v>0</v>
          </cell>
          <cell r="Y116" t="str">
            <v>OD</v>
          </cell>
          <cell r="Z116">
            <v>0</v>
          </cell>
          <cell r="AA116">
            <v>1</v>
          </cell>
          <cell r="AB116">
            <v>5.5</v>
          </cell>
          <cell r="AC116"/>
          <cell r="AD116">
            <v>36924</v>
          </cell>
          <cell r="AE116"/>
          <cell r="AF116">
            <v>37102</v>
          </cell>
          <cell r="AG116">
            <v>5.93333333333333</v>
          </cell>
          <cell r="AH116" t="str">
            <v>OD</v>
          </cell>
          <cell r="AI116">
            <v>0</v>
          </cell>
          <cell r="AJ116">
            <v>1.8140000000000001</v>
          </cell>
          <cell r="AK116">
            <v>15.093999999999999</v>
          </cell>
          <cell r="AL116">
            <v>4.82</v>
          </cell>
          <cell r="AM116">
            <v>13.86</v>
          </cell>
          <cell r="AN116">
            <v>2.94</v>
          </cell>
          <cell r="AO116"/>
          <cell r="AP116">
            <v>3.1419999999999999</v>
          </cell>
          <cell r="AQ116">
            <v>14.712</v>
          </cell>
          <cell r="AS116"/>
          <cell r="AT116">
            <v>1.1259999999999999</v>
          </cell>
          <cell r="AU116">
            <v>0.20199999999999996</v>
          </cell>
          <cell r="AV116">
            <v>1</v>
          </cell>
          <cell r="AW116">
            <v>0</v>
          </cell>
          <cell r="AX116">
            <v>0</v>
          </cell>
          <cell r="AY116">
            <v>0</v>
          </cell>
          <cell r="AZ116">
            <v>1</v>
          </cell>
          <cell r="BA116">
            <v>1</v>
          </cell>
          <cell r="BB116"/>
          <cell r="BC116">
            <v>1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3.0060000000000002</v>
          </cell>
          <cell r="BI116">
            <v>-1.234</v>
          </cell>
          <cell r="BJ116">
            <v>-4.24</v>
          </cell>
          <cell r="BK116">
            <v>1</v>
          </cell>
          <cell r="BL116">
            <v>1</v>
          </cell>
          <cell r="BM116">
            <v>1</v>
          </cell>
          <cell r="BN116">
            <v>0</v>
          </cell>
          <cell r="BO116">
            <v>3</v>
          </cell>
          <cell r="BP116">
            <v>1.3279999999999998</v>
          </cell>
          <cell r="BQ116">
            <v>-0.38199999999999967</v>
          </cell>
          <cell r="BR116">
            <v>-1.7099999999999991</v>
          </cell>
          <cell r="BT116">
            <v>1</v>
          </cell>
        </row>
        <row r="117">
          <cell r="G117" t="str">
            <v>Carole Eckhardt_1</v>
          </cell>
          <cell r="H117">
            <v>1</v>
          </cell>
          <cell r="I117">
            <v>2</v>
          </cell>
          <cell r="L117">
            <v>15</v>
          </cell>
          <cell r="M117">
            <v>36930</v>
          </cell>
          <cell r="N117">
            <v>6</v>
          </cell>
          <cell r="O117">
            <v>2.65</v>
          </cell>
          <cell r="P117"/>
          <cell r="R117"/>
          <cell r="T117">
            <v>1</v>
          </cell>
          <cell r="U117" t="str">
            <v>yes</v>
          </cell>
          <cell r="V117" t="str">
            <v>Posterior Approach Ptosis Repair</v>
          </cell>
          <cell r="W117">
            <v>1</v>
          </cell>
          <cell r="X117">
            <v>0</v>
          </cell>
          <cell r="Y117" t="str">
            <v>OD</v>
          </cell>
          <cell r="Z117">
            <v>1</v>
          </cell>
          <cell r="AA117">
            <v>0</v>
          </cell>
          <cell r="AB117"/>
          <cell r="AC117"/>
          <cell r="AD117">
            <v>36924</v>
          </cell>
          <cell r="AE117"/>
          <cell r="AF117">
            <v>37102</v>
          </cell>
          <cell r="AG117">
            <v>5.93333333333333</v>
          </cell>
          <cell r="AH117" t="str">
            <v>OD</v>
          </cell>
          <cell r="AI117">
            <v>0</v>
          </cell>
          <cell r="AJ117">
            <v>2.97</v>
          </cell>
          <cell r="AK117">
            <v>10.65</v>
          </cell>
          <cell r="AL117">
            <v>2.86</v>
          </cell>
          <cell r="AM117">
            <v>13.07</v>
          </cell>
          <cell r="AN117">
            <v>2.65</v>
          </cell>
          <cell r="AO117"/>
          <cell r="AP117">
            <v>2.4279999999999999</v>
          </cell>
          <cell r="AQ117">
            <v>15.568</v>
          </cell>
          <cell r="AS117" t="str">
            <v>6 mos f/u - patient's pupil is not midposition following neo</v>
          </cell>
          <cell r="AT117">
            <v>-0.32000000000000028</v>
          </cell>
          <cell r="AU117">
            <v>-0.22199999999999998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1</v>
          </cell>
          <cell r="BA117">
            <v>1</v>
          </cell>
          <cell r="BB117"/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-0.11000000000000032</v>
          </cell>
          <cell r="BI117">
            <v>2.42</v>
          </cell>
          <cell r="BJ117">
            <v>2.5300000000000002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 t="str">
            <v/>
          </cell>
          <cell r="BP117">
            <v>-0.54200000000000026</v>
          </cell>
          <cell r="BQ117">
            <v>4.9179999999999993</v>
          </cell>
          <cell r="BR117">
            <v>5.4600000000000009</v>
          </cell>
          <cell r="BT117">
            <v>0</v>
          </cell>
        </row>
        <row r="118">
          <cell r="G118" t="str">
            <v>Cecilia Lau_0</v>
          </cell>
          <cell r="H118">
            <v>1</v>
          </cell>
          <cell r="I118">
            <v>2</v>
          </cell>
          <cell r="J118">
            <v>16715</v>
          </cell>
          <cell r="K118">
            <v>59.369863013698627</v>
          </cell>
          <cell r="L118">
            <v>11</v>
          </cell>
          <cell r="M118">
            <v>38708</v>
          </cell>
          <cell r="N118">
            <v>7</v>
          </cell>
          <cell r="O118">
            <v>3.2</v>
          </cell>
          <cell r="P118"/>
          <cell r="R118"/>
          <cell r="T118">
            <v>1</v>
          </cell>
          <cell r="W118">
            <v>1</v>
          </cell>
          <cell r="X118">
            <v>0</v>
          </cell>
          <cell r="Y118" t="str">
            <v>OS</v>
          </cell>
          <cell r="Z118">
            <v>0</v>
          </cell>
          <cell r="AA118">
            <v>0</v>
          </cell>
          <cell r="AB118"/>
          <cell r="AC118"/>
          <cell r="AD118">
            <v>38701</v>
          </cell>
          <cell r="AE118"/>
          <cell r="AF118">
            <v>38796</v>
          </cell>
          <cell r="AG118">
            <v>3.1666666666666701</v>
          </cell>
          <cell r="AH118" t="str">
            <v>OS</v>
          </cell>
          <cell r="AI118">
            <v>1</v>
          </cell>
          <cell r="AJ118">
            <v>3.49</v>
          </cell>
          <cell r="AK118">
            <v>18.54</v>
          </cell>
          <cell r="AL118">
            <v>4.66</v>
          </cell>
          <cell r="AM118">
            <v>21.29</v>
          </cell>
          <cell r="AN118">
            <v>3.2</v>
          </cell>
          <cell r="AP118">
            <v>3.2</v>
          </cell>
          <cell r="AQ118">
            <v>16.77</v>
          </cell>
          <cell r="AT118">
            <v>-0.29000000000000004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1</v>
          </cell>
          <cell r="BA118">
            <v>1</v>
          </cell>
          <cell r="BB118"/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1.17</v>
          </cell>
          <cell r="BI118">
            <v>2.75</v>
          </cell>
          <cell r="BJ118">
            <v>1.58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 t="str">
            <v/>
          </cell>
          <cell r="BP118">
            <v>-0.29000000000000004</v>
          </cell>
          <cell r="BQ118">
            <v>-1.7699999999999996</v>
          </cell>
          <cell r="BR118">
            <v>-1.4799999999999986</v>
          </cell>
          <cell r="BT118">
            <v>0</v>
          </cell>
        </row>
        <row r="119">
          <cell r="G119" t="str">
            <v>Cecilia Lau_1</v>
          </cell>
          <cell r="H119">
            <v>1</v>
          </cell>
          <cell r="I119">
            <v>2</v>
          </cell>
          <cell r="J119">
            <v>16715</v>
          </cell>
          <cell r="K119">
            <v>59.369863013698627</v>
          </cell>
          <cell r="L119">
            <v>8</v>
          </cell>
          <cell r="M119">
            <v>38708</v>
          </cell>
          <cell r="N119">
            <v>7</v>
          </cell>
          <cell r="O119">
            <v>2.8</v>
          </cell>
          <cell r="P119"/>
          <cell r="R119"/>
          <cell r="T119">
            <v>1</v>
          </cell>
          <cell r="W119">
            <v>1</v>
          </cell>
          <cell r="X119">
            <v>0</v>
          </cell>
          <cell r="Y119" t="str">
            <v>OS</v>
          </cell>
          <cell r="Z119">
            <v>1</v>
          </cell>
          <cell r="AA119">
            <v>1</v>
          </cell>
          <cell r="AB119">
            <v>6</v>
          </cell>
          <cell r="AC119"/>
          <cell r="AD119">
            <v>38701</v>
          </cell>
          <cell r="AE119"/>
          <cell r="AF119">
            <v>38796</v>
          </cell>
          <cell r="AG119">
            <v>3.1666666666666701</v>
          </cell>
          <cell r="AH119" t="str">
            <v>OS</v>
          </cell>
          <cell r="AI119">
            <v>1</v>
          </cell>
          <cell r="AJ119">
            <v>1.75</v>
          </cell>
          <cell r="AK119">
            <v>19.29</v>
          </cell>
          <cell r="AL119">
            <v>4.97</v>
          </cell>
          <cell r="AM119">
            <v>24.27</v>
          </cell>
          <cell r="AN119">
            <v>2.8</v>
          </cell>
          <cell r="AP119">
            <v>2.5</v>
          </cell>
          <cell r="AQ119">
            <v>17.260000000000002</v>
          </cell>
          <cell r="AT119">
            <v>1.0499999999999998</v>
          </cell>
          <cell r="AU119">
            <v>-0.29999999999999982</v>
          </cell>
          <cell r="AV119">
            <v>1</v>
          </cell>
          <cell r="AW119">
            <v>0</v>
          </cell>
          <cell r="AX119">
            <v>0</v>
          </cell>
          <cell r="AY119">
            <v>0</v>
          </cell>
          <cell r="AZ119">
            <v>1</v>
          </cell>
          <cell r="BA119">
            <v>1</v>
          </cell>
          <cell r="BB119"/>
          <cell r="BC119">
            <v>1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3.2199999999999998</v>
          </cell>
          <cell r="BI119">
            <v>4.9800000000000004</v>
          </cell>
          <cell r="BJ119">
            <v>1.7600000000000007</v>
          </cell>
          <cell r="BK119">
            <v>1</v>
          </cell>
          <cell r="BL119">
            <v>0</v>
          </cell>
          <cell r="BM119">
            <v>0</v>
          </cell>
          <cell r="BN119">
            <v>0</v>
          </cell>
          <cell r="BO119">
            <v>1</v>
          </cell>
          <cell r="BP119">
            <v>0.75</v>
          </cell>
          <cell r="BQ119">
            <v>-2.0299999999999976</v>
          </cell>
          <cell r="BR119">
            <v>-2.7799999999999976</v>
          </cell>
          <cell r="BT119">
            <v>1</v>
          </cell>
        </row>
        <row r="120">
          <cell r="G120" t="str">
            <v>Deborah Woodward_0</v>
          </cell>
          <cell r="H120">
            <v>1</v>
          </cell>
          <cell r="I120">
            <v>2</v>
          </cell>
          <cell r="J120">
            <v>19134</v>
          </cell>
          <cell r="K120">
            <v>58.38082191780822</v>
          </cell>
          <cell r="L120">
            <v>15</v>
          </cell>
          <cell r="M120">
            <v>40758</v>
          </cell>
          <cell r="N120">
            <v>4</v>
          </cell>
          <cell r="O120">
            <v>1.32</v>
          </cell>
          <cell r="P120"/>
          <cell r="R120"/>
          <cell r="T120">
            <v>1</v>
          </cell>
          <cell r="W120">
            <v>1</v>
          </cell>
          <cell r="X120">
            <v>0</v>
          </cell>
          <cell r="Y120" t="str">
            <v>OD</v>
          </cell>
          <cell r="Z120">
            <v>0</v>
          </cell>
          <cell r="AA120">
            <v>1</v>
          </cell>
          <cell r="AB120">
            <v>8</v>
          </cell>
          <cell r="AC120"/>
          <cell r="AD120">
            <v>40753</v>
          </cell>
          <cell r="AE120"/>
          <cell r="AF120">
            <v>40849</v>
          </cell>
          <cell r="AG120">
            <v>3.1</v>
          </cell>
          <cell r="AH120" t="str">
            <v>OD</v>
          </cell>
          <cell r="AI120">
            <v>0</v>
          </cell>
          <cell r="AJ120">
            <v>-1.23</v>
          </cell>
          <cell r="AK120">
            <v>16.510000000000002</v>
          </cell>
          <cell r="AL120">
            <v>3.26</v>
          </cell>
          <cell r="AM120">
            <v>21.48</v>
          </cell>
          <cell r="AN120">
            <v>1.32</v>
          </cell>
          <cell r="AP120">
            <v>2.96</v>
          </cell>
          <cell r="AQ120">
            <v>13.95</v>
          </cell>
          <cell r="AT120">
            <v>2.5499999999999998</v>
          </cell>
          <cell r="AU120">
            <v>1.64</v>
          </cell>
          <cell r="AV120">
            <v>1</v>
          </cell>
          <cell r="AW120">
            <v>0</v>
          </cell>
          <cell r="AX120">
            <v>1</v>
          </cell>
          <cell r="AY120">
            <v>0</v>
          </cell>
          <cell r="AZ120">
            <v>0</v>
          </cell>
          <cell r="BA120">
            <v>0</v>
          </cell>
          <cell r="BB120"/>
          <cell r="BC120">
            <v>1</v>
          </cell>
          <cell r="BD120">
            <v>0</v>
          </cell>
          <cell r="BE120">
            <v>1</v>
          </cell>
          <cell r="BF120">
            <v>0</v>
          </cell>
          <cell r="BG120">
            <v>0</v>
          </cell>
          <cell r="BH120">
            <v>4.49</v>
          </cell>
          <cell r="BI120">
            <v>4.9699999999999989</v>
          </cell>
          <cell r="BJ120">
            <v>0.47999999999999865</v>
          </cell>
          <cell r="BK120">
            <v>1</v>
          </cell>
          <cell r="BL120">
            <v>0</v>
          </cell>
          <cell r="BM120">
            <v>0</v>
          </cell>
          <cell r="BN120">
            <v>0</v>
          </cell>
          <cell r="BO120">
            <v>1</v>
          </cell>
          <cell r="BP120">
            <v>4.1899999999999995</v>
          </cell>
          <cell r="BQ120">
            <v>-2.5600000000000023</v>
          </cell>
          <cell r="BR120">
            <v>-6.7500000000000036</v>
          </cell>
          <cell r="BT120">
            <v>1</v>
          </cell>
        </row>
        <row r="121">
          <cell r="G121" t="str">
            <v>Deborah Woodward_1</v>
          </cell>
          <cell r="H121">
            <v>1</v>
          </cell>
          <cell r="I121">
            <v>2</v>
          </cell>
          <cell r="J121">
            <v>19134</v>
          </cell>
          <cell r="K121">
            <v>58.38082191780822</v>
          </cell>
          <cell r="L121">
            <v>15</v>
          </cell>
          <cell r="M121">
            <v>40758</v>
          </cell>
          <cell r="N121">
            <v>4</v>
          </cell>
          <cell r="O121">
            <v>2.09</v>
          </cell>
          <cell r="P121"/>
          <cell r="R121"/>
          <cell r="T121">
            <v>1</v>
          </cell>
          <cell r="W121">
            <v>1</v>
          </cell>
          <cell r="X121">
            <v>0</v>
          </cell>
          <cell r="Y121" t="str">
            <v>OD</v>
          </cell>
          <cell r="Z121">
            <v>1</v>
          </cell>
          <cell r="AA121">
            <v>0</v>
          </cell>
          <cell r="AB121"/>
          <cell r="AC121"/>
          <cell r="AD121">
            <v>40753</v>
          </cell>
          <cell r="AE121"/>
          <cell r="AF121">
            <v>40849</v>
          </cell>
          <cell r="AG121">
            <v>3.1</v>
          </cell>
          <cell r="AH121" t="str">
            <v>OD</v>
          </cell>
          <cell r="AI121">
            <v>0</v>
          </cell>
          <cell r="AJ121">
            <v>2.75</v>
          </cell>
          <cell r="AK121">
            <v>12.82</v>
          </cell>
          <cell r="AL121">
            <v>3.38</v>
          </cell>
          <cell r="AM121">
            <v>23.2</v>
          </cell>
          <cell r="AN121">
            <v>2.09</v>
          </cell>
          <cell r="AP121">
            <v>2.4900000000000002</v>
          </cell>
          <cell r="AQ121">
            <v>11.39</v>
          </cell>
          <cell r="AT121">
            <v>-0.66000000000000014</v>
          </cell>
          <cell r="AU121">
            <v>0.40000000000000036</v>
          </cell>
          <cell r="AV121">
            <v>0</v>
          </cell>
          <cell r="AW121">
            <v>1</v>
          </cell>
          <cell r="AX121">
            <v>0</v>
          </cell>
          <cell r="AY121">
            <v>0</v>
          </cell>
          <cell r="AZ121">
            <v>1</v>
          </cell>
          <cell r="BA121">
            <v>1</v>
          </cell>
          <cell r="BB121"/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0.62999999999999989</v>
          </cell>
          <cell r="BI121">
            <v>10.379999999999999</v>
          </cell>
          <cell r="BJ121">
            <v>9.75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 t="str">
            <v/>
          </cell>
          <cell r="BP121">
            <v>-0.25999999999999979</v>
          </cell>
          <cell r="BQ121">
            <v>-1.4299999999999997</v>
          </cell>
          <cell r="BR121">
            <v>-1.17</v>
          </cell>
          <cell r="BT121">
            <v>0</v>
          </cell>
        </row>
        <row r="122">
          <cell r="G122" t="str">
            <v>Deja Wong Barrera_0</v>
          </cell>
          <cell r="H122">
            <v>1</v>
          </cell>
          <cell r="I122">
            <v>2</v>
          </cell>
          <cell r="J122">
            <v>29747</v>
          </cell>
          <cell r="K122">
            <v>25.306849315068494</v>
          </cell>
          <cell r="L122">
            <v>11</v>
          </cell>
          <cell r="M122">
            <v>39125</v>
          </cell>
          <cell r="N122">
            <v>5</v>
          </cell>
          <cell r="O122">
            <v>1.77</v>
          </cell>
          <cell r="P122"/>
          <cell r="R122"/>
          <cell r="S122" t="str">
            <v>(310) 379-6138 fax</v>
          </cell>
          <cell r="T122">
            <v>1</v>
          </cell>
          <cell r="U122" t="str">
            <v>Yes</v>
          </cell>
          <cell r="V122" t="str">
            <v>Posterior Approach Ptosis Repair</v>
          </cell>
          <cell r="W122">
            <v>1</v>
          </cell>
          <cell r="X122">
            <v>0</v>
          </cell>
          <cell r="Y122" t="str">
            <v>OD</v>
          </cell>
          <cell r="Z122">
            <v>0</v>
          </cell>
          <cell r="AA122">
            <v>1</v>
          </cell>
          <cell r="AB122">
            <v>8</v>
          </cell>
          <cell r="AC122"/>
          <cell r="AD122">
            <v>39120</v>
          </cell>
          <cell r="AE122"/>
          <cell r="AF122">
            <v>39198</v>
          </cell>
          <cell r="AG122">
            <v>2.6333333333333302</v>
          </cell>
          <cell r="AH122" t="str">
            <v>OD</v>
          </cell>
          <cell r="AI122">
            <v>0</v>
          </cell>
          <cell r="AJ122">
            <v>2.448</v>
          </cell>
          <cell r="AK122">
            <v>18.329999999999998</v>
          </cell>
          <cell r="AL122">
            <v>4.1479999999999997</v>
          </cell>
          <cell r="AM122">
            <v>19.98</v>
          </cell>
          <cell r="AN122">
            <v>1.77</v>
          </cell>
          <cell r="AO122"/>
          <cell r="AP122">
            <v>3.3250000000000002</v>
          </cell>
          <cell r="AQ122">
            <v>16.765999999999998</v>
          </cell>
          <cell r="AS122"/>
          <cell r="AT122">
            <v>-0.67799999999999994</v>
          </cell>
          <cell r="AU122">
            <v>1.5550000000000002</v>
          </cell>
          <cell r="AV122">
            <v>0</v>
          </cell>
          <cell r="AW122">
            <v>1</v>
          </cell>
          <cell r="AX122">
            <v>1</v>
          </cell>
          <cell r="AY122">
            <v>0</v>
          </cell>
          <cell r="AZ122">
            <v>0</v>
          </cell>
          <cell r="BA122">
            <v>0</v>
          </cell>
          <cell r="BB122"/>
          <cell r="BC122">
            <v>0</v>
          </cell>
          <cell r="BD122">
            <v>0</v>
          </cell>
          <cell r="BE122">
            <v>1</v>
          </cell>
          <cell r="BF122">
            <v>0</v>
          </cell>
          <cell r="BG122">
            <v>0</v>
          </cell>
          <cell r="BH122">
            <v>1.6999999999999997</v>
          </cell>
          <cell r="BI122">
            <v>1.6500000000000021</v>
          </cell>
          <cell r="BJ122">
            <v>-4.9999999999997602E-2</v>
          </cell>
          <cell r="BK122">
            <v>1</v>
          </cell>
          <cell r="BL122">
            <v>0</v>
          </cell>
          <cell r="BM122">
            <v>0</v>
          </cell>
          <cell r="BN122">
            <v>0</v>
          </cell>
          <cell r="BO122">
            <v>1</v>
          </cell>
          <cell r="BP122">
            <v>0.87700000000000022</v>
          </cell>
          <cell r="BQ122">
            <v>-1.5640000000000001</v>
          </cell>
          <cell r="BR122">
            <v>-2.4409999999999989</v>
          </cell>
          <cell r="BT122">
            <v>1</v>
          </cell>
        </row>
        <row r="123">
          <cell r="G123" t="str">
            <v>Deja Wong Barrera_1</v>
          </cell>
          <cell r="H123">
            <v>1</v>
          </cell>
          <cell r="I123">
            <v>2</v>
          </cell>
          <cell r="J123">
            <v>29747</v>
          </cell>
          <cell r="K123">
            <v>25.306849315068494</v>
          </cell>
          <cell r="L123">
            <v>12</v>
          </cell>
          <cell r="M123">
            <v>39125</v>
          </cell>
          <cell r="N123">
            <v>5</v>
          </cell>
          <cell r="O123">
            <v>3.33</v>
          </cell>
          <cell r="P123"/>
          <cell r="R123"/>
          <cell r="S123" t="str">
            <v>(310) 379-6138 fax</v>
          </cell>
          <cell r="T123">
            <v>1</v>
          </cell>
          <cell r="U123" t="str">
            <v>Yes</v>
          </cell>
          <cell r="V123" t="str">
            <v>Posterior Approach Ptosis Repair</v>
          </cell>
          <cell r="W123">
            <v>1</v>
          </cell>
          <cell r="X123">
            <v>0</v>
          </cell>
          <cell r="Y123" t="str">
            <v>OD</v>
          </cell>
          <cell r="Z123">
            <v>1</v>
          </cell>
          <cell r="AA123">
            <v>0</v>
          </cell>
          <cell r="AB123"/>
          <cell r="AC123"/>
          <cell r="AD123">
            <v>39120</v>
          </cell>
          <cell r="AE123"/>
          <cell r="AF123">
            <v>39198</v>
          </cell>
          <cell r="AG123">
            <v>2.6333333333333302</v>
          </cell>
          <cell r="AH123" t="str">
            <v>OD</v>
          </cell>
          <cell r="AI123">
            <v>0</v>
          </cell>
          <cell r="AJ123">
            <v>4.66</v>
          </cell>
          <cell r="AK123">
            <v>19.350000000000001</v>
          </cell>
          <cell r="AL123">
            <v>4.59</v>
          </cell>
          <cell r="AM123">
            <v>17.5</v>
          </cell>
          <cell r="AN123">
            <v>3.33</v>
          </cell>
          <cell r="AO123"/>
          <cell r="AP123">
            <v>4.72</v>
          </cell>
          <cell r="AQ123">
            <v>18.23</v>
          </cell>
          <cell r="AS123"/>
          <cell r="AT123">
            <v>-1.33</v>
          </cell>
          <cell r="AU123">
            <v>1.3899999999999997</v>
          </cell>
          <cell r="AV123">
            <v>0</v>
          </cell>
          <cell r="AW123">
            <v>1</v>
          </cell>
          <cell r="AX123">
            <v>1</v>
          </cell>
          <cell r="AY123">
            <v>0</v>
          </cell>
          <cell r="AZ123">
            <v>0</v>
          </cell>
          <cell r="BA123">
            <v>0</v>
          </cell>
          <cell r="BB123"/>
          <cell r="BC123">
            <v>0</v>
          </cell>
          <cell r="BD123">
            <v>1</v>
          </cell>
          <cell r="BE123">
            <v>1</v>
          </cell>
          <cell r="BF123">
            <v>0</v>
          </cell>
          <cell r="BG123">
            <v>0</v>
          </cell>
          <cell r="BH123">
            <v>-7.0000000000000284E-2</v>
          </cell>
          <cell r="BI123">
            <v>-1.8500000000000014</v>
          </cell>
          <cell r="BJ123">
            <v>-1.7800000000000011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 t="str">
            <v/>
          </cell>
          <cell r="BP123">
            <v>5.9999999999999609E-2</v>
          </cell>
          <cell r="BQ123">
            <v>-1.120000000000001</v>
          </cell>
          <cell r="BR123">
            <v>-1.1799999999999997</v>
          </cell>
          <cell r="BT123">
            <v>0</v>
          </cell>
        </row>
        <row r="124">
          <cell r="G124" t="str">
            <v>Gloria Johnson_0</v>
          </cell>
          <cell r="H124">
            <v>1</v>
          </cell>
          <cell r="I124">
            <v>2</v>
          </cell>
          <cell r="J124">
            <v>19387</v>
          </cell>
          <cell r="K124">
            <v>58.126027397260273</v>
          </cell>
          <cell r="L124">
            <v>14</v>
          </cell>
          <cell r="M124">
            <v>40918</v>
          </cell>
          <cell r="N124">
            <v>6</v>
          </cell>
          <cell r="O124">
            <v>2.242</v>
          </cell>
          <cell r="P124"/>
          <cell r="R124"/>
          <cell r="T124">
            <v>1</v>
          </cell>
          <cell r="W124">
            <v>1</v>
          </cell>
          <cell r="X124">
            <v>0</v>
          </cell>
          <cell r="Y124" t="str">
            <v>OS</v>
          </cell>
          <cell r="Z124">
            <v>0</v>
          </cell>
          <cell r="AA124">
            <v>0</v>
          </cell>
          <cell r="AB124"/>
          <cell r="AC124"/>
          <cell r="AD124">
            <v>40912</v>
          </cell>
          <cell r="AE124"/>
          <cell r="AF124">
            <v>41001</v>
          </cell>
          <cell r="AG124">
            <v>2.93333333333333</v>
          </cell>
          <cell r="AH124" t="str">
            <v>OS</v>
          </cell>
          <cell r="AI124">
            <v>1</v>
          </cell>
          <cell r="AJ124">
            <v>3.52</v>
          </cell>
          <cell r="AK124">
            <v>14.89</v>
          </cell>
          <cell r="AL124">
            <v>3.93</v>
          </cell>
          <cell r="AM124">
            <v>15.23</v>
          </cell>
          <cell r="AN124">
            <v>2.242</v>
          </cell>
          <cell r="AP124">
            <v>3.52</v>
          </cell>
          <cell r="AQ124">
            <v>18.55</v>
          </cell>
          <cell r="AT124">
            <v>-1.278</v>
          </cell>
          <cell r="AU124">
            <v>1.278</v>
          </cell>
          <cell r="AV124">
            <v>0</v>
          </cell>
          <cell r="AW124">
            <v>1</v>
          </cell>
          <cell r="AX124">
            <v>1</v>
          </cell>
          <cell r="AY124">
            <v>0</v>
          </cell>
          <cell r="AZ124">
            <v>0</v>
          </cell>
          <cell r="BA124">
            <v>0</v>
          </cell>
          <cell r="BB124"/>
          <cell r="BC124">
            <v>0</v>
          </cell>
          <cell r="BD124">
            <v>1</v>
          </cell>
          <cell r="BE124">
            <v>1</v>
          </cell>
          <cell r="BF124">
            <v>0</v>
          </cell>
          <cell r="BG124">
            <v>0</v>
          </cell>
          <cell r="BH124">
            <v>0.41000000000000014</v>
          </cell>
          <cell r="BI124">
            <v>0.33999999999999986</v>
          </cell>
          <cell r="BJ124">
            <v>-7.0000000000000284E-2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 t="str">
            <v/>
          </cell>
          <cell r="BP124">
            <v>0</v>
          </cell>
          <cell r="BQ124">
            <v>3.66</v>
          </cell>
          <cell r="BR124">
            <v>3.66</v>
          </cell>
          <cell r="BT124">
            <v>0</v>
          </cell>
        </row>
        <row r="125">
          <cell r="G125" t="str">
            <v>Gloria Johnson_1</v>
          </cell>
          <cell r="H125">
            <v>1</v>
          </cell>
          <cell r="I125">
            <v>2</v>
          </cell>
          <cell r="J125">
            <v>19387</v>
          </cell>
          <cell r="K125">
            <v>58.126027397260273</v>
          </cell>
          <cell r="L125">
            <v>14</v>
          </cell>
          <cell r="M125">
            <v>40918</v>
          </cell>
          <cell r="N125">
            <v>6</v>
          </cell>
          <cell r="O125">
            <v>3.36</v>
          </cell>
          <cell r="P125"/>
          <cell r="R125"/>
          <cell r="T125">
            <v>1</v>
          </cell>
          <cell r="W125">
            <v>1</v>
          </cell>
          <cell r="X125">
            <v>0</v>
          </cell>
          <cell r="Y125" t="str">
            <v>OS</v>
          </cell>
          <cell r="Z125">
            <v>1</v>
          </cell>
          <cell r="AA125">
            <v>1</v>
          </cell>
          <cell r="AB125">
            <v>8</v>
          </cell>
          <cell r="AC125"/>
          <cell r="AD125">
            <v>40912</v>
          </cell>
          <cell r="AE125"/>
          <cell r="AF125">
            <v>41001</v>
          </cell>
          <cell r="AG125">
            <v>2.93333333333333</v>
          </cell>
          <cell r="AH125" t="str">
            <v>OS</v>
          </cell>
          <cell r="AI125">
            <v>1</v>
          </cell>
          <cell r="AJ125">
            <v>1.96</v>
          </cell>
          <cell r="AK125">
            <v>18.68</v>
          </cell>
          <cell r="AL125">
            <v>2.84</v>
          </cell>
          <cell r="AM125">
            <v>17.46</v>
          </cell>
          <cell r="AN125">
            <v>3.36</v>
          </cell>
          <cell r="AP125">
            <v>4.3</v>
          </cell>
          <cell r="AQ125">
            <v>15.7</v>
          </cell>
          <cell r="AT125">
            <v>1.4</v>
          </cell>
          <cell r="AU125">
            <v>0.94</v>
          </cell>
          <cell r="AV125">
            <v>1</v>
          </cell>
          <cell r="AW125">
            <v>0</v>
          </cell>
          <cell r="AX125">
            <v>1</v>
          </cell>
          <cell r="AY125">
            <v>0</v>
          </cell>
          <cell r="AZ125">
            <v>0</v>
          </cell>
          <cell r="BA125">
            <v>1</v>
          </cell>
          <cell r="BB125"/>
          <cell r="BC125">
            <v>1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0.87999999999999989</v>
          </cell>
          <cell r="BI125">
            <v>-1.2199999999999989</v>
          </cell>
          <cell r="BJ125">
            <v>-2.0999999999999988</v>
          </cell>
          <cell r="BK125">
            <v>1</v>
          </cell>
          <cell r="BL125">
            <v>1</v>
          </cell>
          <cell r="BM125">
            <v>1</v>
          </cell>
          <cell r="BN125">
            <v>0</v>
          </cell>
          <cell r="BO125">
            <v>3</v>
          </cell>
          <cell r="BP125">
            <v>2.34</v>
          </cell>
          <cell r="BQ125">
            <v>-2.9800000000000004</v>
          </cell>
          <cell r="BR125">
            <v>-5.32</v>
          </cell>
          <cell r="BT125">
            <v>1</v>
          </cell>
        </row>
        <row r="126">
          <cell r="G126" t="str">
            <v>Guilford Glazer_0</v>
          </cell>
          <cell r="H126">
            <v>1</v>
          </cell>
          <cell r="I126">
            <v>1</v>
          </cell>
          <cell r="J126">
            <v>7869</v>
          </cell>
          <cell r="K126">
            <v>88.873972602739727</v>
          </cell>
          <cell r="L126">
            <v>15</v>
          </cell>
          <cell r="M126">
            <v>40787</v>
          </cell>
          <cell r="N126">
            <v>5</v>
          </cell>
          <cell r="O126">
            <v>2.0649999999999999</v>
          </cell>
          <cell r="P126"/>
          <cell r="R126"/>
          <cell r="T126">
            <v>1</v>
          </cell>
          <cell r="W126">
            <v>1</v>
          </cell>
          <cell r="X126">
            <v>0</v>
          </cell>
          <cell r="Y126" t="str">
            <v>OD</v>
          </cell>
          <cell r="Z126">
            <v>0</v>
          </cell>
          <cell r="AA126">
            <v>1</v>
          </cell>
          <cell r="AB126"/>
          <cell r="AC126"/>
          <cell r="AD126">
            <v>40781</v>
          </cell>
          <cell r="AE126"/>
          <cell r="AF126">
            <v>40892</v>
          </cell>
          <cell r="AG126">
            <v>3.6333333333333302</v>
          </cell>
          <cell r="AH126" t="str">
            <v>OD</v>
          </cell>
          <cell r="AI126">
            <v>0</v>
          </cell>
          <cell r="AJ126">
            <v>0</v>
          </cell>
          <cell r="AK126">
            <v>28.32</v>
          </cell>
          <cell r="AL126">
            <v>2.66</v>
          </cell>
          <cell r="AM126">
            <v>27.21</v>
          </cell>
          <cell r="AN126">
            <v>2.0649999999999999</v>
          </cell>
          <cell r="AO126"/>
          <cell r="AP126">
            <v>3.34</v>
          </cell>
          <cell r="AQ126">
            <v>21.94</v>
          </cell>
          <cell r="AS126"/>
          <cell r="AT126">
            <v>2.0649999999999999</v>
          </cell>
          <cell r="AU126">
            <v>1.2749999999999999</v>
          </cell>
          <cell r="AV126">
            <v>1</v>
          </cell>
          <cell r="AW126">
            <v>0</v>
          </cell>
          <cell r="AX126">
            <v>1</v>
          </cell>
          <cell r="AY126">
            <v>0</v>
          </cell>
          <cell r="AZ126">
            <v>0</v>
          </cell>
          <cell r="BA126">
            <v>0</v>
          </cell>
          <cell r="BB126"/>
          <cell r="BC126">
            <v>1</v>
          </cell>
          <cell r="BD126">
            <v>0</v>
          </cell>
          <cell r="BE126">
            <v>1</v>
          </cell>
          <cell r="BF126">
            <v>0</v>
          </cell>
          <cell r="BG126">
            <v>0</v>
          </cell>
          <cell r="BH126">
            <v>2.66</v>
          </cell>
          <cell r="BI126">
            <v>-1.1099999999999994</v>
          </cell>
          <cell r="BJ126">
            <v>-3.7699999999999996</v>
          </cell>
          <cell r="BK126">
            <v>1</v>
          </cell>
          <cell r="BL126">
            <v>1</v>
          </cell>
          <cell r="BM126">
            <v>1</v>
          </cell>
          <cell r="BN126">
            <v>0</v>
          </cell>
          <cell r="BO126">
            <v>3</v>
          </cell>
          <cell r="BP126">
            <v>3.34</v>
          </cell>
          <cell r="BQ126">
            <v>-6.379999999999999</v>
          </cell>
          <cell r="BR126">
            <v>-9.7199999999999989</v>
          </cell>
          <cell r="BT126">
            <v>1</v>
          </cell>
        </row>
        <row r="127">
          <cell r="G127" t="str">
            <v>Guilford Glazer_1</v>
          </cell>
          <cell r="H127">
            <v>1</v>
          </cell>
          <cell r="I127">
            <v>1</v>
          </cell>
          <cell r="J127">
            <v>7869</v>
          </cell>
          <cell r="K127">
            <v>88.873972602739727</v>
          </cell>
          <cell r="L127">
            <v>15</v>
          </cell>
          <cell r="M127">
            <v>40787</v>
          </cell>
          <cell r="N127">
            <v>5</v>
          </cell>
          <cell r="O127">
            <v>0.74</v>
          </cell>
          <cell r="P127"/>
          <cell r="R127"/>
          <cell r="T127">
            <v>1</v>
          </cell>
          <cell r="W127">
            <v>1</v>
          </cell>
          <cell r="X127">
            <v>0</v>
          </cell>
          <cell r="Y127" t="str">
            <v>OD</v>
          </cell>
          <cell r="Z127">
            <v>1</v>
          </cell>
          <cell r="AA127">
            <v>0</v>
          </cell>
          <cell r="AB127"/>
          <cell r="AC127"/>
          <cell r="AD127">
            <v>40781</v>
          </cell>
          <cell r="AE127"/>
          <cell r="AF127">
            <v>40892</v>
          </cell>
          <cell r="AG127">
            <v>3.6333333333333302</v>
          </cell>
          <cell r="AH127" t="str">
            <v>OD</v>
          </cell>
          <cell r="AI127">
            <v>0</v>
          </cell>
          <cell r="AJ127">
            <v>0.64</v>
          </cell>
          <cell r="AK127">
            <v>28.5</v>
          </cell>
          <cell r="AL127">
            <v>1.84</v>
          </cell>
          <cell r="AM127">
            <v>30.06</v>
          </cell>
          <cell r="AN127">
            <v>0.74</v>
          </cell>
          <cell r="AO127"/>
          <cell r="AP127">
            <v>1.27</v>
          </cell>
          <cell r="AQ127">
            <v>27.69</v>
          </cell>
          <cell r="AS127"/>
          <cell r="AT127">
            <v>9.9999999999999978E-2</v>
          </cell>
          <cell r="AU127">
            <v>0.53</v>
          </cell>
          <cell r="AV127">
            <v>0</v>
          </cell>
          <cell r="AW127">
            <v>0</v>
          </cell>
          <cell r="AX127">
            <v>1</v>
          </cell>
          <cell r="AY127">
            <v>0</v>
          </cell>
          <cell r="AZ127">
            <v>0</v>
          </cell>
          <cell r="BA127">
            <v>1</v>
          </cell>
          <cell r="BB127"/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1.2000000000000002</v>
          </cell>
          <cell r="BI127">
            <v>1.5599999999999987</v>
          </cell>
          <cell r="BJ127">
            <v>0.35999999999999854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 t="str">
            <v/>
          </cell>
          <cell r="BP127">
            <v>0.63</v>
          </cell>
          <cell r="BQ127">
            <v>-0.80999999999999872</v>
          </cell>
          <cell r="BR127">
            <v>-1.4399999999999977</v>
          </cell>
          <cell r="BT127">
            <v>0</v>
          </cell>
        </row>
        <row r="128">
          <cell r="G128" t="str">
            <v>Harriet Simon_0</v>
          </cell>
          <cell r="H128">
            <v>1</v>
          </cell>
          <cell r="I128">
            <v>2</v>
          </cell>
          <cell r="J128">
            <v>9320</v>
          </cell>
          <cell r="K128">
            <v>86.38630136986302</v>
          </cell>
          <cell r="L128">
            <v>15</v>
          </cell>
          <cell r="M128">
            <v>41318</v>
          </cell>
          <cell r="N128">
            <v>5</v>
          </cell>
          <cell r="O128">
            <v>2.15</v>
          </cell>
          <cell r="P128"/>
          <cell r="R128"/>
          <cell r="T128">
            <v>1</v>
          </cell>
          <cell r="W128">
            <v>1</v>
          </cell>
          <cell r="X128">
            <v>0</v>
          </cell>
          <cell r="Y128" t="str">
            <v>OD</v>
          </cell>
          <cell r="Z128">
            <v>0</v>
          </cell>
          <cell r="AA128">
            <v>1</v>
          </cell>
          <cell r="AB128">
            <v>7</v>
          </cell>
          <cell r="AC128"/>
          <cell r="AD128">
            <v>41313</v>
          </cell>
          <cell r="AE128"/>
          <cell r="AF128">
            <v>41432</v>
          </cell>
          <cell r="AG128">
            <v>3.9666666666666699</v>
          </cell>
          <cell r="AH128" t="str">
            <v>OD</v>
          </cell>
          <cell r="AI128">
            <v>0</v>
          </cell>
          <cell r="AJ128">
            <v>0</v>
          </cell>
          <cell r="AK128">
            <v>19.690000000000001</v>
          </cell>
          <cell r="AL128">
            <v>2.5499999999999998</v>
          </cell>
          <cell r="AM128">
            <v>22.9</v>
          </cell>
          <cell r="AN128">
            <v>2.15</v>
          </cell>
          <cell r="AP128">
            <v>1.31</v>
          </cell>
          <cell r="AQ128">
            <v>14.86</v>
          </cell>
          <cell r="AT128">
            <v>2.15</v>
          </cell>
          <cell r="AU128">
            <v>-0.83999999999999986</v>
          </cell>
          <cell r="AV128">
            <v>1</v>
          </cell>
          <cell r="AW128">
            <v>0</v>
          </cell>
          <cell r="AX128">
            <v>0</v>
          </cell>
          <cell r="AY128">
            <v>1</v>
          </cell>
          <cell r="AZ128">
            <v>0</v>
          </cell>
          <cell r="BA128">
            <v>1</v>
          </cell>
          <cell r="BB128"/>
          <cell r="BC128">
            <v>1</v>
          </cell>
          <cell r="BD128">
            <v>0</v>
          </cell>
          <cell r="BE128">
            <v>0</v>
          </cell>
          <cell r="BF128">
            <v>0</v>
          </cell>
          <cell r="BG128">
            <v>1</v>
          </cell>
          <cell r="BH128">
            <v>2.5499999999999998</v>
          </cell>
          <cell r="BI128">
            <v>3.2099999999999973</v>
          </cell>
          <cell r="BJ128">
            <v>0.65999999999999748</v>
          </cell>
          <cell r="BK128">
            <v>1</v>
          </cell>
          <cell r="BL128">
            <v>0</v>
          </cell>
          <cell r="BM128">
            <v>0</v>
          </cell>
          <cell r="BN128">
            <v>0</v>
          </cell>
          <cell r="BO128">
            <v>1</v>
          </cell>
          <cell r="BP128">
            <v>1.31</v>
          </cell>
          <cell r="BQ128">
            <v>-4.8300000000000018</v>
          </cell>
          <cell r="BR128">
            <v>-6.1400000000000023</v>
          </cell>
          <cell r="BT128">
            <v>1</v>
          </cell>
        </row>
        <row r="129">
          <cell r="G129" t="str">
            <v>Harriet Simon_1</v>
          </cell>
          <cell r="H129">
            <v>1</v>
          </cell>
          <cell r="I129">
            <v>2</v>
          </cell>
          <cell r="J129">
            <v>9320</v>
          </cell>
          <cell r="K129">
            <v>86.38630136986302</v>
          </cell>
          <cell r="L129">
            <v>20</v>
          </cell>
          <cell r="M129">
            <v>41318</v>
          </cell>
          <cell r="N129">
            <v>5</v>
          </cell>
          <cell r="O129">
            <v>2.82</v>
          </cell>
          <cell r="P129"/>
          <cell r="R129"/>
          <cell r="T129">
            <v>1</v>
          </cell>
          <cell r="W129">
            <v>1</v>
          </cell>
          <cell r="X129">
            <v>0</v>
          </cell>
          <cell r="Y129" t="str">
            <v>OD</v>
          </cell>
          <cell r="Z129">
            <v>1</v>
          </cell>
          <cell r="AA129">
            <v>0</v>
          </cell>
          <cell r="AB129"/>
          <cell r="AC129"/>
          <cell r="AD129">
            <v>41313</v>
          </cell>
          <cell r="AE129"/>
          <cell r="AF129">
            <v>41432</v>
          </cell>
          <cell r="AG129">
            <v>3.9666666666666699</v>
          </cell>
          <cell r="AH129" t="str">
            <v>OD</v>
          </cell>
          <cell r="AI129">
            <v>0</v>
          </cell>
          <cell r="AJ129">
            <v>2.85</v>
          </cell>
          <cell r="AK129">
            <v>13.31</v>
          </cell>
          <cell r="AL129">
            <v>1.51</v>
          </cell>
          <cell r="AM129">
            <v>18.14</v>
          </cell>
          <cell r="AN129">
            <v>2.82</v>
          </cell>
          <cell r="AP129">
            <v>2.2599999999999998</v>
          </cell>
          <cell r="AQ129">
            <v>12.1</v>
          </cell>
          <cell r="AT129">
            <v>-3.0000000000000249E-2</v>
          </cell>
          <cell r="AU129">
            <v>-0.56000000000000005</v>
          </cell>
          <cell r="AV129">
            <v>0</v>
          </cell>
          <cell r="AW129">
            <v>0</v>
          </cell>
          <cell r="AX129">
            <v>0</v>
          </cell>
          <cell r="AY129">
            <v>1</v>
          </cell>
          <cell r="AZ129">
            <v>0</v>
          </cell>
          <cell r="BA129">
            <v>1</v>
          </cell>
          <cell r="BB129"/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-1.34</v>
          </cell>
          <cell r="BI129">
            <v>4.83</v>
          </cell>
          <cell r="BJ129">
            <v>6.17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 t="str">
            <v/>
          </cell>
          <cell r="BP129">
            <v>-0.5900000000000003</v>
          </cell>
          <cell r="BQ129">
            <v>-1.2100000000000009</v>
          </cell>
          <cell r="BR129">
            <v>-0.62000000000000099</v>
          </cell>
          <cell r="BT129">
            <v>0</v>
          </cell>
        </row>
        <row r="130">
          <cell r="G130" t="str">
            <v>James Moran_0</v>
          </cell>
          <cell r="H130">
            <v>1</v>
          </cell>
          <cell r="I130">
            <v>1</v>
          </cell>
          <cell r="J130">
            <v>10237</v>
          </cell>
          <cell r="K130">
            <v>71.586301369863008</v>
          </cell>
          <cell r="L130">
            <v>14</v>
          </cell>
          <cell r="M130">
            <v>36752</v>
          </cell>
          <cell r="N130">
            <v>5</v>
          </cell>
          <cell r="O130">
            <v>3.9</v>
          </cell>
          <cell r="P130"/>
          <cell r="R130"/>
          <cell r="T130">
            <v>1</v>
          </cell>
          <cell r="U130" t="str">
            <v>yes</v>
          </cell>
          <cell r="V130" t="str">
            <v>Posterior Approach Ptosis Repair</v>
          </cell>
          <cell r="W130">
            <v>1</v>
          </cell>
          <cell r="X130">
            <v>0</v>
          </cell>
          <cell r="Y130" t="str">
            <v>OD</v>
          </cell>
          <cell r="Z130">
            <v>0</v>
          </cell>
          <cell r="AA130">
            <v>1</v>
          </cell>
          <cell r="AB130">
            <v>6.5</v>
          </cell>
          <cell r="AC130"/>
          <cell r="AD130">
            <v>36747</v>
          </cell>
          <cell r="AE130"/>
          <cell r="AF130">
            <v>36899</v>
          </cell>
          <cell r="AG130">
            <v>4.9666666666666703</v>
          </cell>
          <cell r="AH130" t="str">
            <v>OD</v>
          </cell>
          <cell r="AI130">
            <v>0</v>
          </cell>
          <cell r="AJ130">
            <v>0.81299999999999994</v>
          </cell>
          <cell r="AK130">
            <v>12.122999999999999</v>
          </cell>
          <cell r="AL130">
            <v>3.97</v>
          </cell>
          <cell r="AM130">
            <v>11.02</v>
          </cell>
          <cell r="AN130">
            <v>3.9</v>
          </cell>
          <cell r="AO130"/>
          <cell r="AP130">
            <v>3.41</v>
          </cell>
          <cell r="AQ130">
            <v>14.51</v>
          </cell>
          <cell r="AS130" t="str">
            <v>5 mo f/u. Anisocoria, irregular pupil OD. Significant dermatochalasis (i.e. no TPS) bilaterally.</v>
          </cell>
          <cell r="AT130">
            <v>3.0869999999999997</v>
          </cell>
          <cell r="AU130">
            <v>-0.48999999999999977</v>
          </cell>
          <cell r="AV130">
            <v>1</v>
          </cell>
          <cell r="AW130">
            <v>0</v>
          </cell>
          <cell r="AX130">
            <v>0</v>
          </cell>
          <cell r="AY130">
            <v>0</v>
          </cell>
          <cell r="AZ130">
            <v>1</v>
          </cell>
          <cell r="BA130">
            <v>1</v>
          </cell>
          <cell r="BB130"/>
          <cell r="BC130">
            <v>1</v>
          </cell>
          <cell r="BD130">
            <v>0</v>
          </cell>
          <cell r="BE130">
            <v>0</v>
          </cell>
          <cell r="BF130">
            <v>0</v>
          </cell>
          <cell r="BG130">
            <v>1</v>
          </cell>
          <cell r="BH130">
            <v>3.157</v>
          </cell>
          <cell r="BI130">
            <v>-1.1029999999999998</v>
          </cell>
          <cell r="BJ130">
            <v>-4.26</v>
          </cell>
          <cell r="BK130">
            <v>1</v>
          </cell>
          <cell r="BL130">
            <v>1</v>
          </cell>
          <cell r="BM130">
            <v>1</v>
          </cell>
          <cell r="BN130">
            <v>0</v>
          </cell>
          <cell r="BO130">
            <v>3</v>
          </cell>
          <cell r="BP130">
            <v>2.5970000000000004</v>
          </cell>
          <cell r="BQ130">
            <v>2.3870000000000005</v>
          </cell>
          <cell r="BR130">
            <v>-0.20999999999999908</v>
          </cell>
          <cell r="BT130">
            <v>1</v>
          </cell>
        </row>
        <row r="131">
          <cell r="G131" t="str">
            <v>James Moran_1</v>
          </cell>
          <cell r="H131">
            <v>1</v>
          </cell>
          <cell r="I131">
            <v>1</v>
          </cell>
          <cell r="J131">
            <v>10237</v>
          </cell>
          <cell r="K131">
            <v>71.586301369863008</v>
          </cell>
          <cell r="L131">
            <v>15</v>
          </cell>
          <cell r="M131">
            <v>36752</v>
          </cell>
          <cell r="N131">
            <v>5</v>
          </cell>
          <cell r="O131">
            <v>3.16</v>
          </cell>
          <cell r="P131"/>
          <cell r="R131"/>
          <cell r="T131">
            <v>1</v>
          </cell>
          <cell r="U131" t="str">
            <v>yes</v>
          </cell>
          <cell r="V131" t="str">
            <v>Posterior Approach Ptosis Repair</v>
          </cell>
          <cell r="W131">
            <v>1</v>
          </cell>
          <cell r="X131">
            <v>0</v>
          </cell>
          <cell r="Y131" t="str">
            <v>OD</v>
          </cell>
          <cell r="Z131">
            <v>1</v>
          </cell>
          <cell r="AA131">
            <v>0</v>
          </cell>
          <cell r="AB131"/>
          <cell r="AC131"/>
          <cell r="AD131">
            <v>36747</v>
          </cell>
          <cell r="AE131"/>
          <cell r="AF131">
            <v>36899</v>
          </cell>
          <cell r="AG131">
            <v>4.9666666666666703</v>
          </cell>
          <cell r="AH131" t="str">
            <v>OD</v>
          </cell>
          <cell r="AI131">
            <v>0</v>
          </cell>
          <cell r="AJ131">
            <v>2.48</v>
          </cell>
          <cell r="AK131">
            <v>8.06</v>
          </cell>
          <cell r="AL131">
            <v>4.2</v>
          </cell>
          <cell r="AM131">
            <v>8.92</v>
          </cell>
          <cell r="AN131">
            <v>3.16</v>
          </cell>
          <cell r="AO131"/>
          <cell r="AP131">
            <v>2.96</v>
          </cell>
          <cell r="AQ131">
            <v>9.67</v>
          </cell>
          <cell r="AS131" t="str">
            <v>6 mo f/u. Anisocoria, irregular pupil OD. Significant dermatochalasis (i.e. no TPS) bilaterally.</v>
          </cell>
          <cell r="AT131">
            <v>0.68000000000000016</v>
          </cell>
          <cell r="AU131">
            <v>-0.20000000000000018</v>
          </cell>
          <cell r="AV131">
            <v>1</v>
          </cell>
          <cell r="AW131">
            <v>0</v>
          </cell>
          <cell r="AX131">
            <v>0</v>
          </cell>
          <cell r="AY131">
            <v>0</v>
          </cell>
          <cell r="AZ131">
            <v>1</v>
          </cell>
          <cell r="BA131">
            <v>1</v>
          </cell>
          <cell r="BB131"/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1.7200000000000002</v>
          </cell>
          <cell r="BI131">
            <v>0.85999999999999943</v>
          </cell>
          <cell r="BJ131">
            <v>-0.86000000000000076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 t="str">
            <v/>
          </cell>
          <cell r="BP131">
            <v>0.48</v>
          </cell>
          <cell r="BQ131">
            <v>1.6099999999999994</v>
          </cell>
          <cell r="BR131">
            <v>1.1299999999999999</v>
          </cell>
          <cell r="BT131">
            <v>0</v>
          </cell>
        </row>
        <row r="132">
          <cell r="G132" t="str">
            <v>Janice La Duke_0</v>
          </cell>
          <cell r="H132">
            <v>1</v>
          </cell>
          <cell r="I132">
            <v>2</v>
          </cell>
          <cell r="J132">
            <v>13902</v>
          </cell>
          <cell r="K132">
            <v>69.786301369863011</v>
          </cell>
          <cell r="L132">
            <v>13</v>
          </cell>
          <cell r="M132">
            <v>39751</v>
          </cell>
          <cell r="N132">
            <v>6</v>
          </cell>
          <cell r="O132">
            <v>3.33</v>
          </cell>
          <cell r="P132"/>
          <cell r="R132"/>
          <cell r="T132">
            <v>1</v>
          </cell>
          <cell r="W132">
            <v>1</v>
          </cell>
          <cell r="X132">
            <v>0</v>
          </cell>
          <cell r="Y132" t="str">
            <v>OD</v>
          </cell>
          <cell r="Z132">
            <v>0</v>
          </cell>
          <cell r="AA132">
            <v>1</v>
          </cell>
          <cell r="AB132"/>
          <cell r="AC132"/>
          <cell r="AD132">
            <v>39745</v>
          </cell>
          <cell r="AE132"/>
          <cell r="AF132">
            <v>39839</v>
          </cell>
          <cell r="AG132">
            <v>3.06666666666667</v>
          </cell>
          <cell r="AH132" t="str">
            <v>OD</v>
          </cell>
          <cell r="AI132">
            <v>0</v>
          </cell>
          <cell r="AJ132">
            <v>1.96</v>
          </cell>
          <cell r="AK132">
            <v>19.63</v>
          </cell>
          <cell r="AL132">
            <v>2.4700000000000002</v>
          </cell>
          <cell r="AM132">
            <v>13.85</v>
          </cell>
          <cell r="AN132">
            <v>3.33</v>
          </cell>
          <cell r="AP132">
            <v>3.99</v>
          </cell>
          <cell r="AQ132">
            <v>15.84</v>
          </cell>
          <cell r="AT132">
            <v>1.37</v>
          </cell>
          <cell r="AU132">
            <v>0.66000000000000014</v>
          </cell>
          <cell r="AV132">
            <v>1</v>
          </cell>
          <cell r="AW132">
            <v>0</v>
          </cell>
          <cell r="AX132">
            <v>1</v>
          </cell>
          <cell r="AY132">
            <v>0</v>
          </cell>
          <cell r="AZ132">
            <v>0</v>
          </cell>
          <cell r="BA132">
            <v>1</v>
          </cell>
          <cell r="BB132"/>
          <cell r="BC132">
            <v>1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0.51000000000000023</v>
          </cell>
          <cell r="BI132">
            <v>-5.7799999999999994</v>
          </cell>
          <cell r="BJ132">
            <v>-6.2899999999999991</v>
          </cell>
          <cell r="BK132">
            <v>1</v>
          </cell>
          <cell r="BL132">
            <v>1</v>
          </cell>
          <cell r="BM132">
            <v>1</v>
          </cell>
          <cell r="BN132">
            <v>0</v>
          </cell>
          <cell r="BO132">
            <v>3</v>
          </cell>
          <cell r="BP132">
            <v>2.0300000000000002</v>
          </cell>
          <cell r="BQ132">
            <v>-3.7899999999999991</v>
          </cell>
          <cell r="BR132">
            <v>-5.8199999999999985</v>
          </cell>
          <cell r="BT132">
            <v>1</v>
          </cell>
        </row>
        <row r="133">
          <cell r="G133" t="str">
            <v>Jiten Doshi_0</v>
          </cell>
          <cell r="H133">
            <v>1</v>
          </cell>
          <cell r="I133">
            <v>1</v>
          </cell>
          <cell r="J133">
            <v>15578</v>
          </cell>
          <cell r="K133">
            <v>58.964383561643835</v>
          </cell>
          <cell r="L133">
            <v>13</v>
          </cell>
          <cell r="M133">
            <v>37422</v>
          </cell>
          <cell r="N133">
            <v>8</v>
          </cell>
          <cell r="O133">
            <v>2.67</v>
          </cell>
          <cell r="P133"/>
          <cell r="R133"/>
          <cell r="T133">
            <v>1</v>
          </cell>
          <cell r="U133" t="str">
            <v>Yes</v>
          </cell>
          <cell r="V133" t="str">
            <v>Posterior Approach Ptosis Repair</v>
          </cell>
          <cell r="W133">
            <v>1</v>
          </cell>
          <cell r="X133">
            <v>0</v>
          </cell>
          <cell r="Y133" t="str">
            <v>OD</v>
          </cell>
          <cell r="Z133">
            <v>0</v>
          </cell>
          <cell r="AA133">
            <v>1</v>
          </cell>
          <cell r="AB133">
            <v>6</v>
          </cell>
          <cell r="AC133"/>
          <cell r="AD133">
            <v>37414</v>
          </cell>
          <cell r="AE133"/>
          <cell r="AF133">
            <v>41151</v>
          </cell>
          <cell r="AG133">
            <v>122.76666666666701</v>
          </cell>
          <cell r="AH133" t="str">
            <v>OD</v>
          </cell>
          <cell r="AI133">
            <v>0</v>
          </cell>
          <cell r="AJ133">
            <v>3.12</v>
          </cell>
          <cell r="AK133">
            <v>16.489999999999998</v>
          </cell>
          <cell r="AL133">
            <v>3.14</v>
          </cell>
          <cell r="AM133">
            <v>11.81</v>
          </cell>
          <cell r="AN133">
            <v>2.67</v>
          </cell>
          <cell r="AO133"/>
          <cell r="AP133">
            <v>5.89</v>
          </cell>
          <cell r="AQ133">
            <v>11.28</v>
          </cell>
          <cell r="AS133" t="str">
            <v>10.5 year f/u</v>
          </cell>
          <cell r="AT133">
            <v>-0.45000000000000018</v>
          </cell>
          <cell r="AU133">
            <v>3.2199999999999998</v>
          </cell>
          <cell r="AV133">
            <v>0</v>
          </cell>
          <cell r="AW133">
            <v>0</v>
          </cell>
          <cell r="AX133">
            <v>1</v>
          </cell>
          <cell r="AY133">
            <v>0</v>
          </cell>
          <cell r="AZ133">
            <v>0</v>
          </cell>
          <cell r="BA133">
            <v>0</v>
          </cell>
          <cell r="BB133"/>
          <cell r="BC133">
            <v>0</v>
          </cell>
          <cell r="BD133">
            <v>0</v>
          </cell>
          <cell r="BE133">
            <v>1</v>
          </cell>
          <cell r="BF133">
            <v>0</v>
          </cell>
          <cell r="BG133">
            <v>0</v>
          </cell>
          <cell r="BH133">
            <v>2.0000000000000018E-2</v>
          </cell>
          <cell r="BI133">
            <v>-4.6799999999999979</v>
          </cell>
          <cell r="BJ133">
            <v>-4.6999999999999975</v>
          </cell>
          <cell r="BK133">
            <v>0</v>
          </cell>
          <cell r="BL133">
            <v>1</v>
          </cell>
          <cell r="BM133">
            <v>0</v>
          </cell>
          <cell r="BN133">
            <v>0</v>
          </cell>
          <cell r="BO133">
            <v>2</v>
          </cell>
          <cell r="BP133">
            <v>2.7699999999999996</v>
          </cell>
          <cell r="BQ133">
            <v>-5.2099999999999991</v>
          </cell>
          <cell r="BR133">
            <v>-7.9799999999999978</v>
          </cell>
          <cell r="BT133">
            <v>1</v>
          </cell>
        </row>
        <row r="134">
          <cell r="G134" t="str">
            <v>Judith Swanson_1</v>
          </cell>
          <cell r="H134">
            <v>1</v>
          </cell>
          <cell r="I134">
            <v>2</v>
          </cell>
          <cell r="J134">
            <v>13126</v>
          </cell>
          <cell r="K134">
            <v>72.68767123287671</v>
          </cell>
          <cell r="L134">
            <v>13</v>
          </cell>
          <cell r="M134">
            <v>40051</v>
          </cell>
          <cell r="N134">
            <v>7</v>
          </cell>
          <cell r="O134">
            <v>2.84</v>
          </cell>
          <cell r="P134"/>
          <cell r="R134"/>
          <cell r="T134">
            <v>1</v>
          </cell>
          <cell r="U134" t="str">
            <v>Yes</v>
          </cell>
          <cell r="V134" t="str">
            <v>Posterior Approach Ptosis Repair</v>
          </cell>
          <cell r="W134">
            <v>1</v>
          </cell>
          <cell r="X134">
            <v>0</v>
          </cell>
          <cell r="Y134" t="str">
            <v>OS</v>
          </cell>
          <cell r="Z134">
            <v>1</v>
          </cell>
          <cell r="AA134">
            <v>1</v>
          </cell>
          <cell r="AB134">
            <v>8</v>
          </cell>
          <cell r="AC134"/>
          <cell r="AD134">
            <v>40044</v>
          </cell>
          <cell r="AE134"/>
          <cell r="AF134">
            <v>40149</v>
          </cell>
          <cell r="AG134">
            <v>3.43333333333333</v>
          </cell>
          <cell r="AH134" t="str">
            <v>OS</v>
          </cell>
          <cell r="AI134">
            <v>1</v>
          </cell>
          <cell r="AJ134">
            <v>0.4</v>
          </cell>
          <cell r="AK134">
            <v>17.79</v>
          </cell>
          <cell r="AL134">
            <v>4.07</v>
          </cell>
          <cell r="AM134">
            <v>15.3</v>
          </cell>
          <cell r="AN134">
            <v>2.84</v>
          </cell>
          <cell r="AO134"/>
          <cell r="AP134">
            <v>2.59</v>
          </cell>
          <cell r="AQ134">
            <v>15.94</v>
          </cell>
          <cell r="AS134" t="str">
            <v>Mancini surgeon?</v>
          </cell>
          <cell r="AT134">
            <v>2.44</v>
          </cell>
          <cell r="AU134">
            <v>-0.25</v>
          </cell>
          <cell r="AV134">
            <v>1</v>
          </cell>
          <cell r="AW134">
            <v>0</v>
          </cell>
          <cell r="AX134">
            <v>0</v>
          </cell>
          <cell r="AY134">
            <v>0</v>
          </cell>
          <cell r="AZ134">
            <v>1</v>
          </cell>
          <cell r="BA134">
            <v>1</v>
          </cell>
          <cell r="BB134"/>
          <cell r="BC134">
            <v>1</v>
          </cell>
          <cell r="BD134">
            <v>0</v>
          </cell>
          <cell r="BE134">
            <v>0</v>
          </cell>
          <cell r="BF134">
            <v>0</v>
          </cell>
          <cell r="BG134">
            <v>1</v>
          </cell>
          <cell r="BH134">
            <v>3.6700000000000004</v>
          </cell>
          <cell r="BI134">
            <v>-2.4899999999999984</v>
          </cell>
          <cell r="BJ134">
            <v>-6.1599999999999984</v>
          </cell>
          <cell r="BK134">
            <v>1</v>
          </cell>
          <cell r="BL134">
            <v>1</v>
          </cell>
          <cell r="BM134">
            <v>1</v>
          </cell>
          <cell r="BN134">
            <v>0</v>
          </cell>
          <cell r="BO134">
            <v>3</v>
          </cell>
          <cell r="BP134">
            <v>2.19</v>
          </cell>
          <cell r="BQ134">
            <v>-1.8499999999999996</v>
          </cell>
          <cell r="BR134">
            <v>-4.0400000000000009</v>
          </cell>
          <cell r="BT134">
            <v>1</v>
          </cell>
        </row>
      </sheetData>
      <sheetData sheetId="5"/>
      <sheetData sheetId="6">
        <row r="1">
          <cell r="G1" t="str">
            <v>Eye ID</v>
          </cell>
          <cell r="H1" t="str">
            <v>DOB</v>
          </cell>
          <cell r="I1" t="str">
            <v>Gender (Male = 1, Female = 2)</v>
          </cell>
          <cell r="J1" t="str">
            <v>pre-op only (yes=1)</v>
          </cell>
          <cell r="K1" t="str">
            <v>Include (1=yes, 2=no, 3=maybe)</v>
          </cell>
          <cell r="L1" t="str">
            <v>Include (reason for exclusion from history)</v>
          </cell>
          <cell r="M1" t="str">
            <v>Procedure</v>
          </cell>
          <cell r="N1" t="str">
            <v>Ocular Dominance measured (0=no, 1=yes,</v>
          </cell>
          <cell r="O1" t="str">
            <v>Procedure (1 posterior, 2 combined, 3 anophthalmic, 4 pre-op only, 5 blepharoplasty)</v>
          </cell>
          <cell r="P1" t="str">
            <v>Laterality (OD=0, OS=1, OU=2)</v>
          </cell>
          <cell r="Q1" t="str">
            <v>Eye (OD=0, OS=1)</v>
          </cell>
          <cell r="R1" t="str">
            <v>Surgical eye (yes=1, no =0)</v>
          </cell>
          <cell r="S1" t="str">
            <v>Tissue Resected (mm)</v>
          </cell>
          <cell r="T1" t="str">
            <v>Tarsus resected</v>
          </cell>
          <cell r="U1" t="str">
            <v>Sx Date</v>
          </cell>
          <cell r="V1" t="str">
            <v>3 mo post op</v>
          </cell>
          <cell r="W1" t="str">
            <v>Most recent Post Op Photo Date</v>
          </cell>
          <cell r="X1" t="str">
            <v>Length of follow up (mo)</v>
          </cell>
          <cell r="Y1" t="str">
            <v>Neo Eye</v>
          </cell>
          <cell r="Z1" t="str">
            <v>Neo Eye Numeric (OD=0, OS=1, OU=2, null=3)</v>
          </cell>
          <cell r="AA1" t="str">
            <v>Preop MRD1(mm)</v>
          </cell>
          <cell r="AB1" t="str">
            <v>Preop pupil to Brow</v>
          </cell>
          <cell r="AC1" t="str">
            <v>Neo Preop MRD1</v>
          </cell>
          <cell r="AD1" t="str">
            <v>Neo Preop Pupil to Brow</v>
          </cell>
          <cell r="AE1" t="str">
            <v>Most recent Post Op MRD1</v>
          </cell>
          <cell r="AF1" t="str">
            <v>Most recent Post Op Pupil to Brow</v>
          </cell>
          <cell r="AG1" t="str">
            <v>3 mo Post Op MRD1</v>
          </cell>
          <cell r="AH1" t="str">
            <v>3 mo Post Op Pupil to Brow</v>
          </cell>
          <cell r="AI1" t="str">
            <v>Dominant eye (OD=0,OS=1)</v>
          </cell>
          <cell r="AJ1" t="str">
            <v>This eye is dominat eye (1), (0=not)</v>
          </cell>
          <cell r="AL1" t="str">
            <v>MRD Change with neo</v>
          </cell>
          <cell r="AM1" t="str">
            <v>Brow Change with neo</v>
          </cell>
          <cell r="AN1" t="str">
            <v>Total change with neo</v>
          </cell>
          <cell r="AO1" t="str">
            <v>MRD responder (MRD change &gt; 0.5mm)</v>
          </cell>
          <cell r="AP1" t="str">
            <v>Pupil to Brow responder (brow change &gt; 0.5mm)</v>
          </cell>
          <cell r="AQ1" t="str">
            <v>Total responder</v>
          </cell>
          <cell r="AR1" t="str">
            <v>MRD or brow responder</v>
          </cell>
          <cell r="AS1" t="str">
            <v>MRD and brow non responder</v>
          </cell>
          <cell r="AT1" t="str">
            <v>Non-responder</v>
          </cell>
          <cell r="AU1" t="str">
            <v>Group: MRD responder only (1), BROW reponder only (2), MRD and brow responder (3), non-responder (4)</v>
          </cell>
          <cell r="AV1" t="str">
            <v>Change in MRD (post-pre)</v>
          </cell>
          <cell r="AW1" t="str">
            <v>Change in pupil to brow (post-pre)</v>
          </cell>
          <cell r="AX1" t="str">
            <v>Total change with surgery</v>
          </cell>
          <cell r="AY1" t="str">
            <v>Dominant eye is neo eye (yes =1, no =0</v>
          </cell>
          <cell r="AZ1" t="str">
            <v>Neo eye (yes =1, no =0)</v>
          </cell>
        </row>
        <row r="2">
          <cell r="G2" t="str">
            <v>Marie Beyer_0</v>
          </cell>
          <cell r="H2">
            <v>12647</v>
          </cell>
          <cell r="I2">
            <v>2</v>
          </cell>
          <cell r="J2">
            <v>1</v>
          </cell>
          <cell r="K2">
            <v>1</v>
          </cell>
          <cell r="M2" t="str">
            <v>Entropion</v>
          </cell>
          <cell r="N2">
            <v>1</v>
          </cell>
          <cell r="O2">
            <v>4</v>
          </cell>
          <cell r="P2">
            <v>1</v>
          </cell>
          <cell r="Q2">
            <v>0</v>
          </cell>
          <cell r="R2" t="str">
            <v/>
          </cell>
          <cell r="U2">
            <v>41558</v>
          </cell>
          <cell r="W2">
            <v>41705</v>
          </cell>
          <cell r="X2">
            <v>4.8666666666666663</v>
          </cell>
          <cell r="Y2" t="str">
            <v>OD</v>
          </cell>
          <cell r="Z2">
            <v>0</v>
          </cell>
          <cell r="AA2">
            <v>2.3359999999999999</v>
          </cell>
          <cell r="AB2">
            <v>13.382</v>
          </cell>
          <cell r="AC2">
            <v>3.6240000000000001</v>
          </cell>
          <cell r="AD2">
            <v>10.679</v>
          </cell>
          <cell r="AE2">
            <v>2.85</v>
          </cell>
          <cell r="AF2">
            <v>16.97</v>
          </cell>
          <cell r="AG2" t="str">
            <v/>
          </cell>
          <cell r="AH2" t="str">
            <v/>
          </cell>
          <cell r="AI2">
            <v>0</v>
          </cell>
          <cell r="AJ2">
            <v>1</v>
          </cell>
          <cell r="AL2">
            <v>1.2880000000000003</v>
          </cell>
          <cell r="AM2">
            <v>-2.7029999999999994</v>
          </cell>
          <cell r="AN2">
            <v>-3.9909999999999997</v>
          </cell>
          <cell r="AO2">
            <v>1</v>
          </cell>
          <cell r="AP2">
            <v>1</v>
          </cell>
          <cell r="AQ2">
            <v>1</v>
          </cell>
          <cell r="AR2">
            <v>1</v>
          </cell>
          <cell r="AS2">
            <v>1</v>
          </cell>
          <cell r="AT2">
            <v>0</v>
          </cell>
          <cell r="AU2">
            <v>3</v>
          </cell>
          <cell r="AV2">
            <v>0.51400000000000023</v>
          </cell>
          <cell r="AW2">
            <v>3.5879999999999992</v>
          </cell>
          <cell r="AX2">
            <v>-3.073999999999999</v>
          </cell>
          <cell r="AY2">
            <v>1</v>
          </cell>
          <cell r="AZ2">
            <v>1</v>
          </cell>
        </row>
        <row r="3">
          <cell r="G3" t="str">
            <v>Marie Beyer_1</v>
          </cell>
          <cell r="H3">
            <v>12647</v>
          </cell>
          <cell r="I3">
            <v>2</v>
          </cell>
          <cell r="J3">
            <v>1</v>
          </cell>
          <cell r="K3">
            <v>1</v>
          </cell>
          <cell r="N3">
            <v>1</v>
          </cell>
          <cell r="O3">
            <v>4</v>
          </cell>
          <cell r="P3">
            <v>1</v>
          </cell>
          <cell r="Q3">
            <v>1</v>
          </cell>
          <cell r="R3" t="str">
            <v/>
          </cell>
          <cell r="U3">
            <v>41558</v>
          </cell>
          <cell r="W3">
            <v>41705</v>
          </cell>
          <cell r="X3">
            <v>4.8666666666666663</v>
          </cell>
          <cell r="Y3" t="str">
            <v>OD</v>
          </cell>
          <cell r="Z3">
            <v>0</v>
          </cell>
          <cell r="AA3">
            <v>2.6280000000000001</v>
          </cell>
          <cell r="AB3">
            <v>17.196999999999999</v>
          </cell>
          <cell r="AC3">
            <v>2.306</v>
          </cell>
          <cell r="AD3">
            <v>15.776</v>
          </cell>
          <cell r="AE3">
            <v>3.23</v>
          </cell>
          <cell r="AF3">
            <v>17.34</v>
          </cell>
          <cell r="AG3" t="str">
            <v/>
          </cell>
          <cell r="AH3" t="str">
            <v/>
          </cell>
          <cell r="AI3">
            <v>0</v>
          </cell>
          <cell r="AJ3">
            <v>0</v>
          </cell>
          <cell r="AL3">
            <v>-0.32200000000000006</v>
          </cell>
          <cell r="AM3">
            <v>-1.4209999999999994</v>
          </cell>
          <cell r="AN3">
            <v>-1.0990000000000002</v>
          </cell>
          <cell r="AO3">
            <v>0</v>
          </cell>
          <cell r="AP3">
            <v>1</v>
          </cell>
          <cell r="AQ3">
            <v>1</v>
          </cell>
          <cell r="AR3">
            <v>1</v>
          </cell>
          <cell r="AS3">
            <v>0</v>
          </cell>
          <cell r="AT3">
            <v>0</v>
          </cell>
          <cell r="AU3">
            <v>2</v>
          </cell>
          <cell r="AV3">
            <v>0.60199999999999987</v>
          </cell>
          <cell r="AW3">
            <v>0.14300000000000068</v>
          </cell>
          <cell r="AX3">
            <v>0.45899999999999919</v>
          </cell>
          <cell r="AY3">
            <v>0</v>
          </cell>
          <cell r="AZ3">
            <v>1</v>
          </cell>
        </row>
        <row r="4">
          <cell r="G4" t="str">
            <v>Hamid Safari_0</v>
          </cell>
          <cell r="H4">
            <v>20703</v>
          </cell>
          <cell r="I4">
            <v>1</v>
          </cell>
          <cell r="J4">
            <v>0</v>
          </cell>
          <cell r="K4">
            <v>2</v>
          </cell>
          <cell r="L4" t="str">
            <v>Strabismus surgery on superior and inferior rectus in 5/23/12</v>
          </cell>
          <cell r="M4" t="str">
            <v xml:space="preserve"> </v>
          </cell>
          <cell r="N4">
            <v>1</v>
          </cell>
          <cell r="O4">
            <v>4</v>
          </cell>
          <cell r="P4">
            <v>2</v>
          </cell>
          <cell r="Q4">
            <v>0</v>
          </cell>
          <cell r="R4" t="str">
            <v/>
          </cell>
          <cell r="X4" t="str">
            <v/>
          </cell>
          <cell r="Y4" t="str">
            <v>OD</v>
          </cell>
          <cell r="Z4">
            <v>0</v>
          </cell>
          <cell r="AA4">
            <v>2.5870000000000002</v>
          </cell>
          <cell r="AB4">
            <v>12.327999999999999</v>
          </cell>
          <cell r="AC4">
            <v>2.3029999999999999</v>
          </cell>
          <cell r="AD4">
            <v>10.746</v>
          </cell>
          <cell r="AG4" t="str">
            <v/>
          </cell>
          <cell r="AH4" t="str">
            <v/>
          </cell>
          <cell r="AI4">
            <v>0</v>
          </cell>
          <cell r="AJ4">
            <v>1</v>
          </cell>
          <cell r="AL4">
            <v>-0.28400000000000025</v>
          </cell>
          <cell r="AM4">
            <v>-1.581999999999999</v>
          </cell>
          <cell r="AN4">
            <v>-1.2979999999999983</v>
          </cell>
          <cell r="AO4">
            <v>0</v>
          </cell>
          <cell r="AP4">
            <v>1</v>
          </cell>
          <cell r="AQ4">
            <v>1</v>
          </cell>
          <cell r="AR4">
            <v>1</v>
          </cell>
          <cell r="AS4">
            <v>0</v>
          </cell>
          <cell r="AT4">
            <v>0</v>
          </cell>
          <cell r="AU4">
            <v>2</v>
          </cell>
          <cell r="AV4" t="str">
            <v/>
          </cell>
          <cell r="AW4" t="str">
            <v/>
          </cell>
          <cell r="AX4" t="str">
            <v/>
          </cell>
          <cell r="AY4">
            <v>1</v>
          </cell>
          <cell r="AZ4">
            <v>1</v>
          </cell>
        </row>
        <row r="5">
          <cell r="G5" t="str">
            <v>Hamid Safari_1</v>
          </cell>
          <cell r="H5">
            <v>20703</v>
          </cell>
          <cell r="I5">
            <v>1</v>
          </cell>
          <cell r="J5">
            <v>0</v>
          </cell>
          <cell r="K5">
            <v>2</v>
          </cell>
          <cell r="N5">
            <v>1</v>
          </cell>
          <cell r="O5">
            <v>4</v>
          </cell>
          <cell r="P5">
            <v>2</v>
          </cell>
          <cell r="Q5">
            <v>1</v>
          </cell>
          <cell r="R5" t="str">
            <v/>
          </cell>
          <cell r="X5" t="str">
            <v/>
          </cell>
          <cell r="Y5" t="str">
            <v>OD</v>
          </cell>
          <cell r="Z5">
            <v>0</v>
          </cell>
          <cell r="AA5">
            <v>2.9940000000000002</v>
          </cell>
          <cell r="AB5">
            <v>13.798999999999999</v>
          </cell>
          <cell r="AC5">
            <v>2.4950000000000001</v>
          </cell>
          <cell r="AD5">
            <v>12.888999999999999</v>
          </cell>
          <cell r="AG5" t="str">
            <v/>
          </cell>
          <cell r="AH5" t="str">
            <v/>
          </cell>
          <cell r="AI5">
            <v>0</v>
          </cell>
          <cell r="AJ5">
            <v>0</v>
          </cell>
          <cell r="AL5">
            <v>-0.49900000000000011</v>
          </cell>
          <cell r="AM5">
            <v>-0.91000000000000014</v>
          </cell>
          <cell r="AN5">
            <v>-0.41100000000000136</v>
          </cell>
          <cell r="AO5">
            <v>0</v>
          </cell>
          <cell r="AP5">
            <v>1</v>
          </cell>
          <cell r="AQ5">
            <v>0</v>
          </cell>
          <cell r="AR5">
            <v>1</v>
          </cell>
          <cell r="AS5">
            <v>0</v>
          </cell>
          <cell r="AT5">
            <v>0</v>
          </cell>
          <cell r="AU5">
            <v>2</v>
          </cell>
          <cell r="AV5" t="str">
            <v/>
          </cell>
          <cell r="AW5" t="str">
            <v/>
          </cell>
          <cell r="AX5" t="str">
            <v/>
          </cell>
          <cell r="AY5">
            <v>0</v>
          </cell>
          <cell r="AZ5">
            <v>1</v>
          </cell>
        </row>
        <row r="6">
          <cell r="G6" t="str">
            <v>Andrew Lurie_0</v>
          </cell>
          <cell r="H6">
            <v>22747</v>
          </cell>
          <cell r="I6">
            <v>1</v>
          </cell>
          <cell r="J6">
            <v>0</v>
          </cell>
          <cell r="K6">
            <v>1</v>
          </cell>
          <cell r="N6">
            <v>1</v>
          </cell>
          <cell r="O6">
            <v>4</v>
          </cell>
          <cell r="P6">
            <v>2</v>
          </cell>
          <cell r="Q6">
            <v>0</v>
          </cell>
          <cell r="R6" t="str">
            <v/>
          </cell>
          <cell r="X6" t="str">
            <v/>
          </cell>
          <cell r="Y6" t="str">
            <v>OD</v>
          </cell>
          <cell r="Z6">
            <v>0</v>
          </cell>
          <cell r="AA6">
            <v>1.3640000000000001</v>
          </cell>
          <cell r="AB6">
            <v>17.295999999999999</v>
          </cell>
          <cell r="AC6">
            <v>2.1040000000000001</v>
          </cell>
          <cell r="AD6">
            <v>15.452</v>
          </cell>
          <cell r="AG6" t="str">
            <v/>
          </cell>
          <cell r="AH6" t="str">
            <v/>
          </cell>
          <cell r="AI6">
            <v>1</v>
          </cell>
          <cell r="AJ6">
            <v>0</v>
          </cell>
          <cell r="AL6">
            <v>0.74</v>
          </cell>
          <cell r="AM6">
            <v>-1.8439999999999994</v>
          </cell>
          <cell r="AN6">
            <v>-2.5839999999999996</v>
          </cell>
          <cell r="AO6">
            <v>1</v>
          </cell>
          <cell r="AP6">
            <v>1</v>
          </cell>
          <cell r="AQ6">
            <v>1</v>
          </cell>
          <cell r="AR6">
            <v>1</v>
          </cell>
          <cell r="AS6">
            <v>1</v>
          </cell>
          <cell r="AT6">
            <v>0</v>
          </cell>
          <cell r="AU6">
            <v>3</v>
          </cell>
          <cell r="AV6" t="str">
            <v/>
          </cell>
          <cell r="AW6" t="str">
            <v/>
          </cell>
          <cell r="AX6" t="str">
            <v/>
          </cell>
          <cell r="AY6">
            <v>0</v>
          </cell>
          <cell r="AZ6">
            <v>1</v>
          </cell>
        </row>
        <row r="7">
          <cell r="G7" t="str">
            <v>Andrew Lurie_1</v>
          </cell>
          <cell r="H7">
            <v>22747</v>
          </cell>
          <cell r="I7">
            <v>1</v>
          </cell>
          <cell r="J7">
            <v>0</v>
          </cell>
          <cell r="K7">
            <v>1</v>
          </cell>
          <cell r="N7">
            <v>1</v>
          </cell>
          <cell r="O7">
            <v>4</v>
          </cell>
          <cell r="P7">
            <v>2</v>
          </cell>
          <cell r="Q7">
            <v>1</v>
          </cell>
          <cell r="R7" t="str">
            <v/>
          </cell>
          <cell r="X7" t="str">
            <v/>
          </cell>
          <cell r="Y7" t="str">
            <v>OD</v>
          </cell>
          <cell r="Z7">
            <v>0</v>
          </cell>
          <cell r="AA7">
            <v>2.3679999999999999</v>
          </cell>
          <cell r="AB7">
            <v>16.363</v>
          </cell>
          <cell r="AC7">
            <v>1.841</v>
          </cell>
          <cell r="AD7">
            <v>16.373000000000001</v>
          </cell>
          <cell r="AG7" t="str">
            <v/>
          </cell>
          <cell r="AH7" t="str">
            <v/>
          </cell>
          <cell r="AI7">
            <v>1</v>
          </cell>
          <cell r="AJ7">
            <v>1</v>
          </cell>
          <cell r="AL7">
            <v>-0.52699999999999991</v>
          </cell>
          <cell r="AM7">
            <v>1.0000000000001563E-2</v>
          </cell>
          <cell r="AN7">
            <v>0.53700000000000259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1</v>
          </cell>
          <cell r="AU7">
            <v>4</v>
          </cell>
          <cell r="AV7" t="str">
            <v/>
          </cell>
          <cell r="AW7" t="str">
            <v/>
          </cell>
          <cell r="AX7" t="str">
            <v/>
          </cell>
          <cell r="AY7">
            <v>1</v>
          </cell>
          <cell r="AZ7">
            <v>1</v>
          </cell>
        </row>
        <row r="8">
          <cell r="G8" t="str">
            <v>Dora Oren_0</v>
          </cell>
          <cell r="H8">
            <v>23993</v>
          </cell>
          <cell r="I8">
            <v>2</v>
          </cell>
          <cell r="J8">
            <v>0</v>
          </cell>
          <cell r="K8">
            <v>1</v>
          </cell>
          <cell r="L8" t="str">
            <v>MS</v>
          </cell>
          <cell r="M8" t="str">
            <v>Bilateral upper eyelid ptosis surgery, posterior</v>
          </cell>
          <cell r="N8">
            <v>1</v>
          </cell>
          <cell r="O8">
            <v>1</v>
          </cell>
          <cell r="P8">
            <v>2</v>
          </cell>
          <cell r="Q8">
            <v>0</v>
          </cell>
          <cell r="R8" t="str">
            <v/>
          </cell>
          <cell r="U8">
            <v>41423</v>
          </cell>
          <cell r="W8">
            <v>41849</v>
          </cell>
          <cell r="X8">
            <v>14</v>
          </cell>
          <cell r="Y8" t="str">
            <v>OS</v>
          </cell>
          <cell r="Z8">
            <v>1</v>
          </cell>
          <cell r="AA8">
            <v>2.819</v>
          </cell>
          <cell r="AB8">
            <v>16.308</v>
          </cell>
          <cell r="AC8">
            <v>3.0289999999999999</v>
          </cell>
          <cell r="AD8">
            <v>16.866</v>
          </cell>
          <cell r="AE8">
            <v>3.21</v>
          </cell>
          <cell r="AF8">
            <v>15.59</v>
          </cell>
          <cell r="AG8" t="str">
            <v/>
          </cell>
          <cell r="AH8" t="str">
            <v/>
          </cell>
          <cell r="AI8">
            <v>1</v>
          </cell>
          <cell r="AJ8">
            <v>0</v>
          </cell>
          <cell r="AL8">
            <v>0.20999999999999996</v>
          </cell>
          <cell r="AM8">
            <v>0.55799999999999983</v>
          </cell>
          <cell r="AN8">
            <v>0.34799999999999898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1</v>
          </cell>
          <cell r="AU8">
            <v>4</v>
          </cell>
          <cell r="AV8">
            <v>0.39100000000000001</v>
          </cell>
          <cell r="AW8">
            <v>-0.71799999999999997</v>
          </cell>
          <cell r="AX8">
            <v>1.109</v>
          </cell>
          <cell r="AY8">
            <v>1</v>
          </cell>
          <cell r="AZ8">
            <v>0</v>
          </cell>
        </row>
        <row r="9">
          <cell r="G9" t="str">
            <v>Dora Oren_1</v>
          </cell>
          <cell r="H9">
            <v>23993</v>
          </cell>
          <cell r="I9">
            <v>2</v>
          </cell>
          <cell r="J9">
            <v>0</v>
          </cell>
          <cell r="K9">
            <v>1</v>
          </cell>
          <cell r="N9">
            <v>1</v>
          </cell>
          <cell r="O9">
            <v>1</v>
          </cell>
          <cell r="P9">
            <v>2</v>
          </cell>
          <cell r="Q9">
            <v>1</v>
          </cell>
          <cell r="R9" t="str">
            <v/>
          </cell>
          <cell r="U9">
            <v>41423</v>
          </cell>
          <cell r="W9">
            <v>41849</v>
          </cell>
          <cell r="X9">
            <v>14</v>
          </cell>
          <cell r="Y9" t="str">
            <v>OS</v>
          </cell>
          <cell r="Z9">
            <v>1</v>
          </cell>
          <cell r="AA9">
            <v>1.657</v>
          </cell>
          <cell r="AB9">
            <v>14.954000000000001</v>
          </cell>
          <cell r="AC9">
            <v>2.6720000000000002</v>
          </cell>
          <cell r="AD9">
            <v>16.273</v>
          </cell>
          <cell r="AE9">
            <v>3.51</v>
          </cell>
          <cell r="AF9">
            <v>16.190000000000001</v>
          </cell>
          <cell r="AG9" t="str">
            <v/>
          </cell>
          <cell r="AH9" t="str">
            <v/>
          </cell>
          <cell r="AI9">
            <v>1</v>
          </cell>
          <cell r="AJ9">
            <v>1</v>
          </cell>
          <cell r="AL9">
            <v>1.0150000000000001</v>
          </cell>
          <cell r="AM9">
            <v>1.3189999999999991</v>
          </cell>
          <cell r="AN9">
            <v>0.30399999999999849</v>
          </cell>
          <cell r="AO9">
            <v>1</v>
          </cell>
          <cell r="AP9">
            <v>0</v>
          </cell>
          <cell r="AQ9">
            <v>0</v>
          </cell>
          <cell r="AR9">
            <v>1</v>
          </cell>
          <cell r="AS9">
            <v>0</v>
          </cell>
          <cell r="AT9">
            <v>0</v>
          </cell>
          <cell r="AU9">
            <v>1</v>
          </cell>
          <cell r="AV9">
            <v>1.8529999999999998</v>
          </cell>
          <cell r="AW9">
            <v>1.2360000000000007</v>
          </cell>
          <cell r="AX9">
            <v>0.6169999999999991</v>
          </cell>
          <cell r="AY9">
            <v>0</v>
          </cell>
          <cell r="AZ9">
            <v>0</v>
          </cell>
        </row>
        <row r="10">
          <cell r="G10" t="str">
            <v>Debora Field_0</v>
          </cell>
          <cell r="H10">
            <v>14275</v>
          </cell>
          <cell r="I10">
            <v>2</v>
          </cell>
          <cell r="J10">
            <v>0</v>
          </cell>
          <cell r="K10">
            <v>1</v>
          </cell>
          <cell r="N10">
            <v>1</v>
          </cell>
          <cell r="O10">
            <v>4</v>
          </cell>
          <cell r="P10">
            <v>2</v>
          </cell>
          <cell r="Q10">
            <v>0</v>
          </cell>
          <cell r="R10" t="str">
            <v/>
          </cell>
          <cell r="X10" t="str">
            <v/>
          </cell>
          <cell r="Y10" t="str">
            <v>OS</v>
          </cell>
          <cell r="Z10">
            <v>1</v>
          </cell>
          <cell r="AA10">
            <v>2.4359999999999999</v>
          </cell>
          <cell r="AB10">
            <v>18.204000000000001</v>
          </cell>
          <cell r="AC10">
            <v>1.99</v>
          </cell>
          <cell r="AD10">
            <v>17.62</v>
          </cell>
          <cell r="AG10" t="str">
            <v/>
          </cell>
          <cell r="AH10" t="str">
            <v/>
          </cell>
          <cell r="AI10">
            <v>0</v>
          </cell>
          <cell r="AJ10">
            <v>1</v>
          </cell>
          <cell r="AL10">
            <v>-0.44599999999999995</v>
          </cell>
          <cell r="AM10">
            <v>-0.58399999999999963</v>
          </cell>
          <cell r="AN10">
            <v>-0.1379999999999999</v>
          </cell>
          <cell r="AO10">
            <v>0</v>
          </cell>
          <cell r="AP10">
            <v>1</v>
          </cell>
          <cell r="AQ10">
            <v>0</v>
          </cell>
          <cell r="AR10">
            <v>1</v>
          </cell>
          <cell r="AS10">
            <v>0</v>
          </cell>
          <cell r="AT10">
            <v>0</v>
          </cell>
          <cell r="AU10">
            <v>2</v>
          </cell>
          <cell r="AV10" t="str">
            <v/>
          </cell>
          <cell r="AW10" t="str">
            <v/>
          </cell>
          <cell r="AX10" t="str">
            <v/>
          </cell>
          <cell r="AY10">
            <v>0</v>
          </cell>
          <cell r="AZ10">
            <v>0</v>
          </cell>
        </row>
        <row r="11">
          <cell r="G11" t="str">
            <v>Debora Field_1</v>
          </cell>
          <cell r="H11">
            <v>14275</v>
          </cell>
          <cell r="I11">
            <v>2</v>
          </cell>
          <cell r="J11">
            <v>0</v>
          </cell>
          <cell r="K11">
            <v>1</v>
          </cell>
          <cell r="N11">
            <v>1</v>
          </cell>
          <cell r="O11">
            <v>4</v>
          </cell>
          <cell r="P11">
            <v>2</v>
          </cell>
          <cell r="Q11">
            <v>1</v>
          </cell>
          <cell r="R11" t="str">
            <v/>
          </cell>
          <cell r="X11" t="str">
            <v/>
          </cell>
          <cell r="Y11" t="str">
            <v>OS</v>
          </cell>
          <cell r="Z11">
            <v>1</v>
          </cell>
          <cell r="AA11">
            <v>1.827</v>
          </cell>
          <cell r="AB11">
            <v>16.329999999999998</v>
          </cell>
          <cell r="AC11">
            <v>2.11</v>
          </cell>
          <cell r="AD11">
            <v>15.872999999999999</v>
          </cell>
          <cell r="AG11" t="str">
            <v/>
          </cell>
          <cell r="AH11" t="str">
            <v/>
          </cell>
          <cell r="AI11">
            <v>0</v>
          </cell>
          <cell r="AJ11">
            <v>0</v>
          </cell>
          <cell r="AL11">
            <v>0.28299999999999992</v>
          </cell>
          <cell r="AM11">
            <v>-0.45699999999999896</v>
          </cell>
          <cell r="AN11">
            <v>-0.73999999999999844</v>
          </cell>
          <cell r="AO11">
            <v>0</v>
          </cell>
          <cell r="AP11">
            <v>0</v>
          </cell>
          <cell r="AQ11">
            <v>1</v>
          </cell>
          <cell r="AR11">
            <v>0</v>
          </cell>
          <cell r="AS11">
            <v>0</v>
          </cell>
          <cell r="AT11">
            <v>1</v>
          </cell>
          <cell r="AU11">
            <v>4</v>
          </cell>
          <cell r="AV11" t="str">
            <v/>
          </cell>
          <cell r="AW11" t="str">
            <v/>
          </cell>
          <cell r="AX11" t="str">
            <v/>
          </cell>
          <cell r="AY11">
            <v>1</v>
          </cell>
          <cell r="AZ11">
            <v>0</v>
          </cell>
        </row>
        <row r="12">
          <cell r="G12" t="str">
            <v>Mohammad Mohseni_0</v>
          </cell>
          <cell r="H12">
            <v>12872</v>
          </cell>
          <cell r="I12">
            <v>1</v>
          </cell>
          <cell r="J12">
            <v>0</v>
          </cell>
          <cell r="K12">
            <v>1</v>
          </cell>
          <cell r="N12">
            <v>1</v>
          </cell>
          <cell r="O12">
            <v>4</v>
          </cell>
          <cell r="P12">
            <v>2</v>
          </cell>
          <cell r="Q12">
            <v>0</v>
          </cell>
          <cell r="R12" t="str">
            <v/>
          </cell>
          <cell r="X12" t="str">
            <v/>
          </cell>
          <cell r="Y12" t="str">
            <v>OD</v>
          </cell>
          <cell r="Z12">
            <v>0</v>
          </cell>
          <cell r="AA12">
            <v>2.4</v>
          </cell>
          <cell r="AB12">
            <v>17.084</v>
          </cell>
          <cell r="AC12">
            <v>3.1629999999999998</v>
          </cell>
          <cell r="AD12">
            <v>12.903</v>
          </cell>
          <cell r="AG12" t="str">
            <v/>
          </cell>
          <cell r="AH12" t="str">
            <v/>
          </cell>
          <cell r="AI12">
            <v>1</v>
          </cell>
          <cell r="AJ12">
            <v>0</v>
          </cell>
          <cell r="AL12">
            <v>0.7629999999999999</v>
          </cell>
          <cell r="AM12">
            <v>-4.1809999999999992</v>
          </cell>
          <cell r="AN12">
            <v>-4.9439999999999991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0</v>
          </cell>
          <cell r="AU12">
            <v>3</v>
          </cell>
          <cell r="AV12" t="str">
            <v/>
          </cell>
          <cell r="AW12" t="str">
            <v/>
          </cell>
          <cell r="AX12" t="str">
            <v/>
          </cell>
          <cell r="AY12">
            <v>0</v>
          </cell>
          <cell r="AZ12">
            <v>1</v>
          </cell>
        </row>
        <row r="13">
          <cell r="G13" t="str">
            <v>Mohammad Mohseni_1</v>
          </cell>
          <cell r="H13">
            <v>12872</v>
          </cell>
          <cell r="I13">
            <v>1</v>
          </cell>
          <cell r="J13">
            <v>0</v>
          </cell>
          <cell r="K13">
            <v>1</v>
          </cell>
          <cell r="N13">
            <v>1</v>
          </cell>
          <cell r="O13">
            <v>4</v>
          </cell>
          <cell r="P13">
            <v>2</v>
          </cell>
          <cell r="Q13">
            <v>1</v>
          </cell>
          <cell r="R13" t="str">
            <v/>
          </cell>
          <cell r="X13" t="str">
            <v/>
          </cell>
          <cell r="Y13" t="str">
            <v>OD</v>
          </cell>
          <cell r="Z13">
            <v>0</v>
          </cell>
          <cell r="AA13">
            <v>2.6280000000000001</v>
          </cell>
          <cell r="AB13">
            <v>17.355</v>
          </cell>
          <cell r="AC13">
            <v>2.2189999999999999</v>
          </cell>
          <cell r="AD13">
            <v>15.834</v>
          </cell>
          <cell r="AG13" t="str">
            <v/>
          </cell>
          <cell r="AH13" t="str">
            <v/>
          </cell>
          <cell r="AI13">
            <v>1</v>
          </cell>
          <cell r="AJ13">
            <v>1</v>
          </cell>
          <cell r="AL13">
            <v>-0.40900000000000025</v>
          </cell>
          <cell r="AM13">
            <v>-1.5210000000000008</v>
          </cell>
          <cell r="AN13">
            <v>-1.1120000000000001</v>
          </cell>
          <cell r="AO13">
            <v>0</v>
          </cell>
          <cell r="AP13">
            <v>1</v>
          </cell>
          <cell r="AQ13">
            <v>1</v>
          </cell>
          <cell r="AR13">
            <v>1</v>
          </cell>
          <cell r="AS13">
            <v>0</v>
          </cell>
          <cell r="AT13">
            <v>0</v>
          </cell>
          <cell r="AU13">
            <v>2</v>
          </cell>
          <cell r="AV13" t="str">
            <v/>
          </cell>
          <cell r="AW13" t="str">
            <v/>
          </cell>
          <cell r="AX13" t="str">
            <v/>
          </cell>
          <cell r="AY13">
            <v>1</v>
          </cell>
          <cell r="AZ13">
            <v>1</v>
          </cell>
        </row>
        <row r="14">
          <cell r="G14" t="str">
            <v>Wally Herman Geniec_0</v>
          </cell>
          <cell r="H14">
            <v>12634</v>
          </cell>
          <cell r="I14">
            <v>1</v>
          </cell>
          <cell r="J14">
            <v>0</v>
          </cell>
          <cell r="K14">
            <v>1</v>
          </cell>
          <cell r="N14">
            <v>1</v>
          </cell>
          <cell r="O14">
            <v>4</v>
          </cell>
          <cell r="P14">
            <v>2</v>
          </cell>
          <cell r="Q14">
            <v>0</v>
          </cell>
          <cell r="R14" t="str">
            <v/>
          </cell>
          <cell r="X14" t="str">
            <v/>
          </cell>
          <cell r="Y14" t="str">
            <v>OS</v>
          </cell>
          <cell r="Z14">
            <v>1</v>
          </cell>
          <cell r="AA14">
            <v>1.8580000000000001</v>
          </cell>
          <cell r="AB14">
            <v>11.151</v>
          </cell>
          <cell r="AC14">
            <v>2.0649999999999999</v>
          </cell>
          <cell r="AD14">
            <v>12.941000000000001</v>
          </cell>
          <cell r="AG14" t="str">
            <v/>
          </cell>
          <cell r="AH14" t="str">
            <v/>
          </cell>
          <cell r="AI14">
            <v>0</v>
          </cell>
          <cell r="AJ14">
            <v>1</v>
          </cell>
          <cell r="AL14">
            <v>0.20699999999999985</v>
          </cell>
          <cell r="AM14">
            <v>1.7900000000000009</v>
          </cell>
          <cell r="AN14">
            <v>1.583000000000002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1</v>
          </cell>
          <cell r="AU14">
            <v>4</v>
          </cell>
          <cell r="AV14" t="str">
            <v/>
          </cell>
          <cell r="AW14" t="str">
            <v/>
          </cell>
          <cell r="AX14" t="str">
            <v/>
          </cell>
          <cell r="AY14">
            <v>0</v>
          </cell>
          <cell r="AZ14">
            <v>0</v>
          </cell>
        </row>
        <row r="15">
          <cell r="G15" t="str">
            <v>Wally Herman Geniec_1</v>
          </cell>
          <cell r="H15">
            <v>12634</v>
          </cell>
          <cell r="I15">
            <v>1</v>
          </cell>
          <cell r="J15">
            <v>0</v>
          </cell>
          <cell r="K15">
            <v>1</v>
          </cell>
          <cell r="N15">
            <v>1</v>
          </cell>
          <cell r="O15">
            <v>4</v>
          </cell>
          <cell r="P15">
            <v>2</v>
          </cell>
          <cell r="Q15">
            <v>1</v>
          </cell>
          <cell r="R15" t="str">
            <v/>
          </cell>
          <cell r="X15" t="str">
            <v/>
          </cell>
          <cell r="Y15" t="str">
            <v>OS</v>
          </cell>
          <cell r="Z15">
            <v>1</v>
          </cell>
          <cell r="AA15">
            <v>1.7210000000000001</v>
          </cell>
          <cell r="AB15">
            <v>12.137</v>
          </cell>
          <cell r="AC15">
            <v>3.347</v>
          </cell>
          <cell r="AD15">
            <v>12.718</v>
          </cell>
          <cell r="AG15" t="str">
            <v/>
          </cell>
          <cell r="AH15" t="str">
            <v/>
          </cell>
          <cell r="AI15">
            <v>0</v>
          </cell>
          <cell r="AJ15">
            <v>0</v>
          </cell>
          <cell r="AL15">
            <v>1.6259999999999999</v>
          </cell>
          <cell r="AM15">
            <v>0.58099999999999952</v>
          </cell>
          <cell r="AN15">
            <v>-1.0449999999999999</v>
          </cell>
          <cell r="AO15">
            <v>1</v>
          </cell>
          <cell r="AP15">
            <v>0</v>
          </cell>
          <cell r="AQ15">
            <v>1</v>
          </cell>
          <cell r="AR15">
            <v>1</v>
          </cell>
          <cell r="AS15">
            <v>0</v>
          </cell>
          <cell r="AT15">
            <v>0</v>
          </cell>
          <cell r="AU15">
            <v>1</v>
          </cell>
          <cell r="AV15" t="str">
            <v/>
          </cell>
          <cell r="AW15" t="str">
            <v/>
          </cell>
          <cell r="AX15" t="str">
            <v/>
          </cell>
          <cell r="AY15">
            <v>1</v>
          </cell>
          <cell r="AZ15">
            <v>0</v>
          </cell>
        </row>
        <row r="16">
          <cell r="G16" t="str">
            <v>Judith Karasik_0</v>
          </cell>
          <cell r="J16">
            <v>0</v>
          </cell>
          <cell r="K16">
            <v>2</v>
          </cell>
          <cell r="L16" t="str">
            <v>TED</v>
          </cell>
          <cell r="N16">
            <v>1</v>
          </cell>
          <cell r="O16">
            <v>4</v>
          </cell>
          <cell r="P16">
            <v>1</v>
          </cell>
          <cell r="Q16">
            <v>0</v>
          </cell>
          <cell r="R16" t="str">
            <v/>
          </cell>
          <cell r="X16" t="str">
            <v/>
          </cell>
          <cell r="AA16">
            <v>4.7889999999999997</v>
          </cell>
          <cell r="AB16">
            <v>15.459</v>
          </cell>
          <cell r="AC16">
            <v>4.2869999999999999</v>
          </cell>
          <cell r="AD16">
            <v>15.069000000000001</v>
          </cell>
          <cell r="AG16" t="str">
            <v/>
          </cell>
          <cell r="AH16" t="str">
            <v/>
          </cell>
          <cell r="AI16">
            <v>0</v>
          </cell>
          <cell r="AJ16">
            <v>1</v>
          </cell>
          <cell r="AL16">
            <v>-0.50199999999999978</v>
          </cell>
          <cell r="AM16">
            <v>-0.38999999999999879</v>
          </cell>
          <cell r="AN16">
            <v>0.1120000000000001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1</v>
          </cell>
          <cell r="AU16">
            <v>4</v>
          </cell>
          <cell r="AV16" t="str">
            <v/>
          </cell>
          <cell r="AW16" t="str">
            <v/>
          </cell>
          <cell r="AX16" t="str">
            <v/>
          </cell>
          <cell r="AY16">
            <v>0</v>
          </cell>
          <cell r="AZ16" t="str">
            <v/>
          </cell>
        </row>
        <row r="17">
          <cell r="G17" t="str">
            <v>Judith Karasik_1</v>
          </cell>
          <cell r="J17">
            <v>0</v>
          </cell>
          <cell r="K17">
            <v>2</v>
          </cell>
          <cell r="L17" t="str">
            <v>TED</v>
          </cell>
          <cell r="N17">
            <v>1</v>
          </cell>
          <cell r="O17">
            <v>4</v>
          </cell>
          <cell r="P17">
            <v>1</v>
          </cell>
          <cell r="Q17">
            <v>1</v>
          </cell>
          <cell r="R17" t="str">
            <v/>
          </cell>
          <cell r="X17" t="str">
            <v/>
          </cell>
          <cell r="AA17">
            <v>4.0620000000000003</v>
          </cell>
          <cell r="AB17">
            <v>14.670999999999999</v>
          </cell>
          <cell r="AC17">
            <v>4.1959999999999997</v>
          </cell>
          <cell r="AD17">
            <v>15.904</v>
          </cell>
          <cell r="AG17" t="str">
            <v/>
          </cell>
          <cell r="AH17" t="str">
            <v/>
          </cell>
          <cell r="AI17">
            <v>0</v>
          </cell>
          <cell r="AJ17">
            <v>0</v>
          </cell>
          <cell r="AL17">
            <v>0.13399999999999945</v>
          </cell>
          <cell r="AM17">
            <v>1.2330000000000005</v>
          </cell>
          <cell r="AN17">
            <v>1.099000000000002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1</v>
          </cell>
          <cell r="AU17">
            <v>4</v>
          </cell>
          <cell r="AV17" t="str">
            <v/>
          </cell>
          <cell r="AW17" t="str">
            <v/>
          </cell>
          <cell r="AX17" t="str">
            <v/>
          </cell>
          <cell r="AY17">
            <v>0</v>
          </cell>
          <cell r="AZ17" t="str">
            <v/>
          </cell>
        </row>
        <row r="18">
          <cell r="G18" t="str">
            <v>Donna Bright_0</v>
          </cell>
          <cell r="H18">
            <v>17334</v>
          </cell>
          <cell r="I18">
            <v>2</v>
          </cell>
          <cell r="J18">
            <v>1</v>
          </cell>
          <cell r="K18">
            <v>1</v>
          </cell>
          <cell r="L18" t="str">
            <v>stroke, ectropion</v>
          </cell>
          <cell r="M18" t="str">
            <v>Bilateral upper eyelid ptosis surgery posterior, ectropion</v>
          </cell>
          <cell r="N18">
            <v>1</v>
          </cell>
          <cell r="O18">
            <v>1</v>
          </cell>
          <cell r="P18">
            <v>2</v>
          </cell>
          <cell r="Q18">
            <v>0</v>
          </cell>
          <cell r="R18" t="str">
            <v/>
          </cell>
          <cell r="U18">
            <v>41460</v>
          </cell>
          <cell r="W18">
            <v>41513</v>
          </cell>
          <cell r="X18">
            <v>1.7333333333333334</v>
          </cell>
          <cell r="Y18" t="str">
            <v>OD</v>
          </cell>
          <cell r="Z18">
            <v>0</v>
          </cell>
          <cell r="AA18">
            <v>0.53700000000000003</v>
          </cell>
          <cell r="AB18">
            <v>22.864000000000001</v>
          </cell>
          <cell r="AC18">
            <v>2.9</v>
          </cell>
          <cell r="AD18">
            <v>24.052</v>
          </cell>
          <cell r="AE18">
            <v>3.75</v>
          </cell>
          <cell r="AF18">
            <v>22.68</v>
          </cell>
          <cell r="AG18" t="str">
            <v/>
          </cell>
          <cell r="AH18" t="str">
            <v/>
          </cell>
          <cell r="AI18">
            <v>0</v>
          </cell>
          <cell r="AJ18">
            <v>1</v>
          </cell>
          <cell r="AL18">
            <v>2.363</v>
          </cell>
          <cell r="AM18">
            <v>1.1879999999999988</v>
          </cell>
          <cell r="AN18">
            <v>-1.1750000000000007</v>
          </cell>
          <cell r="AO18">
            <v>1</v>
          </cell>
          <cell r="AP18">
            <v>0</v>
          </cell>
          <cell r="AQ18">
            <v>1</v>
          </cell>
          <cell r="AR18">
            <v>1</v>
          </cell>
          <cell r="AS18">
            <v>0</v>
          </cell>
          <cell r="AT18">
            <v>0</v>
          </cell>
          <cell r="AU18">
            <v>1</v>
          </cell>
          <cell r="AV18">
            <v>3.2130000000000001</v>
          </cell>
          <cell r="AW18">
            <v>-0.18400000000000105</v>
          </cell>
          <cell r="AX18">
            <v>3.3970000000000011</v>
          </cell>
          <cell r="AY18">
            <v>1</v>
          </cell>
          <cell r="AZ18">
            <v>1</v>
          </cell>
        </row>
        <row r="19">
          <cell r="G19" t="str">
            <v>Donna Bright_1</v>
          </cell>
          <cell r="H19">
            <v>17334</v>
          </cell>
          <cell r="I19">
            <v>2</v>
          </cell>
          <cell r="J19">
            <v>1</v>
          </cell>
          <cell r="K19">
            <v>1</v>
          </cell>
          <cell r="N19">
            <v>1</v>
          </cell>
          <cell r="O19">
            <v>1</v>
          </cell>
          <cell r="P19">
            <v>2</v>
          </cell>
          <cell r="Q19">
            <v>1</v>
          </cell>
          <cell r="R19" t="str">
            <v/>
          </cell>
          <cell r="U19">
            <v>41460</v>
          </cell>
          <cell r="W19">
            <v>41513</v>
          </cell>
          <cell r="X19">
            <v>1.7333333333333334</v>
          </cell>
          <cell r="Y19" t="str">
            <v>OD</v>
          </cell>
          <cell r="Z19">
            <v>0</v>
          </cell>
          <cell r="AA19">
            <v>1.571</v>
          </cell>
          <cell r="AB19">
            <v>21.4</v>
          </cell>
          <cell r="AC19">
            <v>2.7069999999999999</v>
          </cell>
          <cell r="AD19">
            <v>24.879000000000001</v>
          </cell>
          <cell r="AE19">
            <v>2.85</v>
          </cell>
          <cell r="AF19">
            <v>21.63</v>
          </cell>
          <cell r="AG19" t="str">
            <v/>
          </cell>
          <cell r="AH19" t="str">
            <v/>
          </cell>
          <cell r="AI19">
            <v>0</v>
          </cell>
          <cell r="AJ19">
            <v>0</v>
          </cell>
          <cell r="AL19">
            <v>1.1359999999999999</v>
          </cell>
          <cell r="AM19">
            <v>3.4790000000000028</v>
          </cell>
          <cell r="AN19">
            <v>2.3430000000000035</v>
          </cell>
          <cell r="AO19">
            <v>1</v>
          </cell>
          <cell r="AP19">
            <v>0</v>
          </cell>
          <cell r="AQ19">
            <v>0</v>
          </cell>
          <cell r="AR19">
            <v>1</v>
          </cell>
          <cell r="AS19">
            <v>0</v>
          </cell>
          <cell r="AT19">
            <v>0</v>
          </cell>
          <cell r="AU19">
            <v>1</v>
          </cell>
          <cell r="AV19">
            <v>1.2790000000000001</v>
          </cell>
          <cell r="AW19">
            <v>0.23000000000000043</v>
          </cell>
          <cell r="AX19">
            <v>1.0489999999999997</v>
          </cell>
          <cell r="AY19">
            <v>0</v>
          </cell>
          <cell r="AZ19">
            <v>1</v>
          </cell>
        </row>
        <row r="20">
          <cell r="G20" t="str">
            <v>Richard Schnell_0</v>
          </cell>
          <cell r="H20">
            <v>15224</v>
          </cell>
          <cell r="I20">
            <v>1</v>
          </cell>
          <cell r="J20">
            <v>1</v>
          </cell>
          <cell r="K20">
            <v>1</v>
          </cell>
          <cell r="M20" t="str">
            <v>left upper ptosis surgery posterior, bilateral lower canthoplasty, bilat upper blepharoplasty</v>
          </cell>
          <cell r="N20">
            <v>1</v>
          </cell>
          <cell r="O20">
            <v>2</v>
          </cell>
          <cell r="P20">
            <v>1</v>
          </cell>
          <cell r="Q20">
            <v>0</v>
          </cell>
          <cell r="R20" t="str">
            <v/>
          </cell>
          <cell r="U20">
            <v>41499</v>
          </cell>
          <cell r="W20">
            <v>41761</v>
          </cell>
          <cell r="X20">
            <v>8.6333333333333329</v>
          </cell>
          <cell r="Y20" t="str">
            <v>OS</v>
          </cell>
          <cell r="Z20">
            <v>1</v>
          </cell>
          <cell r="AA20">
            <v>1.63</v>
          </cell>
          <cell r="AB20">
            <v>12.494</v>
          </cell>
          <cell r="AC20">
            <v>2.532</v>
          </cell>
          <cell r="AD20">
            <v>13.48</v>
          </cell>
          <cell r="AE20">
            <v>2.94</v>
          </cell>
          <cell r="AF20">
            <v>12.96</v>
          </cell>
          <cell r="AG20" t="str">
            <v/>
          </cell>
          <cell r="AH20" t="str">
            <v/>
          </cell>
          <cell r="AI20">
            <v>0</v>
          </cell>
          <cell r="AJ20">
            <v>1</v>
          </cell>
          <cell r="AL20">
            <v>0.90200000000000014</v>
          </cell>
          <cell r="AM20">
            <v>0.98600000000000065</v>
          </cell>
          <cell r="AN20">
            <v>8.3999999999999631E-2</v>
          </cell>
          <cell r="AO20">
            <v>1</v>
          </cell>
          <cell r="AP20">
            <v>0</v>
          </cell>
          <cell r="AQ20">
            <v>0</v>
          </cell>
          <cell r="AR20">
            <v>1</v>
          </cell>
          <cell r="AS20">
            <v>0</v>
          </cell>
          <cell r="AT20">
            <v>0</v>
          </cell>
          <cell r="AU20">
            <v>1</v>
          </cell>
          <cell r="AV20">
            <v>1.31</v>
          </cell>
          <cell r="AW20">
            <v>0.46600000000000108</v>
          </cell>
          <cell r="AX20">
            <v>0.84399999999999897</v>
          </cell>
          <cell r="AY20">
            <v>0</v>
          </cell>
          <cell r="AZ20">
            <v>0</v>
          </cell>
        </row>
        <row r="21">
          <cell r="G21" t="str">
            <v>Richard Schnell_1</v>
          </cell>
          <cell r="H21">
            <v>15224</v>
          </cell>
          <cell r="I21">
            <v>1</v>
          </cell>
          <cell r="J21">
            <v>1</v>
          </cell>
          <cell r="K21">
            <v>1</v>
          </cell>
          <cell r="N21">
            <v>1</v>
          </cell>
          <cell r="O21">
            <v>2</v>
          </cell>
          <cell r="P21">
            <v>1</v>
          </cell>
          <cell r="Q21">
            <v>1</v>
          </cell>
          <cell r="R21" t="str">
            <v/>
          </cell>
          <cell r="U21">
            <v>41499</v>
          </cell>
          <cell r="W21">
            <v>41761</v>
          </cell>
          <cell r="X21">
            <v>8.6333333333333329</v>
          </cell>
          <cell r="Y21" t="str">
            <v>OS</v>
          </cell>
          <cell r="Z21">
            <v>1</v>
          </cell>
          <cell r="AA21">
            <v>0.54300000000000004</v>
          </cell>
          <cell r="AB21">
            <v>13.015000000000001</v>
          </cell>
          <cell r="AC21">
            <v>2.0070000000000001</v>
          </cell>
          <cell r="AD21">
            <v>11.724</v>
          </cell>
          <cell r="AE21">
            <v>3.94</v>
          </cell>
          <cell r="AF21">
            <v>12.96</v>
          </cell>
          <cell r="AG21" t="str">
            <v/>
          </cell>
          <cell r="AH21" t="str">
            <v/>
          </cell>
          <cell r="AI21">
            <v>0</v>
          </cell>
          <cell r="AJ21">
            <v>0</v>
          </cell>
          <cell r="AL21">
            <v>1.464</v>
          </cell>
          <cell r="AM21">
            <v>-1.2910000000000004</v>
          </cell>
          <cell r="AN21">
            <v>-2.7550000000000008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0</v>
          </cell>
          <cell r="AU21">
            <v>3</v>
          </cell>
          <cell r="AV21">
            <v>3.3969999999999998</v>
          </cell>
          <cell r="AW21">
            <v>-5.4999999999999716E-2</v>
          </cell>
          <cell r="AX21">
            <v>3.4519999999999995</v>
          </cell>
          <cell r="AY21">
            <v>1</v>
          </cell>
          <cell r="AZ21">
            <v>0</v>
          </cell>
        </row>
        <row r="22">
          <cell r="G22" t="str">
            <v>Rhashonda Lavender_0</v>
          </cell>
          <cell r="H22">
            <v>30620</v>
          </cell>
          <cell r="I22">
            <v>2</v>
          </cell>
          <cell r="J22">
            <v>0</v>
          </cell>
          <cell r="K22">
            <v>1</v>
          </cell>
          <cell r="N22">
            <v>1</v>
          </cell>
          <cell r="O22">
            <v>4</v>
          </cell>
          <cell r="P22">
            <v>1</v>
          </cell>
          <cell r="Q22">
            <v>0</v>
          </cell>
          <cell r="R22" t="str">
            <v/>
          </cell>
          <cell r="X22" t="str">
            <v/>
          </cell>
          <cell r="Y22" t="str">
            <v>OS</v>
          </cell>
          <cell r="Z22">
            <v>1</v>
          </cell>
          <cell r="AA22">
            <v>2.6349999999999998</v>
          </cell>
          <cell r="AB22">
            <v>20.55</v>
          </cell>
          <cell r="AC22">
            <v>2.536</v>
          </cell>
          <cell r="AD22">
            <v>21.106000000000002</v>
          </cell>
          <cell r="AG22" t="str">
            <v/>
          </cell>
          <cell r="AH22" t="str">
            <v/>
          </cell>
          <cell r="AI22">
            <v>0</v>
          </cell>
          <cell r="AJ22">
            <v>1</v>
          </cell>
          <cell r="AL22">
            <v>-9.8999999999999755E-2</v>
          </cell>
          <cell r="AM22">
            <v>0.55600000000000094</v>
          </cell>
          <cell r="AN22">
            <v>0.65500000000000114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</v>
          </cell>
          <cell r="AU22">
            <v>4</v>
          </cell>
          <cell r="AV22" t="str">
            <v/>
          </cell>
          <cell r="AW22" t="str">
            <v/>
          </cell>
          <cell r="AX22" t="str">
            <v/>
          </cell>
          <cell r="AY22">
            <v>0</v>
          </cell>
          <cell r="AZ22">
            <v>0</v>
          </cell>
        </row>
        <row r="23">
          <cell r="G23" t="str">
            <v>Rhashonda Lavender_1</v>
          </cell>
          <cell r="H23">
            <v>30620</v>
          </cell>
          <cell r="I23">
            <v>2</v>
          </cell>
          <cell r="J23">
            <v>0</v>
          </cell>
          <cell r="K23">
            <v>1</v>
          </cell>
          <cell r="N23">
            <v>1</v>
          </cell>
          <cell r="O23">
            <v>4</v>
          </cell>
          <cell r="P23">
            <v>1</v>
          </cell>
          <cell r="Q23">
            <v>1</v>
          </cell>
          <cell r="R23" t="str">
            <v/>
          </cell>
          <cell r="X23" t="str">
            <v/>
          </cell>
          <cell r="Y23" t="str">
            <v>OS</v>
          </cell>
          <cell r="Z23">
            <v>1</v>
          </cell>
          <cell r="AA23">
            <v>2.73</v>
          </cell>
          <cell r="AB23">
            <v>20.454000000000001</v>
          </cell>
          <cell r="AC23">
            <v>3.6349999999999998</v>
          </cell>
          <cell r="AD23">
            <v>20.585000000000001</v>
          </cell>
          <cell r="AG23" t="str">
            <v/>
          </cell>
          <cell r="AH23" t="str">
            <v/>
          </cell>
          <cell r="AI23">
            <v>0</v>
          </cell>
          <cell r="AJ23">
            <v>0</v>
          </cell>
          <cell r="AL23">
            <v>0.9049999999999998</v>
          </cell>
          <cell r="AM23">
            <v>0.13100000000000023</v>
          </cell>
          <cell r="AN23">
            <v>-0.77399999999999736</v>
          </cell>
          <cell r="AO23">
            <v>1</v>
          </cell>
          <cell r="AP23">
            <v>0</v>
          </cell>
          <cell r="AQ23">
            <v>1</v>
          </cell>
          <cell r="AR23">
            <v>1</v>
          </cell>
          <cell r="AS23">
            <v>0</v>
          </cell>
          <cell r="AT23">
            <v>0</v>
          </cell>
          <cell r="AU23">
            <v>1</v>
          </cell>
          <cell r="AV23" t="str">
            <v/>
          </cell>
          <cell r="AW23" t="str">
            <v/>
          </cell>
          <cell r="AX23" t="str">
            <v/>
          </cell>
          <cell r="AY23">
            <v>1</v>
          </cell>
          <cell r="AZ23">
            <v>0</v>
          </cell>
        </row>
        <row r="24">
          <cell r="G24" t="str">
            <v>Nancy Lahana_0</v>
          </cell>
          <cell r="H24">
            <v>14775</v>
          </cell>
          <cell r="I24">
            <v>2</v>
          </cell>
          <cell r="J24">
            <v>1</v>
          </cell>
          <cell r="K24">
            <v>1</v>
          </cell>
          <cell r="L24" t="str">
            <v>Lower lid Bleph</v>
          </cell>
          <cell r="M24" t="str">
            <v xml:space="preserve"> </v>
          </cell>
          <cell r="N24">
            <v>1</v>
          </cell>
          <cell r="O24">
            <v>4</v>
          </cell>
          <cell r="P24">
            <v>2</v>
          </cell>
          <cell r="Q24">
            <v>0</v>
          </cell>
          <cell r="R24" t="str">
            <v/>
          </cell>
          <cell r="X24" t="str">
            <v/>
          </cell>
          <cell r="Y24" t="str">
            <v>OS</v>
          </cell>
          <cell r="Z24">
            <v>1</v>
          </cell>
          <cell r="AA24">
            <v>1.597</v>
          </cell>
          <cell r="AB24">
            <v>17.759</v>
          </cell>
          <cell r="AC24">
            <v>3.2130000000000001</v>
          </cell>
          <cell r="AD24">
            <v>16.166</v>
          </cell>
          <cell r="AG24" t="str">
            <v/>
          </cell>
          <cell r="AH24" t="str">
            <v/>
          </cell>
          <cell r="AI24">
            <v>0</v>
          </cell>
          <cell r="AJ24">
            <v>1</v>
          </cell>
          <cell r="AL24">
            <v>1.6160000000000001</v>
          </cell>
          <cell r="AM24">
            <v>-1.593</v>
          </cell>
          <cell r="AN24">
            <v>-3.2089999999999996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0</v>
          </cell>
          <cell r="AU24">
            <v>3</v>
          </cell>
          <cell r="AV24" t="str">
            <v/>
          </cell>
          <cell r="AW24" t="str">
            <v/>
          </cell>
          <cell r="AX24" t="str">
            <v/>
          </cell>
          <cell r="AY24">
            <v>0</v>
          </cell>
          <cell r="AZ24">
            <v>0</v>
          </cell>
        </row>
        <row r="25">
          <cell r="G25" t="str">
            <v>Nancy Lahana_1</v>
          </cell>
          <cell r="H25">
            <v>14775</v>
          </cell>
          <cell r="I25">
            <v>2</v>
          </cell>
          <cell r="J25">
            <v>1</v>
          </cell>
          <cell r="K25">
            <v>1</v>
          </cell>
          <cell r="N25">
            <v>1</v>
          </cell>
          <cell r="O25">
            <v>4</v>
          </cell>
          <cell r="P25">
            <v>2</v>
          </cell>
          <cell r="Q25">
            <v>1</v>
          </cell>
          <cell r="R25" t="str">
            <v/>
          </cell>
          <cell r="X25" t="str">
            <v/>
          </cell>
          <cell r="Y25" t="str">
            <v>OS</v>
          </cell>
          <cell r="Z25">
            <v>1</v>
          </cell>
          <cell r="AA25">
            <v>1.716</v>
          </cell>
          <cell r="AB25">
            <v>15.401</v>
          </cell>
          <cell r="AC25">
            <v>3.9420000000000002</v>
          </cell>
          <cell r="AD25">
            <v>15.884</v>
          </cell>
          <cell r="AG25" t="str">
            <v/>
          </cell>
          <cell r="AH25" t="str">
            <v/>
          </cell>
          <cell r="AI25">
            <v>0</v>
          </cell>
          <cell r="AJ25">
            <v>0</v>
          </cell>
          <cell r="AL25">
            <v>2.226</v>
          </cell>
          <cell r="AM25">
            <v>0.48300000000000054</v>
          </cell>
          <cell r="AN25">
            <v>-1.7430000000000003</v>
          </cell>
          <cell r="AO25">
            <v>1</v>
          </cell>
          <cell r="AP25">
            <v>0</v>
          </cell>
          <cell r="AQ25">
            <v>1</v>
          </cell>
          <cell r="AR25">
            <v>1</v>
          </cell>
          <cell r="AS25">
            <v>0</v>
          </cell>
          <cell r="AT25">
            <v>0</v>
          </cell>
          <cell r="AU25">
            <v>1</v>
          </cell>
          <cell r="AV25" t="str">
            <v/>
          </cell>
          <cell r="AW25" t="str">
            <v/>
          </cell>
          <cell r="AX25" t="str">
            <v/>
          </cell>
          <cell r="AY25">
            <v>1</v>
          </cell>
          <cell r="AZ25">
            <v>0</v>
          </cell>
        </row>
        <row r="26">
          <cell r="G26" t="str">
            <v>Steven T Haigh_0</v>
          </cell>
          <cell r="H26">
            <v>24014</v>
          </cell>
          <cell r="I26">
            <v>1</v>
          </cell>
          <cell r="J26">
            <v>0</v>
          </cell>
          <cell r="K26">
            <v>1</v>
          </cell>
          <cell r="N26">
            <v>1</v>
          </cell>
          <cell r="O26">
            <v>4</v>
          </cell>
          <cell r="P26">
            <v>0</v>
          </cell>
          <cell r="Q26">
            <v>0</v>
          </cell>
          <cell r="R26" t="str">
            <v/>
          </cell>
          <cell r="X26" t="str">
            <v/>
          </cell>
          <cell r="Y26" t="str">
            <v>OD</v>
          </cell>
          <cell r="Z26">
            <v>0</v>
          </cell>
          <cell r="AA26">
            <v>0.95599999999999996</v>
          </cell>
          <cell r="AB26">
            <v>7.7370000000000001</v>
          </cell>
          <cell r="AC26">
            <v>1.4350000000000001</v>
          </cell>
          <cell r="AD26">
            <v>7.2359999999999998</v>
          </cell>
          <cell r="AG26" t="str">
            <v/>
          </cell>
          <cell r="AH26" t="str">
            <v/>
          </cell>
          <cell r="AI26">
            <v>1</v>
          </cell>
          <cell r="AJ26">
            <v>0</v>
          </cell>
          <cell r="AL26">
            <v>0.47900000000000009</v>
          </cell>
          <cell r="AM26">
            <v>-0.50100000000000033</v>
          </cell>
          <cell r="AN26">
            <v>-0.98000000000000043</v>
          </cell>
          <cell r="AO26">
            <v>0</v>
          </cell>
          <cell r="AP26">
            <v>1</v>
          </cell>
          <cell r="AQ26">
            <v>1</v>
          </cell>
          <cell r="AR26">
            <v>1</v>
          </cell>
          <cell r="AS26">
            <v>0</v>
          </cell>
          <cell r="AT26">
            <v>0</v>
          </cell>
          <cell r="AU26">
            <v>2</v>
          </cell>
          <cell r="AV26" t="str">
            <v/>
          </cell>
          <cell r="AW26" t="str">
            <v/>
          </cell>
          <cell r="AX26" t="str">
            <v/>
          </cell>
          <cell r="AY26">
            <v>0</v>
          </cell>
          <cell r="AZ26">
            <v>1</v>
          </cell>
        </row>
        <row r="27">
          <cell r="G27" t="str">
            <v>Steven T Haigh_1</v>
          </cell>
          <cell r="H27">
            <v>24014</v>
          </cell>
          <cell r="I27">
            <v>1</v>
          </cell>
          <cell r="J27">
            <v>0</v>
          </cell>
          <cell r="K27">
            <v>1</v>
          </cell>
          <cell r="N27">
            <v>1</v>
          </cell>
          <cell r="O27">
            <v>4</v>
          </cell>
          <cell r="P27">
            <v>0</v>
          </cell>
          <cell r="Q27">
            <v>1</v>
          </cell>
          <cell r="R27" t="str">
            <v/>
          </cell>
          <cell r="X27" t="str">
            <v/>
          </cell>
          <cell r="Y27" t="str">
            <v>OD</v>
          </cell>
          <cell r="Z27">
            <v>0</v>
          </cell>
          <cell r="AA27">
            <v>1.1279999999999999</v>
          </cell>
          <cell r="AB27">
            <v>8.2390000000000008</v>
          </cell>
          <cell r="AC27">
            <v>1.2390000000000001</v>
          </cell>
          <cell r="AD27">
            <v>6.8339999999999996</v>
          </cell>
          <cell r="AG27" t="str">
            <v/>
          </cell>
          <cell r="AH27" t="str">
            <v/>
          </cell>
          <cell r="AI27">
            <v>1</v>
          </cell>
          <cell r="AJ27">
            <v>1</v>
          </cell>
          <cell r="AL27">
            <v>0.11100000000000021</v>
          </cell>
          <cell r="AM27">
            <v>-1.4050000000000011</v>
          </cell>
          <cell r="AN27">
            <v>-1.5160000000000009</v>
          </cell>
          <cell r="AO27">
            <v>0</v>
          </cell>
          <cell r="AP27">
            <v>1</v>
          </cell>
          <cell r="AQ27">
            <v>1</v>
          </cell>
          <cell r="AR27">
            <v>1</v>
          </cell>
          <cell r="AS27">
            <v>0</v>
          </cell>
          <cell r="AT27">
            <v>0</v>
          </cell>
          <cell r="AU27">
            <v>2</v>
          </cell>
          <cell r="AV27" t="str">
            <v/>
          </cell>
          <cell r="AW27" t="str">
            <v/>
          </cell>
          <cell r="AX27" t="str">
            <v/>
          </cell>
          <cell r="AY27">
            <v>1</v>
          </cell>
          <cell r="AZ27">
            <v>1</v>
          </cell>
        </row>
        <row r="28">
          <cell r="G28" t="str">
            <v>Duane Otten_0</v>
          </cell>
          <cell r="H28">
            <v>19348</v>
          </cell>
          <cell r="I28">
            <v>1</v>
          </cell>
          <cell r="J28">
            <v>0</v>
          </cell>
          <cell r="K28">
            <v>1</v>
          </cell>
          <cell r="L28" t="str">
            <v>gancyclovir implant 96</v>
          </cell>
          <cell r="M28" t="str">
            <v>Repair of blepharoptosis</v>
          </cell>
          <cell r="N28">
            <v>1</v>
          </cell>
          <cell r="O28">
            <v>1</v>
          </cell>
          <cell r="P28">
            <v>1</v>
          </cell>
          <cell r="Q28">
            <v>0</v>
          </cell>
          <cell r="R28" t="str">
            <v/>
          </cell>
          <cell r="U28">
            <v>41374</v>
          </cell>
          <cell r="W28">
            <v>41470</v>
          </cell>
          <cell r="X28">
            <v>3.1666666666666665</v>
          </cell>
          <cell r="Y28" t="str">
            <v>OS</v>
          </cell>
          <cell r="Z28">
            <v>1</v>
          </cell>
          <cell r="AA28">
            <v>3.9790000000000001</v>
          </cell>
          <cell r="AB28">
            <v>15.334</v>
          </cell>
          <cell r="AC28">
            <v>3.1120000000000001</v>
          </cell>
          <cell r="AD28">
            <v>13.326000000000001</v>
          </cell>
          <cell r="AE28">
            <v>3.61</v>
          </cell>
          <cell r="AF28">
            <v>13.06</v>
          </cell>
          <cell r="AG28">
            <v>3.61</v>
          </cell>
          <cell r="AH28">
            <v>13.06</v>
          </cell>
          <cell r="AI28">
            <v>1</v>
          </cell>
          <cell r="AJ28">
            <v>0</v>
          </cell>
          <cell r="AL28">
            <v>-0.86699999999999999</v>
          </cell>
          <cell r="AM28">
            <v>-2.0079999999999991</v>
          </cell>
          <cell r="AN28">
            <v>-1.141</v>
          </cell>
          <cell r="AO28">
            <v>0</v>
          </cell>
          <cell r="AP28">
            <v>1</v>
          </cell>
          <cell r="AQ28">
            <v>1</v>
          </cell>
          <cell r="AR28">
            <v>1</v>
          </cell>
          <cell r="AS28">
            <v>0</v>
          </cell>
          <cell r="AT28">
            <v>0</v>
          </cell>
          <cell r="AU28">
            <v>2</v>
          </cell>
          <cell r="AV28">
            <v>-0.36900000000000022</v>
          </cell>
          <cell r="AW28">
            <v>-2.2739999999999991</v>
          </cell>
          <cell r="AX28">
            <v>1.9049999999999989</v>
          </cell>
          <cell r="AY28">
            <v>1</v>
          </cell>
          <cell r="AZ28">
            <v>0</v>
          </cell>
        </row>
        <row r="29">
          <cell r="G29" t="str">
            <v>Duane Otten_1</v>
          </cell>
          <cell r="H29">
            <v>19348</v>
          </cell>
          <cell r="I29">
            <v>1</v>
          </cell>
          <cell r="J29">
            <v>0</v>
          </cell>
          <cell r="K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 t="str">
            <v/>
          </cell>
          <cell r="U29">
            <v>41374</v>
          </cell>
          <cell r="W29">
            <v>41470</v>
          </cell>
          <cell r="X29">
            <v>3.1666666666666665</v>
          </cell>
          <cell r="Y29" t="str">
            <v>OS</v>
          </cell>
          <cell r="Z29">
            <v>1</v>
          </cell>
          <cell r="AA29">
            <v>1.6579999999999999</v>
          </cell>
          <cell r="AB29">
            <v>15.5</v>
          </cell>
          <cell r="AC29">
            <v>2.476</v>
          </cell>
          <cell r="AD29">
            <v>14.24</v>
          </cell>
          <cell r="AE29">
            <v>3.06</v>
          </cell>
          <cell r="AF29">
            <v>13.95</v>
          </cell>
          <cell r="AG29">
            <v>3.06</v>
          </cell>
          <cell r="AH29">
            <v>13.95</v>
          </cell>
          <cell r="AI29">
            <v>1</v>
          </cell>
          <cell r="AJ29">
            <v>1</v>
          </cell>
          <cell r="AL29">
            <v>0.81800000000000006</v>
          </cell>
          <cell r="AM29">
            <v>-1.2599999999999998</v>
          </cell>
          <cell r="AN29">
            <v>-2.0780000000000012</v>
          </cell>
          <cell r="AO29">
            <v>1</v>
          </cell>
          <cell r="AP29">
            <v>1</v>
          </cell>
          <cell r="AQ29">
            <v>1</v>
          </cell>
          <cell r="AR29">
            <v>1</v>
          </cell>
          <cell r="AS29">
            <v>1</v>
          </cell>
          <cell r="AT29">
            <v>0</v>
          </cell>
          <cell r="AU29">
            <v>3</v>
          </cell>
          <cell r="AV29">
            <v>1.4020000000000001</v>
          </cell>
          <cell r="AW29">
            <v>-1.5500000000000007</v>
          </cell>
          <cell r="AX29">
            <v>2.9520000000000008</v>
          </cell>
          <cell r="AY29">
            <v>0</v>
          </cell>
          <cell r="AZ29">
            <v>0</v>
          </cell>
        </row>
        <row r="30">
          <cell r="G30" t="str">
            <v>Dale Manolakas_0</v>
          </cell>
          <cell r="H30">
            <v>17545</v>
          </cell>
          <cell r="I30">
            <v>2</v>
          </cell>
          <cell r="J30">
            <v>0</v>
          </cell>
          <cell r="K30">
            <v>1</v>
          </cell>
          <cell r="M30" t="str">
            <v>Bilateral upper eyelid ptosis surgery posterior, bilateral blepharoplasty</v>
          </cell>
          <cell r="N30">
            <v>1</v>
          </cell>
          <cell r="O30">
            <v>2</v>
          </cell>
          <cell r="P30">
            <v>2</v>
          </cell>
          <cell r="Q30">
            <v>0</v>
          </cell>
          <cell r="R30" t="str">
            <v/>
          </cell>
          <cell r="U30">
            <v>41409</v>
          </cell>
          <cell r="W30">
            <v>41485</v>
          </cell>
          <cell r="X30">
            <v>2.5</v>
          </cell>
          <cell r="Y30" t="str">
            <v>OS</v>
          </cell>
          <cell r="Z30">
            <v>1</v>
          </cell>
          <cell r="AA30">
            <v>0.70499999999999996</v>
          </cell>
          <cell r="AB30">
            <v>18.401</v>
          </cell>
          <cell r="AC30">
            <v>0.497</v>
          </cell>
          <cell r="AD30">
            <v>18.241</v>
          </cell>
          <cell r="AE30">
            <v>5.27</v>
          </cell>
          <cell r="AF30">
            <v>15.38</v>
          </cell>
          <cell r="AG30" t="str">
            <v/>
          </cell>
          <cell r="AH30" t="str">
            <v/>
          </cell>
          <cell r="AI30">
            <v>0</v>
          </cell>
          <cell r="AJ30">
            <v>1</v>
          </cell>
          <cell r="AL30">
            <v>-0.20799999999999996</v>
          </cell>
          <cell r="AM30">
            <v>-0.16000000000000014</v>
          </cell>
          <cell r="AN30">
            <v>4.7999999999998266E-2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1</v>
          </cell>
          <cell r="AU30">
            <v>4</v>
          </cell>
          <cell r="AV30">
            <v>4.5649999999999995</v>
          </cell>
          <cell r="AW30">
            <v>-3.020999999999999</v>
          </cell>
          <cell r="AX30">
            <v>7.5859999999999985</v>
          </cell>
          <cell r="AY30">
            <v>0</v>
          </cell>
          <cell r="AZ30">
            <v>0</v>
          </cell>
        </row>
        <row r="31">
          <cell r="G31" t="str">
            <v>Dale Manolakas_1</v>
          </cell>
          <cell r="H31">
            <v>17545</v>
          </cell>
          <cell r="I31">
            <v>2</v>
          </cell>
          <cell r="J31">
            <v>0</v>
          </cell>
          <cell r="K31">
            <v>1</v>
          </cell>
          <cell r="N31">
            <v>1</v>
          </cell>
          <cell r="O31">
            <v>2</v>
          </cell>
          <cell r="P31">
            <v>2</v>
          </cell>
          <cell r="Q31">
            <v>1</v>
          </cell>
          <cell r="R31" t="str">
            <v/>
          </cell>
          <cell r="U31">
            <v>41409</v>
          </cell>
          <cell r="W31">
            <v>41485</v>
          </cell>
          <cell r="X31">
            <v>2.5</v>
          </cell>
          <cell r="Y31" t="str">
            <v>OS</v>
          </cell>
          <cell r="Z31">
            <v>1</v>
          </cell>
          <cell r="AA31">
            <v>0.441</v>
          </cell>
          <cell r="AB31">
            <v>21.12</v>
          </cell>
          <cell r="AC31">
            <v>1.349</v>
          </cell>
          <cell r="AD31">
            <v>18.454000000000001</v>
          </cell>
          <cell r="AE31">
            <v>4.9800000000000004</v>
          </cell>
          <cell r="AF31">
            <v>17.68</v>
          </cell>
          <cell r="AG31" t="str">
            <v/>
          </cell>
          <cell r="AH31" t="str">
            <v/>
          </cell>
          <cell r="AI31">
            <v>0</v>
          </cell>
          <cell r="AJ31">
            <v>0</v>
          </cell>
          <cell r="AL31">
            <v>0.90799999999999992</v>
          </cell>
          <cell r="AM31">
            <v>-2.6660000000000004</v>
          </cell>
          <cell r="AN31">
            <v>-3.5740000000000016</v>
          </cell>
          <cell r="AO31">
            <v>1</v>
          </cell>
          <cell r="AP31">
            <v>1</v>
          </cell>
          <cell r="AQ31">
            <v>1</v>
          </cell>
          <cell r="AR31">
            <v>1</v>
          </cell>
          <cell r="AS31">
            <v>1</v>
          </cell>
          <cell r="AT31">
            <v>0</v>
          </cell>
          <cell r="AU31">
            <v>3</v>
          </cell>
          <cell r="AV31">
            <v>4.5390000000000006</v>
          </cell>
          <cell r="AW31">
            <v>-3.4400000000000013</v>
          </cell>
          <cell r="AX31">
            <v>7.9790000000000019</v>
          </cell>
          <cell r="AY31">
            <v>1</v>
          </cell>
          <cell r="AZ31">
            <v>0</v>
          </cell>
        </row>
        <row r="32">
          <cell r="G32" t="str">
            <v>Salim Bamakhrama_0</v>
          </cell>
          <cell r="H32">
            <v>31374</v>
          </cell>
          <cell r="I32">
            <v>1</v>
          </cell>
          <cell r="J32">
            <v>0</v>
          </cell>
          <cell r="K32">
            <v>1</v>
          </cell>
          <cell r="M32" t="str">
            <v>Repair of blepharoptosis</v>
          </cell>
          <cell r="N32">
            <v>1</v>
          </cell>
          <cell r="O32">
            <v>1</v>
          </cell>
          <cell r="P32">
            <v>1</v>
          </cell>
          <cell r="Q32">
            <v>0</v>
          </cell>
          <cell r="R32" t="str">
            <v/>
          </cell>
          <cell r="U32">
            <v>41451</v>
          </cell>
          <cell r="W32">
            <v>42047</v>
          </cell>
          <cell r="X32">
            <v>19.533333333333335</v>
          </cell>
          <cell r="Y32" t="str">
            <v>OS</v>
          </cell>
          <cell r="Z32">
            <v>1</v>
          </cell>
          <cell r="AA32">
            <v>1.52</v>
          </cell>
          <cell r="AB32">
            <v>13.388</v>
          </cell>
          <cell r="AC32">
            <v>2.8</v>
          </cell>
          <cell r="AD32">
            <v>13.621</v>
          </cell>
          <cell r="AE32">
            <v>3.77</v>
          </cell>
          <cell r="AF32">
            <v>14.45</v>
          </cell>
          <cell r="AG32" t="str">
            <v/>
          </cell>
          <cell r="AH32" t="str">
            <v/>
          </cell>
          <cell r="AI32">
            <v>1</v>
          </cell>
          <cell r="AJ32">
            <v>0</v>
          </cell>
          <cell r="AL32">
            <v>1.2799999999999998</v>
          </cell>
          <cell r="AM32">
            <v>0.23300000000000054</v>
          </cell>
          <cell r="AN32">
            <v>-1.0469999999999988</v>
          </cell>
          <cell r="AO32">
            <v>1</v>
          </cell>
          <cell r="AP32">
            <v>0</v>
          </cell>
          <cell r="AQ32">
            <v>1</v>
          </cell>
          <cell r="AR32">
            <v>1</v>
          </cell>
          <cell r="AS32">
            <v>0</v>
          </cell>
          <cell r="AT32">
            <v>0</v>
          </cell>
          <cell r="AU32">
            <v>1</v>
          </cell>
          <cell r="AV32">
            <v>2.25</v>
          </cell>
          <cell r="AW32">
            <v>1.0619999999999994</v>
          </cell>
          <cell r="AX32">
            <v>1.1880000000000006</v>
          </cell>
          <cell r="AY32">
            <v>1</v>
          </cell>
          <cell r="AZ32">
            <v>0</v>
          </cell>
        </row>
        <row r="33">
          <cell r="G33" t="str">
            <v>Salim Bamakhrama_1</v>
          </cell>
          <cell r="H33">
            <v>31374</v>
          </cell>
          <cell r="I33">
            <v>1</v>
          </cell>
          <cell r="J33">
            <v>0</v>
          </cell>
          <cell r="K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 t="str">
            <v/>
          </cell>
          <cell r="U33">
            <v>41451</v>
          </cell>
          <cell r="W33">
            <v>42047</v>
          </cell>
          <cell r="X33">
            <v>19.533333333333335</v>
          </cell>
          <cell r="Y33" t="str">
            <v>OS</v>
          </cell>
          <cell r="Z33">
            <v>1</v>
          </cell>
          <cell r="AA33">
            <v>0.66200000000000003</v>
          </cell>
          <cell r="AB33">
            <v>12.763999999999999</v>
          </cell>
          <cell r="AC33">
            <v>1.8680000000000001</v>
          </cell>
          <cell r="AD33">
            <v>10.521000000000001</v>
          </cell>
          <cell r="AE33">
            <v>3.3</v>
          </cell>
          <cell r="AF33">
            <v>13.37</v>
          </cell>
          <cell r="AG33" t="str">
            <v/>
          </cell>
          <cell r="AH33" t="str">
            <v/>
          </cell>
          <cell r="AI33">
            <v>1</v>
          </cell>
          <cell r="AJ33">
            <v>1</v>
          </cell>
          <cell r="AL33">
            <v>1.206</v>
          </cell>
          <cell r="AM33">
            <v>-2.2429999999999986</v>
          </cell>
          <cell r="AN33">
            <v>-3.4489999999999981</v>
          </cell>
          <cell r="AO33">
            <v>1</v>
          </cell>
          <cell r="AP33">
            <v>1</v>
          </cell>
          <cell r="AQ33">
            <v>1</v>
          </cell>
          <cell r="AR33">
            <v>1</v>
          </cell>
          <cell r="AS33">
            <v>1</v>
          </cell>
          <cell r="AT33">
            <v>0</v>
          </cell>
          <cell r="AU33">
            <v>3</v>
          </cell>
          <cell r="AV33">
            <v>2.6379999999999999</v>
          </cell>
          <cell r="AW33">
            <v>0.60599999999999987</v>
          </cell>
          <cell r="AX33">
            <v>2.032</v>
          </cell>
          <cell r="AY33">
            <v>0</v>
          </cell>
          <cell r="AZ33">
            <v>0</v>
          </cell>
        </row>
        <row r="34">
          <cell r="G34" t="str">
            <v>Eleanor Grand_0</v>
          </cell>
          <cell r="H34">
            <v>18209</v>
          </cell>
          <cell r="I34">
            <v>2</v>
          </cell>
          <cell r="J34">
            <v>0</v>
          </cell>
          <cell r="K34">
            <v>2</v>
          </cell>
          <cell r="N34">
            <v>1</v>
          </cell>
          <cell r="O34">
            <v>4</v>
          </cell>
          <cell r="P34">
            <v>0</v>
          </cell>
          <cell r="Q34">
            <v>0</v>
          </cell>
          <cell r="R34" t="str">
            <v/>
          </cell>
          <cell r="X34" t="str">
            <v/>
          </cell>
          <cell r="Y34" t="str">
            <v>OD</v>
          </cell>
          <cell r="Z34">
            <v>0</v>
          </cell>
          <cell r="AA34">
            <v>1.1034999999999999</v>
          </cell>
          <cell r="AB34">
            <v>7.1130000000000004</v>
          </cell>
          <cell r="AC34">
            <v>2.9689999999999999</v>
          </cell>
          <cell r="AD34">
            <v>13.006</v>
          </cell>
          <cell r="AG34" t="str">
            <v/>
          </cell>
          <cell r="AH34" t="str">
            <v/>
          </cell>
          <cell r="AI34">
            <v>0</v>
          </cell>
          <cell r="AJ34">
            <v>1</v>
          </cell>
          <cell r="AL34">
            <v>1.8654999999999999</v>
          </cell>
          <cell r="AM34">
            <v>5.8929999999999998</v>
          </cell>
          <cell r="AN34">
            <v>4.0274999999999999</v>
          </cell>
          <cell r="AO34">
            <v>1</v>
          </cell>
          <cell r="AP34">
            <v>0</v>
          </cell>
          <cell r="AQ34">
            <v>0</v>
          </cell>
          <cell r="AR34">
            <v>1</v>
          </cell>
          <cell r="AS34">
            <v>0</v>
          </cell>
          <cell r="AT34">
            <v>0</v>
          </cell>
          <cell r="AU34">
            <v>1</v>
          </cell>
          <cell r="AV34" t="str">
            <v/>
          </cell>
          <cell r="AW34" t="str">
            <v/>
          </cell>
          <cell r="AX34" t="str">
            <v/>
          </cell>
          <cell r="AY34">
            <v>1</v>
          </cell>
          <cell r="AZ34">
            <v>1</v>
          </cell>
        </row>
        <row r="35">
          <cell r="G35" t="str">
            <v>Eleanor Grand_1</v>
          </cell>
          <cell r="H35">
            <v>18209</v>
          </cell>
          <cell r="I35">
            <v>2</v>
          </cell>
          <cell r="J35">
            <v>0</v>
          </cell>
          <cell r="K35">
            <v>2</v>
          </cell>
          <cell r="N35">
            <v>1</v>
          </cell>
          <cell r="O35">
            <v>4</v>
          </cell>
          <cell r="P35">
            <v>0</v>
          </cell>
          <cell r="Q35">
            <v>1</v>
          </cell>
          <cell r="R35" t="str">
            <v/>
          </cell>
          <cell r="X35" t="str">
            <v/>
          </cell>
          <cell r="Y35" t="str">
            <v>OD</v>
          </cell>
          <cell r="Z35">
            <v>0</v>
          </cell>
          <cell r="AA35">
            <v>3.395</v>
          </cell>
          <cell r="AB35">
            <v>11.252000000000001</v>
          </cell>
          <cell r="AC35">
            <v>3.1890000000000001</v>
          </cell>
          <cell r="AD35">
            <v>11.065</v>
          </cell>
          <cell r="AG35" t="str">
            <v/>
          </cell>
          <cell r="AH35" t="str">
            <v/>
          </cell>
          <cell r="AI35">
            <v>0</v>
          </cell>
          <cell r="AJ35">
            <v>0</v>
          </cell>
          <cell r="AL35">
            <v>-0.20599999999999996</v>
          </cell>
          <cell r="AM35">
            <v>-0.18700000000000117</v>
          </cell>
          <cell r="AN35">
            <v>1.8999999999998352E-2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1</v>
          </cell>
          <cell r="AU35">
            <v>4</v>
          </cell>
          <cell r="AV35" t="str">
            <v/>
          </cell>
          <cell r="AW35" t="str">
            <v/>
          </cell>
          <cell r="AX35" t="str">
            <v/>
          </cell>
          <cell r="AY35">
            <v>0</v>
          </cell>
          <cell r="AZ35">
            <v>1</v>
          </cell>
        </row>
        <row r="36">
          <cell r="G36" t="str">
            <v>Justin Reynolds_0</v>
          </cell>
          <cell r="H36">
            <v>29628</v>
          </cell>
          <cell r="I36">
            <v>1</v>
          </cell>
          <cell r="J36">
            <v>0</v>
          </cell>
          <cell r="K36">
            <v>1</v>
          </cell>
          <cell r="N36">
            <v>1</v>
          </cell>
          <cell r="O36">
            <v>4</v>
          </cell>
          <cell r="P36">
            <v>1</v>
          </cell>
          <cell r="Q36">
            <v>0</v>
          </cell>
          <cell r="R36" t="str">
            <v/>
          </cell>
          <cell r="X36" t="str">
            <v/>
          </cell>
          <cell r="Y36" t="str">
            <v>OS</v>
          </cell>
          <cell r="Z36">
            <v>1</v>
          </cell>
          <cell r="AA36">
            <v>2.7450000000000001</v>
          </cell>
          <cell r="AB36">
            <v>15.476000000000001</v>
          </cell>
          <cell r="AC36">
            <v>1.94</v>
          </cell>
          <cell r="AD36">
            <v>12.211</v>
          </cell>
          <cell r="AG36" t="str">
            <v/>
          </cell>
          <cell r="AH36" t="str">
            <v/>
          </cell>
          <cell r="AI36">
            <v>0</v>
          </cell>
          <cell r="AJ36">
            <v>1</v>
          </cell>
          <cell r="AL36">
            <v>-0.80500000000000016</v>
          </cell>
          <cell r="AM36">
            <v>-3.2650000000000006</v>
          </cell>
          <cell r="AN36">
            <v>-2.4600000000000009</v>
          </cell>
          <cell r="AO36">
            <v>0</v>
          </cell>
          <cell r="AP36">
            <v>1</v>
          </cell>
          <cell r="AQ36">
            <v>1</v>
          </cell>
          <cell r="AR36">
            <v>1</v>
          </cell>
          <cell r="AS36">
            <v>0</v>
          </cell>
          <cell r="AT36">
            <v>0</v>
          </cell>
          <cell r="AU36">
            <v>2</v>
          </cell>
          <cell r="AV36" t="str">
            <v/>
          </cell>
          <cell r="AW36" t="str">
            <v/>
          </cell>
          <cell r="AX36" t="str">
            <v/>
          </cell>
          <cell r="AY36">
            <v>0</v>
          </cell>
          <cell r="AZ36">
            <v>0</v>
          </cell>
        </row>
        <row r="37">
          <cell r="G37" t="str">
            <v>Justin Reynolds_1</v>
          </cell>
          <cell r="H37">
            <v>29628</v>
          </cell>
          <cell r="I37">
            <v>1</v>
          </cell>
          <cell r="J37">
            <v>0</v>
          </cell>
          <cell r="K37">
            <v>1</v>
          </cell>
          <cell r="N37">
            <v>1</v>
          </cell>
          <cell r="O37">
            <v>4</v>
          </cell>
          <cell r="P37">
            <v>1</v>
          </cell>
          <cell r="Q37">
            <v>1</v>
          </cell>
          <cell r="R37" t="str">
            <v/>
          </cell>
          <cell r="X37" t="str">
            <v/>
          </cell>
          <cell r="Y37" t="str">
            <v>OS</v>
          </cell>
          <cell r="Z37">
            <v>1</v>
          </cell>
          <cell r="AA37">
            <v>1.5720000000000001</v>
          </cell>
          <cell r="AB37">
            <v>13.667</v>
          </cell>
          <cell r="AC37">
            <v>1.8779999999999999</v>
          </cell>
          <cell r="AD37">
            <v>10.936</v>
          </cell>
          <cell r="AG37" t="str">
            <v/>
          </cell>
          <cell r="AH37" t="str">
            <v/>
          </cell>
          <cell r="AI37">
            <v>0</v>
          </cell>
          <cell r="AJ37">
            <v>0</v>
          </cell>
          <cell r="AL37">
            <v>0.30599999999999983</v>
          </cell>
          <cell r="AM37">
            <v>-2.7309999999999999</v>
          </cell>
          <cell r="AN37">
            <v>-3.036999999999999</v>
          </cell>
          <cell r="AO37">
            <v>0</v>
          </cell>
          <cell r="AP37">
            <v>1</v>
          </cell>
          <cell r="AQ37">
            <v>1</v>
          </cell>
          <cell r="AR37">
            <v>1</v>
          </cell>
          <cell r="AS37">
            <v>0</v>
          </cell>
          <cell r="AT37">
            <v>0</v>
          </cell>
          <cell r="AU37">
            <v>2</v>
          </cell>
          <cell r="AV37" t="str">
            <v/>
          </cell>
          <cell r="AW37" t="str">
            <v/>
          </cell>
          <cell r="AX37" t="str">
            <v/>
          </cell>
          <cell r="AY37">
            <v>1</v>
          </cell>
          <cell r="AZ37">
            <v>0</v>
          </cell>
        </row>
        <row r="38">
          <cell r="G38" t="str">
            <v>Peter Keating_0</v>
          </cell>
          <cell r="H38">
            <v>44641</v>
          </cell>
          <cell r="I38">
            <v>1</v>
          </cell>
          <cell r="J38">
            <v>0</v>
          </cell>
          <cell r="K38">
            <v>1</v>
          </cell>
          <cell r="N38">
            <v>1</v>
          </cell>
          <cell r="O38">
            <v>4</v>
          </cell>
          <cell r="P38">
            <v>2</v>
          </cell>
          <cell r="Q38">
            <v>0</v>
          </cell>
          <cell r="R38" t="str">
            <v/>
          </cell>
          <cell r="X38" t="str">
            <v/>
          </cell>
          <cell r="Y38" t="str">
            <v>OD</v>
          </cell>
          <cell r="Z38">
            <v>0</v>
          </cell>
          <cell r="AA38">
            <v>2.0030000000000001</v>
          </cell>
          <cell r="AB38">
            <v>13.659000000000001</v>
          </cell>
          <cell r="AC38">
            <v>3.923</v>
          </cell>
          <cell r="AD38">
            <v>18.376000000000001</v>
          </cell>
          <cell r="AG38" t="str">
            <v/>
          </cell>
          <cell r="AH38" t="str">
            <v/>
          </cell>
          <cell r="AI38">
            <v>1</v>
          </cell>
          <cell r="AJ38">
            <v>0</v>
          </cell>
          <cell r="AL38">
            <v>1.92</v>
          </cell>
          <cell r="AM38">
            <v>4.7170000000000005</v>
          </cell>
          <cell r="AN38">
            <v>2.7970000000000006</v>
          </cell>
          <cell r="AO38">
            <v>1</v>
          </cell>
          <cell r="AP38">
            <v>0</v>
          </cell>
          <cell r="AQ38">
            <v>0</v>
          </cell>
          <cell r="AR38">
            <v>1</v>
          </cell>
          <cell r="AS38">
            <v>0</v>
          </cell>
          <cell r="AT38">
            <v>0</v>
          </cell>
          <cell r="AU38">
            <v>1</v>
          </cell>
          <cell r="AV38" t="str">
            <v/>
          </cell>
          <cell r="AW38" t="str">
            <v/>
          </cell>
          <cell r="AX38" t="str">
            <v/>
          </cell>
          <cell r="AY38">
            <v>0</v>
          </cell>
          <cell r="AZ38">
            <v>1</v>
          </cell>
        </row>
        <row r="39">
          <cell r="G39" t="str">
            <v>Peter Keating_1</v>
          </cell>
          <cell r="H39">
            <v>44641</v>
          </cell>
          <cell r="I39">
            <v>1</v>
          </cell>
          <cell r="J39">
            <v>0</v>
          </cell>
          <cell r="K39">
            <v>1</v>
          </cell>
          <cell r="N39">
            <v>1</v>
          </cell>
          <cell r="O39">
            <v>4</v>
          </cell>
          <cell r="P39">
            <v>2</v>
          </cell>
          <cell r="Q39">
            <v>1</v>
          </cell>
          <cell r="R39" t="str">
            <v/>
          </cell>
          <cell r="X39" t="str">
            <v/>
          </cell>
          <cell r="Y39" t="str">
            <v>OD</v>
          </cell>
          <cell r="Z39">
            <v>0</v>
          </cell>
          <cell r="AA39">
            <v>2.1059999999999999</v>
          </cell>
          <cell r="AB39">
            <v>11.361000000000001</v>
          </cell>
          <cell r="AC39">
            <v>3.4830000000000001</v>
          </cell>
          <cell r="AD39">
            <v>17.774999999999999</v>
          </cell>
          <cell r="AG39" t="str">
            <v/>
          </cell>
          <cell r="AH39" t="str">
            <v/>
          </cell>
          <cell r="AI39">
            <v>1</v>
          </cell>
          <cell r="AJ39">
            <v>1</v>
          </cell>
          <cell r="AL39">
            <v>1.3770000000000002</v>
          </cell>
          <cell r="AM39">
            <v>6.4139999999999979</v>
          </cell>
          <cell r="AN39">
            <v>5.0369999999999973</v>
          </cell>
          <cell r="AO39">
            <v>1</v>
          </cell>
          <cell r="AP39">
            <v>0</v>
          </cell>
          <cell r="AQ39">
            <v>0</v>
          </cell>
          <cell r="AR39">
            <v>1</v>
          </cell>
          <cell r="AS39">
            <v>0</v>
          </cell>
          <cell r="AT39">
            <v>0</v>
          </cell>
          <cell r="AU39">
            <v>1</v>
          </cell>
          <cell r="AV39" t="str">
            <v/>
          </cell>
          <cell r="AW39" t="str">
            <v/>
          </cell>
          <cell r="AX39" t="str">
            <v/>
          </cell>
          <cell r="AY39">
            <v>1</v>
          </cell>
          <cell r="AZ39">
            <v>1</v>
          </cell>
        </row>
        <row r="40">
          <cell r="G40" t="str">
            <v>Stephen Graham_0</v>
          </cell>
          <cell r="H40">
            <v>14071</v>
          </cell>
          <cell r="I40">
            <v>1</v>
          </cell>
          <cell r="J40">
            <v>1</v>
          </cell>
          <cell r="K40">
            <v>2</v>
          </cell>
          <cell r="L40" t="str">
            <v>Strabismus surgery '43</v>
          </cell>
          <cell r="M40" t="str">
            <v>Repair of blepharoptosis, Blepharoplasty</v>
          </cell>
          <cell r="N40">
            <v>1</v>
          </cell>
          <cell r="O40">
            <v>2</v>
          </cell>
          <cell r="P40">
            <v>2</v>
          </cell>
          <cell r="Q40">
            <v>0</v>
          </cell>
          <cell r="R40" t="str">
            <v/>
          </cell>
          <cell r="U40">
            <v>42130</v>
          </cell>
          <cell r="W40">
            <v>42142</v>
          </cell>
          <cell r="X40">
            <v>0.4</v>
          </cell>
          <cell r="Y40" t="str">
            <v>OD</v>
          </cell>
          <cell r="Z40">
            <v>0</v>
          </cell>
          <cell r="AA40">
            <v>1.5757000000000001</v>
          </cell>
          <cell r="AB40">
            <v>19.809999999999999</v>
          </cell>
          <cell r="AC40">
            <v>0.54</v>
          </cell>
          <cell r="AD40">
            <v>17.966000000000001</v>
          </cell>
          <cell r="AE40">
            <v>0.54</v>
          </cell>
          <cell r="AF40">
            <v>16.38</v>
          </cell>
          <cell r="AG40" t="str">
            <v/>
          </cell>
          <cell r="AH40" t="str">
            <v/>
          </cell>
          <cell r="AI40">
            <v>0</v>
          </cell>
          <cell r="AJ40">
            <v>1</v>
          </cell>
          <cell r="AL40">
            <v>-1.0357000000000001</v>
          </cell>
          <cell r="AM40">
            <v>-1.8439999999999976</v>
          </cell>
          <cell r="AN40">
            <v>-0.80829999999999558</v>
          </cell>
          <cell r="AO40">
            <v>0</v>
          </cell>
          <cell r="AP40">
            <v>1</v>
          </cell>
          <cell r="AQ40">
            <v>1</v>
          </cell>
          <cell r="AR40">
            <v>1</v>
          </cell>
          <cell r="AS40">
            <v>0</v>
          </cell>
          <cell r="AT40">
            <v>0</v>
          </cell>
          <cell r="AU40">
            <v>2</v>
          </cell>
          <cell r="AV40">
            <v>-1.0357000000000001</v>
          </cell>
          <cell r="AW40">
            <v>-3.4299999999999997</v>
          </cell>
          <cell r="AX40">
            <v>2.3942999999999994</v>
          </cell>
          <cell r="AY40">
            <v>1</v>
          </cell>
          <cell r="AZ40">
            <v>1</v>
          </cell>
        </row>
        <row r="41">
          <cell r="G41" t="str">
            <v>Stephen Graham_1</v>
          </cell>
          <cell r="H41">
            <v>14071</v>
          </cell>
          <cell r="I41">
            <v>1</v>
          </cell>
          <cell r="J41">
            <v>1</v>
          </cell>
          <cell r="K41">
            <v>2</v>
          </cell>
          <cell r="N41">
            <v>1</v>
          </cell>
          <cell r="O41">
            <v>2</v>
          </cell>
          <cell r="P41">
            <v>2</v>
          </cell>
          <cell r="Q41">
            <v>1</v>
          </cell>
          <cell r="R41" t="str">
            <v/>
          </cell>
          <cell r="U41">
            <v>42130</v>
          </cell>
          <cell r="W41">
            <v>42142</v>
          </cell>
          <cell r="X41">
            <v>0.4</v>
          </cell>
          <cell r="Y41" t="str">
            <v>OD</v>
          </cell>
          <cell r="Z41">
            <v>0</v>
          </cell>
          <cell r="AA41">
            <v>2.3210000000000002</v>
          </cell>
          <cell r="AB41">
            <v>20.472999999999999</v>
          </cell>
          <cell r="AC41">
            <v>0.73099999999999998</v>
          </cell>
          <cell r="AD41">
            <v>20.643999999999998</v>
          </cell>
          <cell r="AE41">
            <v>1.1499999999999999</v>
          </cell>
          <cell r="AF41">
            <v>18.27</v>
          </cell>
          <cell r="AG41" t="str">
            <v/>
          </cell>
          <cell r="AH41" t="str">
            <v/>
          </cell>
          <cell r="AI41">
            <v>0</v>
          </cell>
          <cell r="AJ41">
            <v>0</v>
          </cell>
          <cell r="AL41">
            <v>-1.5900000000000003</v>
          </cell>
          <cell r="AM41">
            <v>0.17099999999999937</v>
          </cell>
          <cell r="AN41">
            <v>1.7609999999999992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1</v>
          </cell>
          <cell r="AU41">
            <v>4</v>
          </cell>
          <cell r="AV41">
            <v>-1.1710000000000003</v>
          </cell>
          <cell r="AW41">
            <v>-2.2029999999999994</v>
          </cell>
          <cell r="AX41">
            <v>1.0319999999999991</v>
          </cell>
          <cell r="AY41">
            <v>0</v>
          </cell>
          <cell r="AZ41">
            <v>1</v>
          </cell>
        </row>
        <row r="42">
          <cell r="G42" t="str">
            <v>Jon Van Ness_0</v>
          </cell>
          <cell r="H42">
            <v>17524</v>
          </cell>
          <cell r="I42">
            <v>1</v>
          </cell>
          <cell r="J42">
            <v>1</v>
          </cell>
          <cell r="K42">
            <v>1</v>
          </cell>
          <cell r="M42" t="str">
            <v>Repair of blepharoptosis</v>
          </cell>
          <cell r="N42">
            <v>1</v>
          </cell>
          <cell r="O42">
            <v>1</v>
          </cell>
          <cell r="P42">
            <v>2</v>
          </cell>
          <cell r="Q42">
            <v>0</v>
          </cell>
          <cell r="R42" t="str">
            <v/>
          </cell>
          <cell r="U42">
            <v>41425</v>
          </cell>
          <cell r="W42">
            <v>41465</v>
          </cell>
          <cell r="X42">
            <v>1.3333333333333333</v>
          </cell>
          <cell r="Y42" t="str">
            <v>OD</v>
          </cell>
          <cell r="Z42">
            <v>0</v>
          </cell>
          <cell r="AA42">
            <v>0.49399999999999999</v>
          </cell>
          <cell r="AB42">
            <v>11.577999999999999</v>
          </cell>
          <cell r="AC42">
            <v>1.5069999999999999</v>
          </cell>
          <cell r="AD42">
            <v>11.16</v>
          </cell>
          <cell r="AE42">
            <v>3.94</v>
          </cell>
          <cell r="AF42">
            <v>14.23</v>
          </cell>
          <cell r="AG42" t="str">
            <v/>
          </cell>
          <cell r="AH42" t="str">
            <v/>
          </cell>
          <cell r="AI42">
            <v>0</v>
          </cell>
          <cell r="AJ42">
            <v>1</v>
          </cell>
          <cell r="AL42">
            <v>1.0129999999999999</v>
          </cell>
          <cell r="AM42">
            <v>-0.41799999999999926</v>
          </cell>
          <cell r="AN42">
            <v>-1.4309999999999992</v>
          </cell>
          <cell r="AO42">
            <v>1</v>
          </cell>
          <cell r="AP42">
            <v>0</v>
          </cell>
          <cell r="AQ42">
            <v>1</v>
          </cell>
          <cell r="AR42">
            <v>1</v>
          </cell>
          <cell r="AS42">
            <v>0</v>
          </cell>
          <cell r="AT42">
            <v>0</v>
          </cell>
          <cell r="AU42">
            <v>1</v>
          </cell>
          <cell r="AV42">
            <v>3.4459999999999997</v>
          </cell>
          <cell r="AW42">
            <v>2.652000000000001</v>
          </cell>
          <cell r="AX42">
            <v>0.79399999999999871</v>
          </cell>
          <cell r="AY42">
            <v>1</v>
          </cell>
          <cell r="AZ42">
            <v>1</v>
          </cell>
        </row>
        <row r="43">
          <cell r="G43" t="str">
            <v>Jon Van Ness_1</v>
          </cell>
          <cell r="H43">
            <v>17524</v>
          </cell>
          <cell r="I43">
            <v>1</v>
          </cell>
          <cell r="J43">
            <v>1</v>
          </cell>
          <cell r="K43">
            <v>1</v>
          </cell>
          <cell r="N43">
            <v>1</v>
          </cell>
          <cell r="O43">
            <v>1</v>
          </cell>
          <cell r="P43">
            <v>2</v>
          </cell>
          <cell r="Q43">
            <v>1</v>
          </cell>
          <cell r="R43" t="str">
            <v/>
          </cell>
          <cell r="U43">
            <v>41425</v>
          </cell>
          <cell r="W43">
            <v>41465</v>
          </cell>
          <cell r="X43">
            <v>1.3333333333333333</v>
          </cell>
          <cell r="Y43" t="str">
            <v>OD</v>
          </cell>
          <cell r="Z43">
            <v>0</v>
          </cell>
          <cell r="AA43">
            <v>0.82299999999999995</v>
          </cell>
          <cell r="AB43">
            <v>10.316000000000001</v>
          </cell>
          <cell r="AC43">
            <v>0.65</v>
          </cell>
          <cell r="AD43">
            <v>11.555</v>
          </cell>
          <cell r="AE43">
            <v>3.27</v>
          </cell>
          <cell r="AF43">
            <v>11.64</v>
          </cell>
          <cell r="AG43" t="str">
            <v/>
          </cell>
          <cell r="AH43" t="str">
            <v/>
          </cell>
          <cell r="AI43">
            <v>0</v>
          </cell>
          <cell r="AJ43">
            <v>0</v>
          </cell>
          <cell r="AL43">
            <v>-0.17299999999999993</v>
          </cell>
          <cell r="AM43">
            <v>1.238999999999999</v>
          </cell>
          <cell r="AN43">
            <v>1.411999999999999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1</v>
          </cell>
          <cell r="AU43">
            <v>4</v>
          </cell>
          <cell r="AV43">
            <v>2.4470000000000001</v>
          </cell>
          <cell r="AW43">
            <v>1.3239999999999998</v>
          </cell>
          <cell r="AX43">
            <v>1.1230000000000002</v>
          </cell>
          <cell r="AY43">
            <v>0</v>
          </cell>
          <cell r="AZ43">
            <v>1</v>
          </cell>
        </row>
        <row r="44">
          <cell r="G44" t="str">
            <v>Aleta Millet_0</v>
          </cell>
          <cell r="H44">
            <v>19936</v>
          </cell>
          <cell r="I44">
            <v>2</v>
          </cell>
          <cell r="J44">
            <v>0</v>
          </cell>
          <cell r="K44">
            <v>1</v>
          </cell>
          <cell r="L44" t="str">
            <v>punctal plugs</v>
          </cell>
          <cell r="N44">
            <v>1</v>
          </cell>
          <cell r="O44">
            <v>4</v>
          </cell>
          <cell r="P44">
            <v>0</v>
          </cell>
          <cell r="Q44">
            <v>0</v>
          </cell>
          <cell r="R44" t="str">
            <v/>
          </cell>
          <cell r="Y44" t="str">
            <v>OD</v>
          </cell>
          <cell r="Z44">
            <v>0</v>
          </cell>
          <cell r="AA44">
            <v>2.1669999999999998</v>
          </cell>
          <cell r="AB44">
            <v>24.658000000000001</v>
          </cell>
          <cell r="AC44">
            <v>3.968</v>
          </cell>
          <cell r="AD44">
            <v>23.058</v>
          </cell>
          <cell r="AG44" t="str">
            <v/>
          </cell>
          <cell r="AH44" t="str">
            <v/>
          </cell>
          <cell r="AI44">
            <v>1</v>
          </cell>
          <cell r="AJ44">
            <v>0</v>
          </cell>
          <cell r="AL44">
            <v>1.8010000000000002</v>
          </cell>
          <cell r="AM44">
            <v>-1.6000000000000014</v>
          </cell>
          <cell r="AN44">
            <v>-3.4009999999999998</v>
          </cell>
          <cell r="AO44">
            <v>1</v>
          </cell>
          <cell r="AP44">
            <v>1</v>
          </cell>
          <cell r="AQ44">
            <v>1</v>
          </cell>
          <cell r="AR44">
            <v>1</v>
          </cell>
          <cell r="AS44">
            <v>1</v>
          </cell>
          <cell r="AT44">
            <v>0</v>
          </cell>
          <cell r="AU44">
            <v>3</v>
          </cell>
          <cell r="AV44" t="str">
            <v/>
          </cell>
          <cell r="AW44" t="str">
            <v/>
          </cell>
          <cell r="AX44" t="str">
            <v/>
          </cell>
          <cell r="AY44">
            <v>0</v>
          </cell>
          <cell r="AZ44">
            <v>1</v>
          </cell>
        </row>
        <row r="45">
          <cell r="G45" t="str">
            <v>Aleta Millet_1</v>
          </cell>
          <cell r="H45">
            <v>19936</v>
          </cell>
          <cell r="I45">
            <v>2</v>
          </cell>
          <cell r="J45">
            <v>0</v>
          </cell>
          <cell r="K45">
            <v>1</v>
          </cell>
          <cell r="N45">
            <v>1</v>
          </cell>
          <cell r="O45">
            <v>4</v>
          </cell>
          <cell r="P45">
            <v>0</v>
          </cell>
          <cell r="Q45">
            <v>1</v>
          </cell>
          <cell r="R45" t="str">
            <v/>
          </cell>
          <cell r="X45" t="str">
            <v/>
          </cell>
          <cell r="Y45" t="str">
            <v>OD</v>
          </cell>
          <cell r="Z45">
            <v>0</v>
          </cell>
          <cell r="AA45">
            <v>2.9780000000000002</v>
          </cell>
          <cell r="AB45">
            <v>19.696999999999999</v>
          </cell>
          <cell r="AC45">
            <v>2.1739999999999999</v>
          </cell>
          <cell r="AD45">
            <v>21.719000000000001</v>
          </cell>
          <cell r="AG45" t="str">
            <v/>
          </cell>
          <cell r="AH45" t="str">
            <v/>
          </cell>
          <cell r="AI45">
            <v>1</v>
          </cell>
          <cell r="AJ45">
            <v>1</v>
          </cell>
          <cell r="AL45">
            <v>-0.80400000000000027</v>
          </cell>
          <cell r="AM45">
            <v>2.022000000000002</v>
          </cell>
          <cell r="AN45">
            <v>2.8260000000000041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1</v>
          </cell>
          <cell r="AU45">
            <v>4</v>
          </cell>
          <cell r="AV45" t="str">
            <v/>
          </cell>
          <cell r="AW45" t="str">
            <v/>
          </cell>
          <cell r="AX45" t="str">
            <v/>
          </cell>
          <cell r="AY45">
            <v>1</v>
          </cell>
          <cell r="AZ45">
            <v>1</v>
          </cell>
        </row>
        <row r="46">
          <cell r="G46" t="str">
            <v>Howard Garey_0</v>
          </cell>
          <cell r="H46">
            <v>11479</v>
          </cell>
          <cell r="I46">
            <v>1</v>
          </cell>
          <cell r="J46">
            <v>1</v>
          </cell>
          <cell r="K46">
            <v>1</v>
          </cell>
          <cell r="M46" t="str">
            <v>Bilateral upper eyelid ptosis surgery posterior, ectropion</v>
          </cell>
          <cell r="N46">
            <v>1</v>
          </cell>
          <cell r="O46">
            <v>1</v>
          </cell>
          <cell r="P46">
            <v>2</v>
          </cell>
          <cell r="Q46">
            <v>0</v>
          </cell>
          <cell r="R46" t="str">
            <v/>
          </cell>
          <cell r="U46">
            <v>41416</v>
          </cell>
          <cell r="W46">
            <v>41792</v>
          </cell>
          <cell r="X46">
            <v>12.333333333333334</v>
          </cell>
          <cell r="Y46" t="str">
            <v>OD</v>
          </cell>
          <cell r="Z46">
            <v>0</v>
          </cell>
          <cell r="AA46">
            <v>1.1830000000000001</v>
          </cell>
          <cell r="AB46">
            <v>12.362</v>
          </cell>
          <cell r="AC46">
            <v>1.3180000000000001</v>
          </cell>
          <cell r="AD46">
            <v>11.343999999999999</v>
          </cell>
          <cell r="AE46">
            <v>1.9</v>
          </cell>
          <cell r="AF46">
            <v>11.32</v>
          </cell>
          <cell r="AG46" t="str">
            <v/>
          </cell>
          <cell r="AH46" t="str">
            <v/>
          </cell>
          <cell r="AI46">
            <v>0</v>
          </cell>
          <cell r="AJ46">
            <v>1</v>
          </cell>
          <cell r="AL46">
            <v>0.13500000000000001</v>
          </cell>
          <cell r="AM46">
            <v>-1.0180000000000007</v>
          </cell>
          <cell r="AN46">
            <v>-1.1530000000000005</v>
          </cell>
          <cell r="AO46">
            <v>0</v>
          </cell>
          <cell r="AP46">
            <v>1</v>
          </cell>
          <cell r="AQ46">
            <v>1</v>
          </cell>
          <cell r="AR46">
            <v>1</v>
          </cell>
          <cell r="AS46">
            <v>0</v>
          </cell>
          <cell r="AT46">
            <v>0</v>
          </cell>
          <cell r="AU46">
            <v>2</v>
          </cell>
          <cell r="AV46">
            <v>0.71699999999999986</v>
          </cell>
          <cell r="AW46">
            <v>-1.0419999999999998</v>
          </cell>
          <cell r="AX46">
            <v>1.7589999999999997</v>
          </cell>
          <cell r="AY46">
            <v>1</v>
          </cell>
          <cell r="AZ46">
            <v>1</v>
          </cell>
        </row>
        <row r="47">
          <cell r="G47" t="str">
            <v>Howard Garey_1</v>
          </cell>
          <cell r="H47">
            <v>11479</v>
          </cell>
          <cell r="I47">
            <v>1</v>
          </cell>
          <cell r="J47">
            <v>1</v>
          </cell>
          <cell r="K47">
            <v>1</v>
          </cell>
          <cell r="N47">
            <v>1</v>
          </cell>
          <cell r="O47">
            <v>1</v>
          </cell>
          <cell r="P47">
            <v>2</v>
          </cell>
          <cell r="Q47">
            <v>1</v>
          </cell>
          <cell r="R47" t="str">
            <v/>
          </cell>
          <cell r="U47">
            <v>41416</v>
          </cell>
          <cell r="W47">
            <v>41792</v>
          </cell>
          <cell r="X47">
            <v>12.333333333333334</v>
          </cell>
          <cell r="Y47" t="str">
            <v>OD</v>
          </cell>
          <cell r="Z47">
            <v>0</v>
          </cell>
          <cell r="AA47">
            <v>0.84899999999999998</v>
          </cell>
          <cell r="AB47">
            <v>13.045</v>
          </cell>
          <cell r="AC47">
            <v>1.4119999999999999</v>
          </cell>
          <cell r="AD47">
            <v>10.97</v>
          </cell>
          <cell r="AE47">
            <v>2.38</v>
          </cell>
          <cell r="AF47">
            <v>11.45</v>
          </cell>
          <cell r="AG47" t="str">
            <v/>
          </cell>
          <cell r="AH47" t="str">
            <v/>
          </cell>
          <cell r="AI47">
            <v>0</v>
          </cell>
          <cell r="AJ47">
            <v>0</v>
          </cell>
          <cell r="AL47">
            <v>0.56299999999999994</v>
          </cell>
          <cell r="AM47">
            <v>-2.0749999999999993</v>
          </cell>
          <cell r="AN47">
            <v>-2.6379999999999999</v>
          </cell>
          <cell r="AO47">
            <v>1</v>
          </cell>
          <cell r="AP47">
            <v>1</v>
          </cell>
          <cell r="AQ47">
            <v>1</v>
          </cell>
          <cell r="AR47">
            <v>1</v>
          </cell>
          <cell r="AS47">
            <v>1</v>
          </cell>
          <cell r="AT47">
            <v>0</v>
          </cell>
          <cell r="AU47">
            <v>3</v>
          </cell>
          <cell r="AV47">
            <v>1.5309999999999999</v>
          </cell>
          <cell r="AW47">
            <v>-1.5950000000000006</v>
          </cell>
          <cell r="AX47">
            <v>3.1260000000000003</v>
          </cell>
          <cell r="AY47">
            <v>0</v>
          </cell>
          <cell r="AZ47">
            <v>1</v>
          </cell>
        </row>
        <row r="48">
          <cell r="G48" t="str">
            <v>Mary Ann Hayase_0</v>
          </cell>
          <cell r="H48">
            <v>20145</v>
          </cell>
          <cell r="I48">
            <v>2</v>
          </cell>
          <cell r="J48">
            <v>0</v>
          </cell>
          <cell r="K48">
            <v>1</v>
          </cell>
          <cell r="M48" t="str">
            <v xml:space="preserve"> </v>
          </cell>
          <cell r="N48">
            <v>1</v>
          </cell>
          <cell r="O48">
            <v>4</v>
          </cell>
          <cell r="P48">
            <v>2</v>
          </cell>
          <cell r="Q48">
            <v>0</v>
          </cell>
          <cell r="R48" t="str">
            <v/>
          </cell>
          <cell r="U48">
            <v>42186</v>
          </cell>
          <cell r="X48" t="str">
            <v/>
          </cell>
          <cell r="Y48" t="str">
            <v>OD</v>
          </cell>
          <cell r="Z48">
            <v>0</v>
          </cell>
          <cell r="AA48">
            <v>2.23</v>
          </cell>
          <cell r="AB48">
            <v>20.201000000000001</v>
          </cell>
          <cell r="AC48">
            <v>3.7029999999999998</v>
          </cell>
          <cell r="AD48">
            <v>18.937999999999999</v>
          </cell>
          <cell r="AI48">
            <v>1</v>
          </cell>
          <cell r="AJ48">
            <v>0</v>
          </cell>
          <cell r="AL48">
            <v>1.4729999999999999</v>
          </cell>
          <cell r="AM48">
            <v>-1.2630000000000017</v>
          </cell>
          <cell r="AN48">
            <v>-2.7360000000000007</v>
          </cell>
          <cell r="AO48">
            <v>1</v>
          </cell>
          <cell r="AP48">
            <v>1</v>
          </cell>
          <cell r="AQ48">
            <v>1</v>
          </cell>
          <cell r="AR48">
            <v>1</v>
          </cell>
          <cell r="AS48">
            <v>1</v>
          </cell>
          <cell r="AT48">
            <v>0</v>
          </cell>
          <cell r="AU48">
            <v>3</v>
          </cell>
          <cell r="AY48">
            <v>0</v>
          </cell>
          <cell r="AZ48">
            <v>1</v>
          </cell>
        </row>
        <row r="49">
          <cell r="G49" t="str">
            <v>Mary Ann Hayase_1</v>
          </cell>
          <cell r="H49">
            <v>20145</v>
          </cell>
          <cell r="I49">
            <v>2</v>
          </cell>
          <cell r="J49">
            <v>0</v>
          </cell>
          <cell r="K49">
            <v>1</v>
          </cell>
          <cell r="N49">
            <v>1</v>
          </cell>
          <cell r="O49">
            <v>4</v>
          </cell>
          <cell r="P49">
            <v>2</v>
          </cell>
          <cell r="Q49">
            <v>1</v>
          </cell>
          <cell r="R49" t="str">
            <v/>
          </cell>
          <cell r="U49">
            <v>42186</v>
          </cell>
          <cell r="X49" t="str">
            <v/>
          </cell>
          <cell r="Y49" t="str">
            <v>OD</v>
          </cell>
          <cell r="Z49">
            <v>0</v>
          </cell>
          <cell r="AA49">
            <v>2.141</v>
          </cell>
          <cell r="AB49">
            <v>19.978000000000002</v>
          </cell>
          <cell r="AC49">
            <v>2.8039999999999998</v>
          </cell>
          <cell r="AD49">
            <v>25.128</v>
          </cell>
          <cell r="AI49">
            <v>1</v>
          </cell>
          <cell r="AJ49">
            <v>1</v>
          </cell>
          <cell r="AL49">
            <v>0.66299999999999981</v>
          </cell>
          <cell r="AM49">
            <v>5.1499999999999986</v>
          </cell>
          <cell r="AN49">
            <v>4.4869999999999983</v>
          </cell>
          <cell r="AO49">
            <v>1</v>
          </cell>
          <cell r="AP49">
            <v>0</v>
          </cell>
          <cell r="AQ49">
            <v>0</v>
          </cell>
          <cell r="AR49">
            <v>1</v>
          </cell>
          <cell r="AS49">
            <v>0</v>
          </cell>
          <cell r="AT49">
            <v>0</v>
          </cell>
          <cell r="AU49">
            <v>1</v>
          </cell>
          <cell r="AY49">
            <v>1</v>
          </cell>
          <cell r="AZ49">
            <v>1</v>
          </cell>
        </row>
        <row r="50">
          <cell r="G50" t="str">
            <v>Laurie Deyoung_0</v>
          </cell>
          <cell r="H50">
            <v>24212</v>
          </cell>
          <cell r="I50">
            <v>2</v>
          </cell>
          <cell r="J50">
            <v>0</v>
          </cell>
          <cell r="K50">
            <v>1</v>
          </cell>
          <cell r="N50">
            <v>1</v>
          </cell>
          <cell r="O50">
            <v>4</v>
          </cell>
          <cell r="P50">
            <v>1</v>
          </cell>
          <cell r="Q50">
            <v>0</v>
          </cell>
          <cell r="R50" t="str">
            <v/>
          </cell>
          <cell r="X50" t="str">
            <v/>
          </cell>
          <cell r="Y50" t="str">
            <v>OS</v>
          </cell>
          <cell r="Z50">
            <v>1</v>
          </cell>
          <cell r="AA50">
            <v>3.2829999999999999</v>
          </cell>
          <cell r="AB50">
            <v>14.997</v>
          </cell>
          <cell r="AC50">
            <v>3.597</v>
          </cell>
          <cell r="AD50">
            <v>16.853000000000002</v>
          </cell>
          <cell r="AI50">
            <v>1</v>
          </cell>
          <cell r="AJ50">
            <v>0</v>
          </cell>
          <cell r="AL50">
            <v>0.31400000000000006</v>
          </cell>
          <cell r="AM50">
            <v>1.8560000000000016</v>
          </cell>
          <cell r="AN50">
            <v>1.5420000000000016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1</v>
          </cell>
          <cell r="AU50">
            <v>4</v>
          </cell>
          <cell r="AY50">
            <v>1</v>
          </cell>
          <cell r="AZ50">
            <v>0</v>
          </cell>
        </row>
        <row r="51">
          <cell r="G51" t="str">
            <v>Laurie Deyoung_1</v>
          </cell>
          <cell r="H51">
            <v>24212</v>
          </cell>
          <cell r="I51">
            <v>2</v>
          </cell>
          <cell r="J51">
            <v>0</v>
          </cell>
          <cell r="K51">
            <v>1</v>
          </cell>
          <cell r="N51">
            <v>1</v>
          </cell>
          <cell r="O51">
            <v>4</v>
          </cell>
          <cell r="P51">
            <v>1</v>
          </cell>
          <cell r="Q51">
            <v>1</v>
          </cell>
          <cell r="R51" t="str">
            <v/>
          </cell>
          <cell r="X51" t="str">
            <v/>
          </cell>
          <cell r="Y51" t="str">
            <v>OS</v>
          </cell>
          <cell r="Z51">
            <v>1</v>
          </cell>
          <cell r="AA51">
            <v>2.835</v>
          </cell>
          <cell r="AB51">
            <v>15.221</v>
          </cell>
          <cell r="AC51">
            <v>3.1930000000000001</v>
          </cell>
          <cell r="AD51">
            <v>15.358000000000001</v>
          </cell>
          <cell r="AI51">
            <v>1</v>
          </cell>
          <cell r="AJ51">
            <v>1</v>
          </cell>
          <cell r="AL51">
            <v>0.3580000000000001</v>
          </cell>
          <cell r="AM51">
            <v>0.13700000000000045</v>
          </cell>
          <cell r="AN51">
            <v>-0.22099999999999831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1</v>
          </cell>
          <cell r="AU51">
            <v>4</v>
          </cell>
          <cell r="AY51">
            <v>0</v>
          </cell>
          <cell r="AZ51">
            <v>0</v>
          </cell>
        </row>
        <row r="52">
          <cell r="G52" t="str">
            <v>Susan Plotke_0</v>
          </cell>
          <cell r="H52">
            <v>20609</v>
          </cell>
          <cell r="I52">
            <v>2</v>
          </cell>
          <cell r="J52">
            <v>0</v>
          </cell>
          <cell r="K52">
            <v>1</v>
          </cell>
          <cell r="N52">
            <v>1</v>
          </cell>
          <cell r="O52">
            <v>4</v>
          </cell>
          <cell r="P52">
            <v>2</v>
          </cell>
          <cell r="Q52">
            <v>0</v>
          </cell>
          <cell r="R52" t="str">
            <v/>
          </cell>
          <cell r="X52" t="str">
            <v/>
          </cell>
          <cell r="Y52" t="str">
            <v>OS</v>
          </cell>
          <cell r="Z52">
            <v>1</v>
          </cell>
          <cell r="AA52">
            <v>0.57799999999999996</v>
          </cell>
          <cell r="AB52">
            <v>24.196999999999999</v>
          </cell>
          <cell r="AC52">
            <v>0.373</v>
          </cell>
          <cell r="AD52">
            <v>22.201000000000001</v>
          </cell>
          <cell r="AI52">
            <v>1</v>
          </cell>
          <cell r="AJ52">
            <v>0</v>
          </cell>
          <cell r="AL52">
            <v>-0.20499999999999996</v>
          </cell>
          <cell r="AM52">
            <v>-1.9959999999999987</v>
          </cell>
          <cell r="AN52">
            <v>-1.7910000000000004</v>
          </cell>
          <cell r="AO52">
            <v>0</v>
          </cell>
          <cell r="AP52">
            <v>1</v>
          </cell>
          <cell r="AQ52">
            <v>1</v>
          </cell>
          <cell r="AR52">
            <v>1</v>
          </cell>
          <cell r="AS52">
            <v>0</v>
          </cell>
          <cell r="AT52">
            <v>0</v>
          </cell>
          <cell r="AU52">
            <v>2</v>
          </cell>
          <cell r="AY52">
            <v>1</v>
          </cell>
          <cell r="AZ52">
            <v>0</v>
          </cell>
        </row>
        <row r="53">
          <cell r="G53" t="str">
            <v>Susan Plotke_1</v>
          </cell>
          <cell r="H53">
            <v>20609</v>
          </cell>
          <cell r="I53">
            <v>2</v>
          </cell>
          <cell r="J53">
            <v>0</v>
          </cell>
          <cell r="K53">
            <v>1</v>
          </cell>
          <cell r="N53">
            <v>1</v>
          </cell>
          <cell r="O53">
            <v>4</v>
          </cell>
          <cell r="P53">
            <v>2</v>
          </cell>
          <cell r="Q53">
            <v>1</v>
          </cell>
          <cell r="R53" t="str">
            <v/>
          </cell>
          <cell r="X53" t="str">
            <v/>
          </cell>
          <cell r="Y53" t="str">
            <v>OS</v>
          </cell>
          <cell r="Z53">
            <v>1</v>
          </cell>
          <cell r="AA53">
            <v>0.44500000000000001</v>
          </cell>
          <cell r="AB53">
            <v>23.041</v>
          </cell>
          <cell r="AC53">
            <v>1.3280000000000001</v>
          </cell>
          <cell r="AD53">
            <v>20.79</v>
          </cell>
          <cell r="AI53">
            <v>1</v>
          </cell>
          <cell r="AJ53">
            <v>1</v>
          </cell>
          <cell r="AL53">
            <v>0.88300000000000001</v>
          </cell>
          <cell r="AM53">
            <v>-2.2510000000000012</v>
          </cell>
          <cell r="AN53">
            <v>-3.1340000000000003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0</v>
          </cell>
          <cell r="AU53">
            <v>3</v>
          </cell>
          <cell r="AY53">
            <v>0</v>
          </cell>
          <cell r="AZ53">
            <v>0</v>
          </cell>
        </row>
        <row r="54">
          <cell r="G54" t="str">
            <v>Linda McHugh_0</v>
          </cell>
          <cell r="H54">
            <v>27493</v>
          </cell>
          <cell r="I54">
            <v>2</v>
          </cell>
          <cell r="J54">
            <v>0</v>
          </cell>
          <cell r="K54">
            <v>2</v>
          </cell>
          <cell r="L54" t="str">
            <v>Droop after head trauma</v>
          </cell>
          <cell r="M54" t="str">
            <v xml:space="preserve"> </v>
          </cell>
          <cell r="N54">
            <v>1</v>
          </cell>
          <cell r="O54">
            <v>4</v>
          </cell>
          <cell r="P54">
            <v>0</v>
          </cell>
          <cell r="Q54">
            <v>0</v>
          </cell>
          <cell r="R54" t="str">
            <v/>
          </cell>
          <cell r="X54" t="str">
            <v/>
          </cell>
          <cell r="Y54" t="str">
            <v>OD</v>
          </cell>
          <cell r="Z54">
            <v>0</v>
          </cell>
          <cell r="AA54">
            <v>2.1240000000000001</v>
          </cell>
          <cell r="AB54">
            <v>13.176</v>
          </cell>
          <cell r="AC54">
            <v>3.0939999999999999</v>
          </cell>
          <cell r="AD54">
            <v>13.015000000000001</v>
          </cell>
          <cell r="AI54">
            <v>1</v>
          </cell>
          <cell r="AJ54">
            <v>0</v>
          </cell>
          <cell r="AL54">
            <v>0.96999999999999975</v>
          </cell>
          <cell r="AM54">
            <v>-0.16099999999999959</v>
          </cell>
          <cell r="AN54">
            <v>-1.1309999999999985</v>
          </cell>
          <cell r="AO54">
            <v>1</v>
          </cell>
          <cell r="AP54">
            <v>0</v>
          </cell>
          <cell r="AQ54">
            <v>1</v>
          </cell>
          <cell r="AR54">
            <v>1</v>
          </cell>
          <cell r="AS54">
            <v>0</v>
          </cell>
          <cell r="AT54">
            <v>0</v>
          </cell>
          <cell r="AU54">
            <v>1</v>
          </cell>
          <cell r="AY54">
            <v>0</v>
          </cell>
          <cell r="AZ54">
            <v>1</v>
          </cell>
        </row>
        <row r="55">
          <cell r="G55" t="str">
            <v>Linda McHugh_1</v>
          </cell>
          <cell r="H55">
            <v>27493</v>
          </cell>
          <cell r="I55">
            <v>2</v>
          </cell>
          <cell r="J55">
            <v>0</v>
          </cell>
          <cell r="K55">
            <v>2</v>
          </cell>
          <cell r="N55">
            <v>1</v>
          </cell>
          <cell r="O55">
            <v>4</v>
          </cell>
          <cell r="P55">
            <v>0</v>
          </cell>
          <cell r="Q55">
            <v>1</v>
          </cell>
          <cell r="R55" t="str">
            <v/>
          </cell>
          <cell r="X55" t="str">
            <v/>
          </cell>
          <cell r="Y55" t="str">
            <v>OD</v>
          </cell>
          <cell r="Z55">
            <v>0</v>
          </cell>
          <cell r="AA55">
            <v>3.516</v>
          </cell>
          <cell r="AB55">
            <v>14.752000000000001</v>
          </cell>
          <cell r="AC55">
            <v>3.0449999999999999</v>
          </cell>
          <cell r="AD55">
            <v>15.029</v>
          </cell>
          <cell r="AI55">
            <v>1</v>
          </cell>
          <cell r="AJ55">
            <v>1</v>
          </cell>
          <cell r="AL55">
            <v>-0.47100000000000009</v>
          </cell>
          <cell r="AM55">
            <v>0.27699999999999925</v>
          </cell>
          <cell r="AN55">
            <v>0.74799999999999933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1</v>
          </cell>
          <cell r="AU55">
            <v>4</v>
          </cell>
          <cell r="AY55">
            <v>1</v>
          </cell>
          <cell r="AZ55">
            <v>1</v>
          </cell>
        </row>
        <row r="56">
          <cell r="G56" t="str">
            <v>David Gitlitz_0</v>
          </cell>
          <cell r="H56">
            <v>18068</v>
          </cell>
          <cell r="I56">
            <v>1</v>
          </cell>
          <cell r="J56">
            <v>1</v>
          </cell>
          <cell r="K56">
            <v>1</v>
          </cell>
          <cell r="M56" t="str">
            <v>Blepharoplasty</v>
          </cell>
          <cell r="N56">
            <v>1</v>
          </cell>
          <cell r="O56">
            <v>5</v>
          </cell>
          <cell r="P56">
            <v>2</v>
          </cell>
          <cell r="Q56">
            <v>0</v>
          </cell>
          <cell r="R56" t="str">
            <v/>
          </cell>
          <cell r="U56">
            <v>42132</v>
          </cell>
          <cell r="W56">
            <v>42137</v>
          </cell>
          <cell r="X56">
            <v>0.16666666666666666</v>
          </cell>
          <cell r="Y56" t="str">
            <v>OS</v>
          </cell>
          <cell r="Z56">
            <v>1</v>
          </cell>
          <cell r="AA56">
            <v>2.2709999999999999</v>
          </cell>
          <cell r="AB56">
            <v>10.102</v>
          </cell>
          <cell r="AC56">
            <v>2.6110000000000002</v>
          </cell>
          <cell r="AD56">
            <v>10.814</v>
          </cell>
          <cell r="AI56">
            <v>1</v>
          </cell>
          <cell r="AJ56">
            <v>0</v>
          </cell>
          <cell r="AL56">
            <v>0.3400000000000003</v>
          </cell>
          <cell r="AM56">
            <v>0.71199999999999974</v>
          </cell>
          <cell r="AN56">
            <v>0.371999999999999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1</v>
          </cell>
          <cell r="AU56">
            <v>4</v>
          </cell>
          <cell r="AY56">
            <v>1</v>
          </cell>
          <cell r="AZ56">
            <v>0</v>
          </cell>
        </row>
        <row r="57">
          <cell r="G57" t="str">
            <v>David Gitlitz_1</v>
          </cell>
          <cell r="H57">
            <v>18068</v>
          </cell>
          <cell r="I57">
            <v>1</v>
          </cell>
          <cell r="J57">
            <v>1</v>
          </cell>
          <cell r="K57">
            <v>1</v>
          </cell>
          <cell r="N57">
            <v>1</v>
          </cell>
          <cell r="O57">
            <v>5</v>
          </cell>
          <cell r="P57">
            <v>2</v>
          </cell>
          <cell r="Q57">
            <v>1</v>
          </cell>
          <cell r="R57" t="str">
            <v/>
          </cell>
          <cell r="U57">
            <v>42132</v>
          </cell>
          <cell r="W57">
            <v>42137</v>
          </cell>
          <cell r="X57">
            <v>0.16666666666666666</v>
          </cell>
          <cell r="Y57" t="str">
            <v>OS</v>
          </cell>
          <cell r="Z57">
            <v>1</v>
          </cell>
          <cell r="AA57">
            <v>1.0660000000000001</v>
          </cell>
          <cell r="AB57">
            <v>9.36</v>
          </cell>
          <cell r="AC57">
            <v>2.6480000000000001</v>
          </cell>
          <cell r="AD57">
            <v>9.343</v>
          </cell>
          <cell r="AI57">
            <v>1</v>
          </cell>
          <cell r="AJ57">
            <v>1</v>
          </cell>
          <cell r="AL57">
            <v>1.5820000000000001</v>
          </cell>
          <cell r="AM57">
            <v>-1.699999999999946E-2</v>
          </cell>
          <cell r="AN57">
            <v>-1.5989999999999984</v>
          </cell>
          <cell r="AO57">
            <v>1</v>
          </cell>
          <cell r="AP57">
            <v>0</v>
          </cell>
          <cell r="AQ57">
            <v>1</v>
          </cell>
          <cell r="AR57">
            <v>1</v>
          </cell>
          <cell r="AS57">
            <v>0</v>
          </cell>
          <cell r="AT57">
            <v>0</v>
          </cell>
          <cell r="AU57">
            <v>1</v>
          </cell>
          <cell r="AY57">
            <v>0</v>
          </cell>
          <cell r="AZ57">
            <v>0</v>
          </cell>
        </row>
        <row r="58">
          <cell r="G58" t="str">
            <v>Walter Abad_0</v>
          </cell>
          <cell r="H58">
            <v>17334</v>
          </cell>
          <cell r="I58">
            <v>1</v>
          </cell>
          <cell r="J58">
            <v>1</v>
          </cell>
          <cell r="K58">
            <v>1</v>
          </cell>
          <cell r="M58" t="str">
            <v>Repair of blepharoptosis</v>
          </cell>
          <cell r="N58">
            <v>1</v>
          </cell>
          <cell r="O58">
            <v>1</v>
          </cell>
          <cell r="P58">
            <v>2</v>
          </cell>
          <cell r="Q58">
            <v>0</v>
          </cell>
          <cell r="R58" t="str">
            <v/>
          </cell>
          <cell r="U58">
            <v>42104</v>
          </cell>
          <cell r="W58">
            <v>42111</v>
          </cell>
          <cell r="X58">
            <v>0.23333333333333334</v>
          </cell>
          <cell r="Y58" t="str">
            <v>OS</v>
          </cell>
          <cell r="Z58">
            <v>1</v>
          </cell>
          <cell r="AA58">
            <v>1.8759999999999999</v>
          </cell>
          <cell r="AB58">
            <v>15.606999999999999</v>
          </cell>
          <cell r="AC58">
            <v>1.3149999999999999</v>
          </cell>
          <cell r="AD58">
            <v>13.843999999999999</v>
          </cell>
          <cell r="AI58">
            <v>1</v>
          </cell>
          <cell r="AJ58">
            <v>0</v>
          </cell>
          <cell r="AL58">
            <v>-0.56099999999999994</v>
          </cell>
          <cell r="AM58">
            <v>-1.7629999999999999</v>
          </cell>
          <cell r="AN58">
            <v>-1.202</v>
          </cell>
          <cell r="AO58">
            <v>0</v>
          </cell>
          <cell r="AP58">
            <v>1</v>
          </cell>
          <cell r="AQ58">
            <v>1</v>
          </cell>
          <cell r="AR58">
            <v>1</v>
          </cell>
          <cell r="AS58">
            <v>0</v>
          </cell>
          <cell r="AT58">
            <v>0</v>
          </cell>
          <cell r="AU58">
            <v>2</v>
          </cell>
          <cell r="AY58">
            <v>1</v>
          </cell>
          <cell r="AZ58">
            <v>0</v>
          </cell>
        </row>
        <row r="59">
          <cell r="G59" t="str">
            <v>Walter Abad_1</v>
          </cell>
          <cell r="H59">
            <v>17334</v>
          </cell>
          <cell r="I59">
            <v>1</v>
          </cell>
          <cell r="J59">
            <v>1</v>
          </cell>
          <cell r="K59">
            <v>1</v>
          </cell>
          <cell r="N59">
            <v>1</v>
          </cell>
          <cell r="O59">
            <v>1</v>
          </cell>
          <cell r="P59">
            <v>2</v>
          </cell>
          <cell r="Q59">
            <v>1</v>
          </cell>
          <cell r="R59" t="str">
            <v/>
          </cell>
          <cell r="U59">
            <v>42104</v>
          </cell>
          <cell r="W59">
            <v>42111</v>
          </cell>
          <cell r="X59">
            <v>0.23333333333333334</v>
          </cell>
          <cell r="Y59" t="str">
            <v>OS</v>
          </cell>
          <cell r="Z59">
            <v>1</v>
          </cell>
          <cell r="AA59">
            <v>1.151</v>
          </cell>
          <cell r="AB59">
            <v>11.683999999999999</v>
          </cell>
          <cell r="AC59">
            <v>1.2809999999999999</v>
          </cell>
          <cell r="AD59">
            <v>11.041</v>
          </cell>
          <cell r="AI59">
            <v>1</v>
          </cell>
          <cell r="AJ59">
            <v>1</v>
          </cell>
          <cell r="AL59">
            <v>0.12999999999999989</v>
          </cell>
          <cell r="AM59">
            <v>-0.64299999999999891</v>
          </cell>
          <cell r="AN59">
            <v>-0.77299999999999969</v>
          </cell>
          <cell r="AO59">
            <v>0</v>
          </cell>
          <cell r="AP59">
            <v>1</v>
          </cell>
          <cell r="AQ59">
            <v>1</v>
          </cell>
          <cell r="AR59">
            <v>1</v>
          </cell>
          <cell r="AS59">
            <v>0</v>
          </cell>
          <cell r="AT59">
            <v>0</v>
          </cell>
          <cell r="AU59">
            <v>2</v>
          </cell>
          <cell r="AY59">
            <v>0</v>
          </cell>
          <cell r="AZ59">
            <v>0</v>
          </cell>
        </row>
        <row r="60">
          <cell r="G60" t="str">
            <v>Michael Burton_0</v>
          </cell>
          <cell r="H60">
            <v>12190</v>
          </cell>
          <cell r="I60">
            <v>1</v>
          </cell>
          <cell r="J60">
            <v>0</v>
          </cell>
          <cell r="K60">
            <v>2</v>
          </cell>
          <cell r="L60" t="str">
            <v>botox 1/15</v>
          </cell>
          <cell r="M60" t="str">
            <v>internal levator resection and lateral canthal resuspension</v>
          </cell>
          <cell r="N60">
            <v>1</v>
          </cell>
          <cell r="O60">
            <v>4</v>
          </cell>
          <cell r="P60">
            <v>2</v>
          </cell>
          <cell r="Q60">
            <v>0</v>
          </cell>
          <cell r="R60" t="str">
            <v/>
          </cell>
          <cell r="U60">
            <v>42123</v>
          </cell>
          <cell r="X60" t="str">
            <v/>
          </cell>
          <cell r="Y60" t="str">
            <v>OD</v>
          </cell>
          <cell r="Z60">
            <v>0</v>
          </cell>
          <cell r="AA60">
            <v>0.56000000000000005</v>
          </cell>
          <cell r="AB60">
            <v>10.538</v>
          </cell>
          <cell r="AC60">
            <v>1.121</v>
          </cell>
          <cell r="AD60">
            <v>7.5430000000000001</v>
          </cell>
          <cell r="AI60">
            <v>0</v>
          </cell>
          <cell r="AJ60">
            <v>1</v>
          </cell>
          <cell r="AL60">
            <v>0.56099999999999994</v>
          </cell>
          <cell r="AM60">
            <v>-2.9950000000000001</v>
          </cell>
          <cell r="AN60">
            <v>-3.5559999999999992</v>
          </cell>
          <cell r="AO60">
            <v>1</v>
          </cell>
          <cell r="AP60">
            <v>1</v>
          </cell>
          <cell r="AQ60">
            <v>1</v>
          </cell>
          <cell r="AR60">
            <v>1</v>
          </cell>
          <cell r="AS60">
            <v>1</v>
          </cell>
          <cell r="AT60">
            <v>0</v>
          </cell>
          <cell r="AU60">
            <v>3</v>
          </cell>
          <cell r="AY60">
            <v>1</v>
          </cell>
          <cell r="AZ60">
            <v>1</v>
          </cell>
        </row>
        <row r="61">
          <cell r="G61" t="str">
            <v>Michael Burton_1</v>
          </cell>
          <cell r="H61">
            <v>12190</v>
          </cell>
          <cell r="I61">
            <v>1</v>
          </cell>
          <cell r="J61">
            <v>0</v>
          </cell>
          <cell r="K61">
            <v>2</v>
          </cell>
          <cell r="N61">
            <v>1</v>
          </cell>
          <cell r="O61">
            <v>4</v>
          </cell>
          <cell r="P61">
            <v>2</v>
          </cell>
          <cell r="Q61">
            <v>1</v>
          </cell>
          <cell r="R61" t="str">
            <v/>
          </cell>
          <cell r="U61">
            <v>42123</v>
          </cell>
          <cell r="X61" t="str">
            <v/>
          </cell>
          <cell r="Y61" t="str">
            <v>OD</v>
          </cell>
          <cell r="Z61">
            <v>0</v>
          </cell>
          <cell r="AA61">
            <v>0.69199999999999995</v>
          </cell>
          <cell r="AB61">
            <v>10.33</v>
          </cell>
          <cell r="AC61">
            <v>0.73299999999999998</v>
          </cell>
          <cell r="AD61">
            <v>8.1460000000000008</v>
          </cell>
          <cell r="AI61">
            <v>0</v>
          </cell>
          <cell r="AJ61">
            <v>0</v>
          </cell>
          <cell r="AL61">
            <v>4.1000000000000036E-2</v>
          </cell>
          <cell r="AM61">
            <v>-2.1839999999999993</v>
          </cell>
          <cell r="AN61">
            <v>-2.2249999999999988</v>
          </cell>
          <cell r="AO61">
            <v>0</v>
          </cell>
          <cell r="AP61">
            <v>1</v>
          </cell>
          <cell r="AQ61">
            <v>1</v>
          </cell>
          <cell r="AR61">
            <v>1</v>
          </cell>
          <cell r="AS61">
            <v>0</v>
          </cell>
          <cell r="AT61">
            <v>0</v>
          </cell>
          <cell r="AU61">
            <v>2</v>
          </cell>
          <cell r="AY61">
            <v>0</v>
          </cell>
          <cell r="AZ61">
            <v>1</v>
          </cell>
        </row>
        <row r="62">
          <cell r="G62" t="str">
            <v>Shari Ellen Greenberg_0</v>
          </cell>
          <cell r="H62">
            <v>21462</v>
          </cell>
          <cell r="I62">
            <v>2</v>
          </cell>
          <cell r="J62">
            <v>0</v>
          </cell>
          <cell r="K62">
            <v>2</v>
          </cell>
          <cell r="L62" t="str">
            <v>ptosis due to neuroma surgery</v>
          </cell>
          <cell r="M62" t="str">
            <v xml:space="preserve"> </v>
          </cell>
          <cell r="N62">
            <v>1</v>
          </cell>
          <cell r="O62">
            <v>4</v>
          </cell>
          <cell r="P62">
            <v>0</v>
          </cell>
          <cell r="Q62">
            <v>0</v>
          </cell>
          <cell r="R62" t="str">
            <v/>
          </cell>
          <cell r="X62" t="str">
            <v/>
          </cell>
          <cell r="Y62" t="str">
            <v>OD</v>
          </cell>
          <cell r="Z62">
            <v>0</v>
          </cell>
          <cell r="AI62">
            <v>0</v>
          </cell>
          <cell r="AJ62">
            <v>1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1</v>
          </cell>
          <cell r="AU62" t="str">
            <v/>
          </cell>
          <cell r="AY62">
            <v>1</v>
          </cell>
          <cell r="AZ62">
            <v>1</v>
          </cell>
        </row>
        <row r="63">
          <cell r="G63" t="str">
            <v>Shari Ellen Greenberg_1</v>
          </cell>
          <cell r="H63">
            <v>21462</v>
          </cell>
          <cell r="I63">
            <v>2</v>
          </cell>
          <cell r="J63">
            <v>0</v>
          </cell>
          <cell r="K63">
            <v>2</v>
          </cell>
          <cell r="N63">
            <v>1</v>
          </cell>
          <cell r="O63">
            <v>4</v>
          </cell>
          <cell r="P63">
            <v>0</v>
          </cell>
          <cell r="Q63">
            <v>1</v>
          </cell>
          <cell r="R63" t="str">
            <v/>
          </cell>
          <cell r="X63" t="str">
            <v/>
          </cell>
          <cell r="Y63" t="str">
            <v>OD</v>
          </cell>
          <cell r="Z63">
            <v>0</v>
          </cell>
          <cell r="AI63">
            <v>0</v>
          </cell>
          <cell r="AJ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1</v>
          </cell>
          <cell r="AU63" t="str">
            <v/>
          </cell>
          <cell r="AY63">
            <v>0</v>
          </cell>
          <cell r="AZ63">
            <v>1</v>
          </cell>
        </row>
        <row r="64">
          <cell r="G64" t="str">
            <v>Fereshteh Rouhi_0</v>
          </cell>
          <cell r="H64">
            <v>17442</v>
          </cell>
          <cell r="I64">
            <v>2</v>
          </cell>
          <cell r="J64">
            <v>1</v>
          </cell>
          <cell r="K64">
            <v>1</v>
          </cell>
          <cell r="M64" t="str">
            <v>Repair of blepharoptosis</v>
          </cell>
          <cell r="N64">
            <v>1</v>
          </cell>
          <cell r="O64">
            <v>1</v>
          </cell>
          <cell r="P64">
            <v>2</v>
          </cell>
          <cell r="Q64">
            <v>0</v>
          </cell>
          <cell r="R64" t="str">
            <v/>
          </cell>
          <cell r="U64">
            <v>42111</v>
          </cell>
          <cell r="W64">
            <v>42136</v>
          </cell>
          <cell r="X64">
            <v>0.83333333333333337</v>
          </cell>
          <cell r="Y64" t="str">
            <v>OS</v>
          </cell>
          <cell r="Z64">
            <v>1</v>
          </cell>
          <cell r="AA64">
            <v>1.675</v>
          </cell>
          <cell r="AB64">
            <v>17.643000000000001</v>
          </cell>
          <cell r="AC64">
            <v>0.81100000000000005</v>
          </cell>
          <cell r="AD64">
            <v>16.670000000000002</v>
          </cell>
          <cell r="AI64">
            <v>0</v>
          </cell>
          <cell r="AJ64">
            <v>1</v>
          </cell>
          <cell r="AL64">
            <v>-0.86399999999999999</v>
          </cell>
          <cell r="AM64">
            <v>-0.97299999999999898</v>
          </cell>
          <cell r="AN64">
            <v>-0.10899999999999821</v>
          </cell>
          <cell r="AO64">
            <v>0</v>
          </cell>
          <cell r="AP64">
            <v>1</v>
          </cell>
          <cell r="AQ64">
            <v>0</v>
          </cell>
          <cell r="AR64">
            <v>1</v>
          </cell>
          <cell r="AS64">
            <v>0</v>
          </cell>
          <cell r="AT64">
            <v>0</v>
          </cell>
          <cell r="AU64">
            <v>2</v>
          </cell>
          <cell r="AY64">
            <v>0</v>
          </cell>
          <cell r="AZ64">
            <v>0</v>
          </cell>
        </row>
        <row r="65">
          <cell r="G65" t="str">
            <v>Fereshteh Rouhi_1</v>
          </cell>
          <cell r="H65">
            <v>17442</v>
          </cell>
          <cell r="I65">
            <v>2</v>
          </cell>
          <cell r="J65">
            <v>1</v>
          </cell>
          <cell r="K65">
            <v>1</v>
          </cell>
          <cell r="N65">
            <v>1</v>
          </cell>
          <cell r="O65">
            <v>1</v>
          </cell>
          <cell r="P65">
            <v>2</v>
          </cell>
          <cell r="Q65">
            <v>1</v>
          </cell>
          <cell r="R65" t="str">
            <v/>
          </cell>
          <cell r="U65">
            <v>42111</v>
          </cell>
          <cell r="W65">
            <v>42136</v>
          </cell>
          <cell r="X65">
            <v>0.83333333333333337</v>
          </cell>
          <cell r="Y65" t="str">
            <v>OS</v>
          </cell>
          <cell r="Z65">
            <v>1</v>
          </cell>
          <cell r="AA65">
            <v>1.7310000000000001</v>
          </cell>
          <cell r="AB65">
            <v>16.75</v>
          </cell>
          <cell r="AC65">
            <v>1.621</v>
          </cell>
          <cell r="AD65">
            <v>15.555</v>
          </cell>
          <cell r="AI65">
            <v>0</v>
          </cell>
          <cell r="AJ65">
            <v>0</v>
          </cell>
          <cell r="AL65">
            <v>-0.1100000000000001</v>
          </cell>
          <cell r="AM65">
            <v>-1.1950000000000003</v>
          </cell>
          <cell r="AN65">
            <v>-1.0850000000000009</v>
          </cell>
          <cell r="AO65">
            <v>0</v>
          </cell>
          <cell r="AP65">
            <v>1</v>
          </cell>
          <cell r="AQ65">
            <v>1</v>
          </cell>
          <cell r="AR65">
            <v>1</v>
          </cell>
          <cell r="AS65">
            <v>0</v>
          </cell>
          <cell r="AT65">
            <v>0</v>
          </cell>
          <cell r="AU65">
            <v>2</v>
          </cell>
          <cell r="AY65">
            <v>1</v>
          </cell>
          <cell r="AZ65">
            <v>0</v>
          </cell>
        </row>
        <row r="66">
          <cell r="G66" t="str">
            <v>Elizabeth Carlin_0</v>
          </cell>
          <cell r="H66">
            <v>11541</v>
          </cell>
          <cell r="I66">
            <v>2</v>
          </cell>
          <cell r="J66">
            <v>1</v>
          </cell>
          <cell r="K66">
            <v>1</v>
          </cell>
          <cell r="M66" t="str">
            <v>Blepharoplasty and ablation of keratosis (lower)</v>
          </cell>
          <cell r="N66">
            <v>1</v>
          </cell>
          <cell r="O66">
            <v>5</v>
          </cell>
          <cell r="P66">
            <v>2</v>
          </cell>
          <cell r="Q66">
            <v>0</v>
          </cell>
          <cell r="R66" t="str">
            <v/>
          </cell>
          <cell r="U66">
            <v>42115</v>
          </cell>
          <cell r="W66">
            <v>42121</v>
          </cell>
          <cell r="X66">
            <v>0.2</v>
          </cell>
          <cell r="Y66" t="str">
            <v>OD</v>
          </cell>
          <cell r="Z66">
            <v>0</v>
          </cell>
          <cell r="AA66">
            <v>1.669</v>
          </cell>
          <cell r="AB66">
            <v>14.554</v>
          </cell>
          <cell r="AC66">
            <v>2.6139999999999999</v>
          </cell>
          <cell r="AD66">
            <v>13.696999999999999</v>
          </cell>
          <cell r="AI66">
            <v>1</v>
          </cell>
          <cell r="AJ66">
            <v>0</v>
          </cell>
          <cell r="AL66">
            <v>0.94499999999999984</v>
          </cell>
          <cell r="AM66">
            <v>-0.85700000000000109</v>
          </cell>
          <cell r="AN66">
            <v>-1.8020000000000014</v>
          </cell>
          <cell r="AO66">
            <v>1</v>
          </cell>
          <cell r="AP66">
            <v>1</v>
          </cell>
          <cell r="AQ66">
            <v>1</v>
          </cell>
          <cell r="AR66">
            <v>1</v>
          </cell>
          <cell r="AS66">
            <v>1</v>
          </cell>
          <cell r="AT66">
            <v>0</v>
          </cell>
          <cell r="AU66">
            <v>3</v>
          </cell>
          <cell r="AY66">
            <v>0</v>
          </cell>
          <cell r="AZ66">
            <v>1</v>
          </cell>
        </row>
        <row r="67">
          <cell r="G67" t="str">
            <v>Elizabeth Carlin_1</v>
          </cell>
          <cell r="H67">
            <v>11541</v>
          </cell>
          <cell r="I67">
            <v>2</v>
          </cell>
          <cell r="J67">
            <v>1</v>
          </cell>
          <cell r="K67">
            <v>1</v>
          </cell>
          <cell r="N67">
            <v>1</v>
          </cell>
          <cell r="O67">
            <v>5</v>
          </cell>
          <cell r="P67">
            <v>2</v>
          </cell>
          <cell r="Q67">
            <v>1</v>
          </cell>
          <cell r="R67" t="str">
            <v/>
          </cell>
          <cell r="U67">
            <v>42115</v>
          </cell>
          <cell r="W67">
            <v>42121</v>
          </cell>
          <cell r="X67">
            <v>0.2</v>
          </cell>
          <cell r="Y67" t="str">
            <v>OD</v>
          </cell>
          <cell r="Z67">
            <v>0</v>
          </cell>
          <cell r="AA67">
            <v>3.286</v>
          </cell>
          <cell r="AB67">
            <v>13.25</v>
          </cell>
          <cell r="AC67">
            <v>4.1820000000000004</v>
          </cell>
          <cell r="AD67">
            <v>18.925000000000001</v>
          </cell>
          <cell r="AI67">
            <v>1</v>
          </cell>
          <cell r="AJ67">
            <v>1</v>
          </cell>
          <cell r="AL67">
            <v>0.89600000000000035</v>
          </cell>
          <cell r="AM67">
            <v>5.6750000000000007</v>
          </cell>
          <cell r="AN67">
            <v>4.7789999999999999</v>
          </cell>
          <cell r="AO67">
            <v>1</v>
          </cell>
          <cell r="AP67">
            <v>0</v>
          </cell>
          <cell r="AQ67">
            <v>0</v>
          </cell>
          <cell r="AR67">
            <v>1</v>
          </cell>
          <cell r="AS67">
            <v>0</v>
          </cell>
          <cell r="AT67">
            <v>0</v>
          </cell>
          <cell r="AU67">
            <v>1</v>
          </cell>
          <cell r="AY67">
            <v>1</v>
          </cell>
          <cell r="AZ67">
            <v>1</v>
          </cell>
        </row>
        <row r="68">
          <cell r="G68" t="str">
            <v>Layla Abdullah_0</v>
          </cell>
          <cell r="H68">
            <v>23083</v>
          </cell>
          <cell r="I68">
            <v>2</v>
          </cell>
          <cell r="J68">
            <v>1</v>
          </cell>
          <cell r="K68">
            <v>1</v>
          </cell>
          <cell r="M68" t="str">
            <v>ptosis correction</v>
          </cell>
          <cell r="N68">
            <v>1</v>
          </cell>
          <cell r="O68">
            <v>4</v>
          </cell>
          <cell r="P68">
            <v>1</v>
          </cell>
          <cell r="Q68">
            <v>0</v>
          </cell>
          <cell r="R68" t="str">
            <v/>
          </cell>
          <cell r="U68">
            <v>42024</v>
          </cell>
          <cell r="W68">
            <v>42030</v>
          </cell>
          <cell r="X68">
            <v>0.2</v>
          </cell>
          <cell r="Y68" t="str">
            <v>OS</v>
          </cell>
          <cell r="Z68">
            <v>1</v>
          </cell>
          <cell r="AA68">
            <v>2.5139999999999998</v>
          </cell>
          <cell r="AB68">
            <v>11.313000000000001</v>
          </cell>
          <cell r="AC68">
            <v>3.35</v>
          </cell>
          <cell r="AD68">
            <v>11.47</v>
          </cell>
          <cell r="AI68">
            <v>1</v>
          </cell>
          <cell r="AJ68">
            <v>0</v>
          </cell>
          <cell r="AL68">
            <v>0.8360000000000003</v>
          </cell>
          <cell r="AM68">
            <v>0.15700000000000003</v>
          </cell>
          <cell r="AN68">
            <v>-0.67900000000000027</v>
          </cell>
          <cell r="AO68">
            <v>1</v>
          </cell>
          <cell r="AP68">
            <v>0</v>
          </cell>
          <cell r="AQ68">
            <v>1</v>
          </cell>
          <cell r="AR68">
            <v>1</v>
          </cell>
          <cell r="AS68">
            <v>0</v>
          </cell>
          <cell r="AT68">
            <v>0</v>
          </cell>
          <cell r="AU68">
            <v>1</v>
          </cell>
          <cell r="AY68">
            <v>1</v>
          </cell>
          <cell r="AZ68">
            <v>0</v>
          </cell>
        </row>
        <row r="69">
          <cell r="G69" t="str">
            <v>Layla Abdullah_1</v>
          </cell>
          <cell r="H69">
            <v>23083</v>
          </cell>
          <cell r="I69">
            <v>2</v>
          </cell>
          <cell r="J69">
            <v>1</v>
          </cell>
          <cell r="K69">
            <v>1</v>
          </cell>
          <cell r="N69">
            <v>1</v>
          </cell>
          <cell r="O69">
            <v>4</v>
          </cell>
          <cell r="P69">
            <v>1</v>
          </cell>
          <cell r="Q69">
            <v>1</v>
          </cell>
          <cell r="R69" t="str">
            <v/>
          </cell>
          <cell r="U69">
            <v>42024</v>
          </cell>
          <cell r="W69">
            <v>42030</v>
          </cell>
          <cell r="X69">
            <v>0.2</v>
          </cell>
          <cell r="Y69" t="str">
            <v>OS</v>
          </cell>
          <cell r="Z69">
            <v>1</v>
          </cell>
          <cell r="AA69">
            <v>1.9550000000000001</v>
          </cell>
          <cell r="AB69">
            <v>12.196999999999999</v>
          </cell>
          <cell r="AC69">
            <v>4.0880000000000001</v>
          </cell>
          <cell r="AD69">
            <v>13.57</v>
          </cell>
          <cell r="AI69">
            <v>1</v>
          </cell>
          <cell r="AJ69">
            <v>1</v>
          </cell>
          <cell r="AL69">
            <v>2.133</v>
          </cell>
          <cell r="AM69">
            <v>1.3730000000000011</v>
          </cell>
          <cell r="AN69">
            <v>-0.75999999999999979</v>
          </cell>
          <cell r="AO69">
            <v>1</v>
          </cell>
          <cell r="AP69">
            <v>0</v>
          </cell>
          <cell r="AQ69">
            <v>1</v>
          </cell>
          <cell r="AR69">
            <v>1</v>
          </cell>
          <cell r="AS69">
            <v>0</v>
          </cell>
          <cell r="AT69">
            <v>0</v>
          </cell>
          <cell r="AU69">
            <v>1</v>
          </cell>
          <cell r="AY69">
            <v>0</v>
          </cell>
          <cell r="AZ69">
            <v>0</v>
          </cell>
        </row>
        <row r="70">
          <cell r="G70" t="str">
            <v>Elizabeth Hiramoto_0</v>
          </cell>
          <cell r="H70">
            <v>19712</v>
          </cell>
          <cell r="I70">
            <v>2</v>
          </cell>
          <cell r="J70">
            <v>0</v>
          </cell>
          <cell r="K70">
            <v>1</v>
          </cell>
          <cell r="N70">
            <v>1</v>
          </cell>
          <cell r="O70">
            <v>4</v>
          </cell>
          <cell r="P70">
            <v>1</v>
          </cell>
          <cell r="Q70">
            <v>0</v>
          </cell>
          <cell r="R70" t="str">
            <v/>
          </cell>
          <cell r="X70" t="str">
            <v/>
          </cell>
          <cell r="Y70" t="str">
            <v>OS</v>
          </cell>
          <cell r="Z70">
            <v>1</v>
          </cell>
          <cell r="AA70">
            <v>3.58</v>
          </cell>
          <cell r="AB70">
            <v>13.316000000000001</v>
          </cell>
          <cell r="AC70">
            <v>3.492</v>
          </cell>
          <cell r="AD70">
            <v>13.249000000000001</v>
          </cell>
          <cell r="AI70">
            <v>1</v>
          </cell>
          <cell r="AJ70">
            <v>0</v>
          </cell>
          <cell r="AL70">
            <v>-8.8000000000000078E-2</v>
          </cell>
          <cell r="AM70">
            <v>-6.7000000000000171E-2</v>
          </cell>
          <cell r="AN70">
            <v>2.1000000000000796E-2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1</v>
          </cell>
          <cell r="AU70">
            <v>4</v>
          </cell>
          <cell r="AY70">
            <v>1</v>
          </cell>
          <cell r="AZ70">
            <v>0</v>
          </cell>
        </row>
        <row r="71">
          <cell r="G71" t="str">
            <v>Elizabeth Hiramoto_1</v>
          </cell>
          <cell r="H71">
            <v>19712</v>
          </cell>
          <cell r="I71">
            <v>2</v>
          </cell>
          <cell r="J71">
            <v>0</v>
          </cell>
          <cell r="K71">
            <v>1</v>
          </cell>
          <cell r="N71">
            <v>1</v>
          </cell>
          <cell r="O71">
            <v>4</v>
          </cell>
          <cell r="P71">
            <v>1</v>
          </cell>
          <cell r="Q71">
            <v>1</v>
          </cell>
          <cell r="R71" t="str">
            <v/>
          </cell>
          <cell r="X71" t="str">
            <v/>
          </cell>
          <cell r="Y71" t="str">
            <v>OS</v>
          </cell>
          <cell r="Z71">
            <v>1</v>
          </cell>
          <cell r="AA71">
            <v>2.6549999999999998</v>
          </cell>
          <cell r="AB71">
            <v>12.552</v>
          </cell>
          <cell r="AC71">
            <v>2.7389999999999999</v>
          </cell>
          <cell r="AD71">
            <v>12.085000000000001</v>
          </cell>
          <cell r="AI71">
            <v>1</v>
          </cell>
          <cell r="AJ71">
            <v>1</v>
          </cell>
          <cell r="AL71">
            <v>8.4000000000000075E-2</v>
          </cell>
          <cell r="AM71">
            <v>-0.46699999999999875</v>
          </cell>
          <cell r="AN71">
            <v>-0.55100000000000016</v>
          </cell>
          <cell r="AO71">
            <v>0</v>
          </cell>
          <cell r="AP71">
            <v>0</v>
          </cell>
          <cell r="AQ71">
            <v>1</v>
          </cell>
          <cell r="AR71">
            <v>0</v>
          </cell>
          <cell r="AS71">
            <v>0</v>
          </cell>
          <cell r="AT71">
            <v>1</v>
          </cell>
          <cell r="AU71">
            <v>4</v>
          </cell>
          <cell r="AY71">
            <v>0</v>
          </cell>
          <cell r="AZ71">
            <v>0</v>
          </cell>
        </row>
        <row r="72">
          <cell r="G72" t="str">
            <v>Joan R Oshatz_0</v>
          </cell>
          <cell r="H72">
            <v>16208</v>
          </cell>
          <cell r="I72">
            <v>2</v>
          </cell>
          <cell r="J72">
            <v>0</v>
          </cell>
          <cell r="K72">
            <v>1</v>
          </cell>
          <cell r="M72" t="str">
            <v xml:space="preserve"> </v>
          </cell>
          <cell r="N72">
            <v>1</v>
          </cell>
          <cell r="O72">
            <v>4</v>
          </cell>
          <cell r="P72">
            <v>0</v>
          </cell>
          <cell r="Q72">
            <v>0</v>
          </cell>
          <cell r="R72" t="str">
            <v/>
          </cell>
          <cell r="X72" t="str">
            <v/>
          </cell>
          <cell r="Y72" t="str">
            <v>OS</v>
          </cell>
          <cell r="Z72">
            <v>1</v>
          </cell>
          <cell r="AA72">
            <v>2.6349999999999998</v>
          </cell>
          <cell r="AB72">
            <v>9.6630000000000003</v>
          </cell>
          <cell r="AC72">
            <v>2.7850000000000001</v>
          </cell>
          <cell r="AD72">
            <v>13.756</v>
          </cell>
          <cell r="AI72">
            <v>1</v>
          </cell>
          <cell r="AJ72">
            <v>0</v>
          </cell>
          <cell r="AY72">
            <v>1</v>
          </cell>
          <cell r="AZ72">
            <v>0</v>
          </cell>
        </row>
        <row r="73">
          <cell r="G73" t="str">
            <v>Joan R Oshatz_1</v>
          </cell>
          <cell r="H73">
            <v>16208</v>
          </cell>
          <cell r="I73">
            <v>2</v>
          </cell>
          <cell r="J73">
            <v>0</v>
          </cell>
          <cell r="K73">
            <v>1</v>
          </cell>
          <cell r="N73">
            <v>1</v>
          </cell>
          <cell r="O73">
            <v>4</v>
          </cell>
          <cell r="P73">
            <v>0</v>
          </cell>
          <cell r="Q73">
            <v>1</v>
          </cell>
          <cell r="R73" t="str">
            <v/>
          </cell>
          <cell r="X73" t="str">
            <v/>
          </cell>
          <cell r="Y73" t="str">
            <v>OS</v>
          </cell>
          <cell r="Z73">
            <v>1</v>
          </cell>
          <cell r="AA73">
            <v>4.173</v>
          </cell>
          <cell r="AB73">
            <v>17.295000000000002</v>
          </cell>
          <cell r="AC73">
            <v>4.4000000000000004</v>
          </cell>
          <cell r="AD73">
            <v>19.826000000000001</v>
          </cell>
          <cell r="AI73">
            <v>1</v>
          </cell>
          <cell r="AJ73">
            <v>1</v>
          </cell>
          <cell r="AY73">
            <v>0</v>
          </cell>
          <cell r="AZ73">
            <v>0</v>
          </cell>
        </row>
        <row r="74">
          <cell r="G74" t="str">
            <v>Barbara Brodsky_0</v>
          </cell>
          <cell r="H74">
            <v>17612</v>
          </cell>
          <cell r="I74">
            <v>2</v>
          </cell>
          <cell r="J74">
            <v>1</v>
          </cell>
          <cell r="K74">
            <v>1</v>
          </cell>
          <cell r="M74" t="str">
            <v>Repair of blepharoptosis</v>
          </cell>
          <cell r="N74">
            <v>1</v>
          </cell>
          <cell r="O74">
            <v>1</v>
          </cell>
          <cell r="P74">
            <v>2</v>
          </cell>
          <cell r="Q74">
            <v>0</v>
          </cell>
          <cell r="R74" t="str">
            <v/>
          </cell>
          <cell r="U74">
            <v>42102</v>
          </cell>
          <cell r="W74">
            <v>42107</v>
          </cell>
          <cell r="X74">
            <v>0.16666666666666666</v>
          </cell>
          <cell r="Y74" t="str">
            <v>OD</v>
          </cell>
          <cell r="Z74">
            <v>0</v>
          </cell>
          <cell r="AA74">
            <v>1.855</v>
          </cell>
          <cell r="AB74">
            <v>10.923999999999999</v>
          </cell>
          <cell r="AC74">
            <v>3.6150000000000002</v>
          </cell>
          <cell r="AD74">
            <v>9.2149999999999999</v>
          </cell>
          <cell r="AI74">
            <v>0</v>
          </cell>
          <cell r="AJ74">
            <v>1</v>
          </cell>
          <cell r="AY74">
            <v>1</v>
          </cell>
          <cell r="AZ74">
            <v>1</v>
          </cell>
        </row>
        <row r="75">
          <cell r="G75" t="str">
            <v>Barbara Brodsky_1</v>
          </cell>
          <cell r="H75">
            <v>17612</v>
          </cell>
          <cell r="I75">
            <v>2</v>
          </cell>
          <cell r="J75">
            <v>1</v>
          </cell>
          <cell r="K75">
            <v>1</v>
          </cell>
          <cell r="N75">
            <v>1</v>
          </cell>
          <cell r="O75">
            <v>1</v>
          </cell>
          <cell r="P75">
            <v>2</v>
          </cell>
          <cell r="Q75">
            <v>1</v>
          </cell>
          <cell r="R75" t="str">
            <v/>
          </cell>
          <cell r="U75">
            <v>42102</v>
          </cell>
          <cell r="W75">
            <v>42107</v>
          </cell>
          <cell r="X75">
            <v>0.16666666666666666</v>
          </cell>
          <cell r="Y75" t="str">
            <v>OD</v>
          </cell>
          <cell r="Z75">
            <v>0</v>
          </cell>
          <cell r="AA75">
            <v>1.2709999999999999</v>
          </cell>
          <cell r="AB75">
            <v>8.141</v>
          </cell>
          <cell r="AC75">
            <v>1.631</v>
          </cell>
          <cell r="AD75">
            <v>9.9640000000000004</v>
          </cell>
          <cell r="AI75">
            <v>0</v>
          </cell>
          <cell r="AJ75">
            <v>0</v>
          </cell>
          <cell r="AY75">
            <v>0</v>
          </cell>
          <cell r="AZ75">
            <v>1</v>
          </cell>
        </row>
        <row r="76">
          <cell r="G76" t="str">
            <v>Dawn Pattillo_0</v>
          </cell>
          <cell r="H76">
            <v>23622</v>
          </cell>
          <cell r="I76">
            <v>2</v>
          </cell>
          <cell r="J76">
            <v>0</v>
          </cell>
          <cell r="K76">
            <v>2</v>
          </cell>
          <cell r="L76" t="str">
            <v>thyroid eye disease</v>
          </cell>
          <cell r="M76" t="str">
            <v xml:space="preserve"> </v>
          </cell>
          <cell r="N76">
            <v>1</v>
          </cell>
          <cell r="O76">
            <v>4</v>
          </cell>
          <cell r="P76">
            <v>0</v>
          </cell>
          <cell r="Q76">
            <v>0</v>
          </cell>
          <cell r="R76" t="str">
            <v/>
          </cell>
          <cell r="X76" t="str">
            <v/>
          </cell>
          <cell r="Y76" t="str">
            <v>OD</v>
          </cell>
          <cell r="Z76">
            <v>0</v>
          </cell>
          <cell r="AI76">
            <v>1</v>
          </cell>
          <cell r="AJ76">
            <v>0</v>
          </cell>
          <cell r="AY76">
            <v>0</v>
          </cell>
          <cell r="AZ76">
            <v>1</v>
          </cell>
        </row>
        <row r="77">
          <cell r="G77" t="str">
            <v>Dawn Pattillo_1</v>
          </cell>
          <cell r="H77">
            <v>23622</v>
          </cell>
          <cell r="I77">
            <v>2</v>
          </cell>
          <cell r="J77">
            <v>0</v>
          </cell>
          <cell r="K77">
            <v>2</v>
          </cell>
          <cell r="N77">
            <v>1</v>
          </cell>
          <cell r="O77">
            <v>4</v>
          </cell>
          <cell r="P77">
            <v>0</v>
          </cell>
          <cell r="Q77">
            <v>1</v>
          </cell>
          <cell r="R77" t="str">
            <v/>
          </cell>
          <cell r="X77" t="str">
            <v/>
          </cell>
          <cell r="Y77" t="str">
            <v>OD</v>
          </cell>
          <cell r="Z77">
            <v>0</v>
          </cell>
          <cell r="AI77">
            <v>1</v>
          </cell>
          <cell r="AJ77">
            <v>1</v>
          </cell>
          <cell r="AY77">
            <v>1</v>
          </cell>
          <cell r="AZ77">
            <v>1</v>
          </cell>
        </row>
        <row r="78">
          <cell r="G78" t="str">
            <v>Mariko Kayano_0</v>
          </cell>
          <cell r="H78">
            <v>13693</v>
          </cell>
          <cell r="I78">
            <v>2</v>
          </cell>
          <cell r="J78">
            <v>0</v>
          </cell>
          <cell r="K78">
            <v>1</v>
          </cell>
          <cell r="N78">
            <v>1</v>
          </cell>
          <cell r="O78">
            <v>4</v>
          </cell>
          <cell r="P78">
            <v>2</v>
          </cell>
          <cell r="Q78">
            <v>0</v>
          </cell>
          <cell r="R78" t="str">
            <v/>
          </cell>
          <cell r="X78" t="str">
            <v/>
          </cell>
          <cell r="Y78" t="str">
            <v>OS</v>
          </cell>
          <cell r="Z78">
            <v>1</v>
          </cell>
          <cell r="AA78">
            <v>3.7290000000000001</v>
          </cell>
          <cell r="AB78">
            <v>19.349</v>
          </cell>
          <cell r="AC78">
            <v>3.077</v>
          </cell>
          <cell r="AD78">
            <v>16.510999999999999</v>
          </cell>
          <cell r="AI78">
            <v>1</v>
          </cell>
          <cell r="AJ78">
            <v>0</v>
          </cell>
          <cell r="AY78">
            <v>1</v>
          </cell>
          <cell r="AZ78">
            <v>0</v>
          </cell>
        </row>
        <row r="79">
          <cell r="G79" t="str">
            <v>Mariko Kayano_1</v>
          </cell>
          <cell r="H79">
            <v>13693</v>
          </cell>
          <cell r="I79">
            <v>2</v>
          </cell>
          <cell r="J79">
            <v>0</v>
          </cell>
          <cell r="K79">
            <v>1</v>
          </cell>
          <cell r="N79">
            <v>1</v>
          </cell>
          <cell r="O79">
            <v>4</v>
          </cell>
          <cell r="P79">
            <v>2</v>
          </cell>
          <cell r="Q79">
            <v>1</v>
          </cell>
          <cell r="R79" t="str">
            <v/>
          </cell>
          <cell r="X79" t="str">
            <v/>
          </cell>
          <cell r="Y79" t="str">
            <v>OS</v>
          </cell>
          <cell r="Z79">
            <v>1</v>
          </cell>
          <cell r="AA79">
            <v>2.6709999999999998</v>
          </cell>
          <cell r="AB79">
            <v>22.07</v>
          </cell>
          <cell r="AC79">
            <v>4.718</v>
          </cell>
          <cell r="AD79">
            <v>19.074999999999999</v>
          </cell>
          <cell r="AI79">
            <v>1</v>
          </cell>
          <cell r="AJ79">
            <v>1</v>
          </cell>
          <cell r="AY79">
            <v>0</v>
          </cell>
          <cell r="AZ79">
            <v>0</v>
          </cell>
        </row>
        <row r="80">
          <cell r="G80" t="str">
            <v>Bryan Chancholo_0</v>
          </cell>
          <cell r="H80">
            <v>23643</v>
          </cell>
          <cell r="I80">
            <v>1</v>
          </cell>
          <cell r="J80">
            <v>0</v>
          </cell>
          <cell r="K80">
            <v>1</v>
          </cell>
          <cell r="M80" t="str">
            <v>Right upper eyelid ptosis surgery, posterior</v>
          </cell>
          <cell r="N80">
            <v>1</v>
          </cell>
          <cell r="O80">
            <v>1</v>
          </cell>
          <cell r="P80">
            <v>0</v>
          </cell>
          <cell r="Q80">
            <v>0</v>
          </cell>
          <cell r="U80">
            <v>41899</v>
          </cell>
          <cell r="X80" t="str">
            <v/>
          </cell>
          <cell r="Y80" t="str">
            <v>OD</v>
          </cell>
          <cell r="Z80">
            <v>0</v>
          </cell>
          <cell r="AA80">
            <v>2.8330000000000002</v>
          </cell>
          <cell r="AB80">
            <v>12.884</v>
          </cell>
          <cell r="AC80">
            <v>3.0369999999999999</v>
          </cell>
          <cell r="AD80">
            <v>13.288</v>
          </cell>
          <cell r="AI80">
            <v>1</v>
          </cell>
          <cell r="AJ80">
            <v>0</v>
          </cell>
          <cell r="AY80">
            <v>0</v>
          </cell>
          <cell r="AZ80">
            <v>1</v>
          </cell>
        </row>
        <row r="81">
          <cell r="G81" t="str">
            <v>Bryan Chancholo_1</v>
          </cell>
          <cell r="H81">
            <v>23643</v>
          </cell>
          <cell r="I81">
            <v>1</v>
          </cell>
          <cell r="J81">
            <v>0</v>
          </cell>
          <cell r="K81">
            <v>1</v>
          </cell>
          <cell r="N81">
            <v>1</v>
          </cell>
          <cell r="O81">
            <v>1</v>
          </cell>
          <cell r="P81">
            <v>0</v>
          </cell>
          <cell r="Q81">
            <v>1</v>
          </cell>
          <cell r="U81">
            <v>41899</v>
          </cell>
          <cell r="X81" t="str">
            <v/>
          </cell>
          <cell r="Y81" t="str">
            <v>OD</v>
          </cell>
          <cell r="Z81">
            <v>0</v>
          </cell>
          <cell r="AA81">
            <v>5.1219999999999999</v>
          </cell>
          <cell r="AB81">
            <v>14.242000000000001</v>
          </cell>
          <cell r="AC81">
            <v>4.2519999999999998</v>
          </cell>
          <cell r="AD81">
            <v>10.289</v>
          </cell>
          <cell r="AI81">
            <v>1</v>
          </cell>
          <cell r="AJ81">
            <v>1</v>
          </cell>
          <cell r="AY81">
            <v>1</v>
          </cell>
          <cell r="AZ81">
            <v>1</v>
          </cell>
        </row>
        <row r="82">
          <cell r="G82" t="str">
            <v>Joan Tina Furo_0</v>
          </cell>
          <cell r="H82">
            <v>16359</v>
          </cell>
          <cell r="I82">
            <v>2</v>
          </cell>
          <cell r="J82">
            <v>1</v>
          </cell>
          <cell r="K82">
            <v>2</v>
          </cell>
          <cell r="L82" t="str">
            <v>rhytidectomy, facelift, cataract</v>
          </cell>
          <cell r="M82" t="str">
            <v>Left upper lid ptosis surgery, posterior</v>
          </cell>
          <cell r="N82">
            <v>1</v>
          </cell>
          <cell r="O82">
            <v>1</v>
          </cell>
          <cell r="P82">
            <v>1</v>
          </cell>
          <cell r="Q82">
            <v>0</v>
          </cell>
          <cell r="U82">
            <v>41800</v>
          </cell>
          <cell r="W82">
            <v>41820</v>
          </cell>
          <cell r="X82">
            <v>0.66666666666666663</v>
          </cell>
          <cell r="Y82" t="str">
            <v>OS</v>
          </cell>
          <cell r="Z82">
            <v>1</v>
          </cell>
          <cell r="AI82">
            <v>1</v>
          </cell>
          <cell r="AJ82">
            <v>0</v>
          </cell>
          <cell r="AY82">
            <v>1</v>
          </cell>
          <cell r="AZ82">
            <v>0</v>
          </cell>
        </row>
        <row r="83">
          <cell r="G83" t="str">
            <v>Joan Tina Furo_1</v>
          </cell>
          <cell r="H83">
            <v>16359</v>
          </cell>
          <cell r="I83">
            <v>2</v>
          </cell>
          <cell r="J83">
            <v>1</v>
          </cell>
          <cell r="K83">
            <v>2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U83">
            <v>41800</v>
          </cell>
          <cell r="W83">
            <v>41820</v>
          </cell>
          <cell r="X83">
            <v>0.66666666666666663</v>
          </cell>
          <cell r="Y83" t="str">
            <v>OS</v>
          </cell>
          <cell r="Z83">
            <v>1</v>
          </cell>
          <cell r="AI83">
            <v>1</v>
          </cell>
          <cell r="AJ83">
            <v>1</v>
          </cell>
          <cell r="AY83">
            <v>0</v>
          </cell>
          <cell r="AZ83">
            <v>0</v>
          </cell>
        </row>
        <row r="84">
          <cell r="G84" t="str">
            <v>Ron Wolf_0</v>
          </cell>
          <cell r="H84">
            <v>18042</v>
          </cell>
          <cell r="I84">
            <v>1</v>
          </cell>
          <cell r="J84">
            <v>0</v>
          </cell>
          <cell r="K84">
            <v>2</v>
          </cell>
          <cell r="L84" t="str">
            <v>Bell's Palsy</v>
          </cell>
          <cell r="M84" t="str">
            <v>Repair of blepharoptosis, Blepharoplasty</v>
          </cell>
          <cell r="N84">
            <v>1</v>
          </cell>
          <cell r="O84">
            <v>2</v>
          </cell>
          <cell r="P84">
            <v>0</v>
          </cell>
          <cell r="Q84">
            <v>0</v>
          </cell>
          <cell r="U84">
            <v>41915</v>
          </cell>
          <cell r="W84">
            <v>42030</v>
          </cell>
          <cell r="X84">
            <v>3.7666666666666666</v>
          </cell>
          <cell r="Y84" t="str">
            <v>OD</v>
          </cell>
          <cell r="Z84">
            <v>0</v>
          </cell>
          <cell r="AI84">
            <v>1</v>
          </cell>
          <cell r="AJ84">
            <v>0</v>
          </cell>
          <cell r="AY84">
            <v>0</v>
          </cell>
          <cell r="AZ84">
            <v>1</v>
          </cell>
        </row>
        <row r="85">
          <cell r="G85" t="str">
            <v>Ron Wolf_1</v>
          </cell>
          <cell r="H85">
            <v>18042</v>
          </cell>
          <cell r="I85">
            <v>1</v>
          </cell>
          <cell r="J85">
            <v>0</v>
          </cell>
          <cell r="K85">
            <v>2</v>
          </cell>
          <cell r="N85">
            <v>1</v>
          </cell>
          <cell r="O85">
            <v>2</v>
          </cell>
          <cell r="P85">
            <v>0</v>
          </cell>
          <cell r="Q85">
            <v>1</v>
          </cell>
          <cell r="U85">
            <v>41915</v>
          </cell>
          <cell r="W85">
            <v>42030</v>
          </cell>
          <cell r="X85">
            <v>3.7666666666666666</v>
          </cell>
          <cell r="Y85" t="str">
            <v>OD</v>
          </cell>
          <cell r="Z85">
            <v>0</v>
          </cell>
          <cell r="AI85">
            <v>1</v>
          </cell>
          <cell r="AJ85">
            <v>1</v>
          </cell>
          <cell r="AY85">
            <v>1</v>
          </cell>
          <cell r="AZ85">
            <v>1</v>
          </cell>
        </row>
        <row r="86">
          <cell r="G86" t="str">
            <v>Jessica Lehman_0</v>
          </cell>
          <cell r="H86">
            <v>20640</v>
          </cell>
          <cell r="I86">
            <v>2</v>
          </cell>
          <cell r="J86">
            <v>0</v>
          </cell>
          <cell r="K86">
            <v>1</v>
          </cell>
          <cell r="L86" t="str">
            <v>Scalp melanoma excision and graft</v>
          </cell>
          <cell r="M86" t="str">
            <v xml:space="preserve"> </v>
          </cell>
          <cell r="N86">
            <v>1</v>
          </cell>
          <cell r="O86">
            <v>4</v>
          </cell>
          <cell r="P86">
            <v>2</v>
          </cell>
          <cell r="Q86">
            <v>0</v>
          </cell>
          <cell r="X86" t="str">
            <v/>
          </cell>
          <cell r="Y86" t="str">
            <v>OD</v>
          </cell>
          <cell r="Z86">
            <v>0</v>
          </cell>
          <cell r="AA86">
            <v>1.423</v>
          </cell>
          <cell r="AB86">
            <v>17.89</v>
          </cell>
          <cell r="AC86">
            <v>2.085</v>
          </cell>
          <cell r="AD86">
            <v>14.445</v>
          </cell>
          <cell r="AI86">
            <v>1</v>
          </cell>
          <cell r="AJ86">
            <v>0</v>
          </cell>
          <cell r="AY86">
            <v>0</v>
          </cell>
          <cell r="AZ86">
            <v>1</v>
          </cell>
        </row>
        <row r="87">
          <cell r="G87" t="str">
            <v>Jessica Lehman_1</v>
          </cell>
          <cell r="H87">
            <v>20640</v>
          </cell>
          <cell r="I87">
            <v>2</v>
          </cell>
          <cell r="J87">
            <v>0</v>
          </cell>
          <cell r="K87">
            <v>1</v>
          </cell>
          <cell r="N87">
            <v>1</v>
          </cell>
          <cell r="O87">
            <v>4</v>
          </cell>
          <cell r="P87">
            <v>2</v>
          </cell>
          <cell r="Q87">
            <v>1</v>
          </cell>
          <cell r="X87" t="str">
            <v/>
          </cell>
          <cell r="Y87" t="str">
            <v>OD</v>
          </cell>
          <cell r="Z87">
            <v>0</v>
          </cell>
          <cell r="AA87">
            <v>2.5</v>
          </cell>
          <cell r="AB87">
            <v>19.614999999999998</v>
          </cell>
          <cell r="AC87">
            <v>2.6539999999999999</v>
          </cell>
          <cell r="AD87">
            <v>21.327000000000002</v>
          </cell>
          <cell r="AI87">
            <v>1</v>
          </cell>
          <cell r="AJ87">
            <v>1</v>
          </cell>
          <cell r="AY87">
            <v>1</v>
          </cell>
          <cell r="AZ87">
            <v>1</v>
          </cell>
        </row>
        <row r="88">
          <cell r="G88" t="str">
            <v>Suzanne Gilbert_0</v>
          </cell>
          <cell r="H88">
            <v>13810</v>
          </cell>
          <cell r="I88">
            <v>2</v>
          </cell>
          <cell r="J88">
            <v>0</v>
          </cell>
          <cell r="K88">
            <v>1</v>
          </cell>
          <cell r="N88">
            <v>1</v>
          </cell>
          <cell r="O88">
            <v>4</v>
          </cell>
          <cell r="P88">
            <v>2</v>
          </cell>
          <cell r="Q88">
            <v>0</v>
          </cell>
          <cell r="X88" t="str">
            <v/>
          </cell>
          <cell r="Y88" t="str">
            <v>OD</v>
          </cell>
          <cell r="Z88">
            <v>0</v>
          </cell>
          <cell r="AA88">
            <v>2.3660000000000001</v>
          </cell>
          <cell r="AB88">
            <v>21.315999999999999</v>
          </cell>
          <cell r="AC88">
            <v>3.2890000000000001</v>
          </cell>
          <cell r="AD88">
            <v>17.655000000000001</v>
          </cell>
          <cell r="AI88">
            <v>0</v>
          </cell>
          <cell r="AJ88">
            <v>1</v>
          </cell>
          <cell r="AY88">
            <v>1</v>
          </cell>
          <cell r="AZ88">
            <v>1</v>
          </cell>
        </row>
        <row r="89">
          <cell r="G89" t="str">
            <v>Suzanne Gilbert_1</v>
          </cell>
          <cell r="H89">
            <v>13810</v>
          </cell>
          <cell r="I89">
            <v>2</v>
          </cell>
          <cell r="J89">
            <v>0</v>
          </cell>
          <cell r="K89">
            <v>1</v>
          </cell>
          <cell r="N89">
            <v>1</v>
          </cell>
          <cell r="O89">
            <v>4</v>
          </cell>
          <cell r="P89">
            <v>2</v>
          </cell>
          <cell r="Q89">
            <v>1</v>
          </cell>
          <cell r="X89" t="str">
            <v/>
          </cell>
          <cell r="Y89" t="str">
            <v>OD</v>
          </cell>
          <cell r="Z89">
            <v>0</v>
          </cell>
          <cell r="AA89">
            <v>2.0819999999999999</v>
          </cell>
          <cell r="AB89">
            <v>16.891999999999999</v>
          </cell>
          <cell r="AC89">
            <v>1.8169999999999999</v>
          </cell>
          <cell r="AD89">
            <v>16.919</v>
          </cell>
          <cell r="AI89">
            <v>0</v>
          </cell>
          <cell r="AJ89">
            <v>0</v>
          </cell>
          <cell r="AY89">
            <v>0</v>
          </cell>
          <cell r="AZ89">
            <v>1</v>
          </cell>
        </row>
        <row r="90">
          <cell r="G90" t="str">
            <v>Michelle Sandhu_0</v>
          </cell>
          <cell r="H90">
            <v>32843</v>
          </cell>
          <cell r="I90">
            <v>2</v>
          </cell>
          <cell r="J90">
            <v>0</v>
          </cell>
          <cell r="K90">
            <v>1</v>
          </cell>
          <cell r="N90">
            <v>1</v>
          </cell>
          <cell r="O90">
            <v>4</v>
          </cell>
          <cell r="P90">
            <v>2</v>
          </cell>
          <cell r="Q90">
            <v>0</v>
          </cell>
          <cell r="X90" t="str">
            <v/>
          </cell>
          <cell r="Y90" t="str">
            <v>OD</v>
          </cell>
          <cell r="Z90">
            <v>0</v>
          </cell>
          <cell r="AA90">
            <v>1.6850000000000001</v>
          </cell>
          <cell r="AB90">
            <v>14.167</v>
          </cell>
          <cell r="AC90">
            <v>2.778</v>
          </cell>
          <cell r="AD90">
            <v>14.154</v>
          </cell>
          <cell r="AI90">
            <v>0</v>
          </cell>
          <cell r="AJ90">
            <v>1</v>
          </cell>
          <cell r="AY90">
            <v>1</v>
          </cell>
          <cell r="AZ90">
            <v>1</v>
          </cell>
        </row>
        <row r="91">
          <cell r="G91" t="str">
            <v>Michelle Sandhu_1</v>
          </cell>
          <cell r="H91">
            <v>32843</v>
          </cell>
          <cell r="I91">
            <v>2</v>
          </cell>
          <cell r="J91">
            <v>0</v>
          </cell>
          <cell r="K91">
            <v>1</v>
          </cell>
          <cell r="N91">
            <v>1</v>
          </cell>
          <cell r="O91">
            <v>4</v>
          </cell>
          <cell r="P91">
            <v>2</v>
          </cell>
          <cell r="Q91">
            <v>1</v>
          </cell>
          <cell r="X91" t="str">
            <v/>
          </cell>
          <cell r="Y91" t="str">
            <v>OD</v>
          </cell>
          <cell r="Z91">
            <v>0</v>
          </cell>
          <cell r="AA91">
            <v>2.8719999999999999</v>
          </cell>
          <cell r="AB91">
            <v>15.852</v>
          </cell>
          <cell r="AC91">
            <v>3.3069999999999999</v>
          </cell>
          <cell r="AD91">
            <v>17.106999999999999</v>
          </cell>
          <cell r="AI91">
            <v>0</v>
          </cell>
          <cell r="AJ91">
            <v>0</v>
          </cell>
          <cell r="AY91">
            <v>0</v>
          </cell>
          <cell r="AZ91">
            <v>1</v>
          </cell>
        </row>
        <row r="92">
          <cell r="G92" t="str">
            <v>Michelle Lewis_0</v>
          </cell>
          <cell r="H92">
            <v>18318</v>
          </cell>
          <cell r="I92">
            <v>2</v>
          </cell>
          <cell r="J92">
            <v>0</v>
          </cell>
          <cell r="K92">
            <v>2</v>
          </cell>
          <cell r="N92">
            <v>1</v>
          </cell>
          <cell r="O92">
            <v>4</v>
          </cell>
          <cell r="P92">
            <v>1</v>
          </cell>
          <cell r="Q92">
            <v>0</v>
          </cell>
          <cell r="X92" t="str">
            <v/>
          </cell>
          <cell r="Y92" t="str">
            <v>OS</v>
          </cell>
          <cell r="Z92">
            <v>1</v>
          </cell>
          <cell r="AI92">
            <v>0</v>
          </cell>
          <cell r="AJ92">
            <v>1</v>
          </cell>
          <cell r="AY92">
            <v>0</v>
          </cell>
          <cell r="AZ92">
            <v>0</v>
          </cell>
        </row>
        <row r="93">
          <cell r="G93" t="str">
            <v>Michelle Lewis_1</v>
          </cell>
          <cell r="H93">
            <v>18318</v>
          </cell>
          <cell r="I93">
            <v>2</v>
          </cell>
          <cell r="J93">
            <v>0</v>
          </cell>
          <cell r="K93">
            <v>2</v>
          </cell>
          <cell r="N93">
            <v>1</v>
          </cell>
          <cell r="O93">
            <v>4</v>
          </cell>
          <cell r="P93">
            <v>1</v>
          </cell>
          <cell r="Q93">
            <v>1</v>
          </cell>
          <cell r="X93" t="str">
            <v/>
          </cell>
          <cell r="Y93" t="str">
            <v>OS</v>
          </cell>
          <cell r="Z93">
            <v>1</v>
          </cell>
          <cell r="AI93">
            <v>0</v>
          </cell>
          <cell r="AJ93">
            <v>0</v>
          </cell>
          <cell r="AY93">
            <v>1</v>
          </cell>
          <cell r="AZ93">
            <v>0</v>
          </cell>
        </row>
        <row r="94">
          <cell r="G94" t="str">
            <v>Samantha Patterson_0</v>
          </cell>
          <cell r="H94">
            <v>25007</v>
          </cell>
          <cell r="I94">
            <v>2</v>
          </cell>
          <cell r="J94">
            <v>0</v>
          </cell>
          <cell r="K94">
            <v>2</v>
          </cell>
          <cell r="L94" t="str">
            <v>botox 5/13, pics 9/13</v>
          </cell>
          <cell r="M94" t="str">
            <v xml:space="preserve"> </v>
          </cell>
          <cell r="N94">
            <v>1</v>
          </cell>
          <cell r="O94">
            <v>4</v>
          </cell>
          <cell r="P94">
            <v>1</v>
          </cell>
          <cell r="Q94">
            <v>0</v>
          </cell>
          <cell r="X94" t="str">
            <v/>
          </cell>
          <cell r="Y94" t="str">
            <v>OD</v>
          </cell>
          <cell r="Z94">
            <v>0</v>
          </cell>
          <cell r="AA94">
            <v>4.2439999999999998</v>
          </cell>
          <cell r="AB94">
            <v>15.236000000000001</v>
          </cell>
          <cell r="AC94">
            <v>5.3520000000000003</v>
          </cell>
          <cell r="AD94">
            <v>15.297000000000001</v>
          </cell>
          <cell r="AI94">
            <v>0</v>
          </cell>
          <cell r="AJ94">
            <v>1</v>
          </cell>
          <cell r="AY94">
            <v>1</v>
          </cell>
          <cell r="AZ94">
            <v>1</v>
          </cell>
        </row>
        <row r="95">
          <cell r="G95" t="str">
            <v>Samantha Patterson_1</v>
          </cell>
          <cell r="H95">
            <v>25007</v>
          </cell>
          <cell r="I95">
            <v>2</v>
          </cell>
          <cell r="J95">
            <v>0</v>
          </cell>
          <cell r="K95">
            <v>2</v>
          </cell>
          <cell r="N95">
            <v>1</v>
          </cell>
          <cell r="O95">
            <v>4</v>
          </cell>
          <cell r="P95">
            <v>1</v>
          </cell>
          <cell r="Q95">
            <v>1</v>
          </cell>
          <cell r="X95" t="str">
            <v/>
          </cell>
          <cell r="Y95" t="str">
            <v>OD</v>
          </cell>
          <cell r="Z95">
            <v>0</v>
          </cell>
          <cell r="AA95">
            <v>4.2839999999999998</v>
          </cell>
          <cell r="AB95">
            <v>15.599</v>
          </cell>
          <cell r="AC95">
            <v>4.46</v>
          </cell>
          <cell r="AD95">
            <v>14.182</v>
          </cell>
          <cell r="AI95">
            <v>0</v>
          </cell>
          <cell r="AJ95">
            <v>0</v>
          </cell>
          <cell r="AY95">
            <v>0</v>
          </cell>
          <cell r="AZ95">
            <v>1</v>
          </cell>
        </row>
        <row r="96">
          <cell r="G96" t="str">
            <v>Marjorie Denker_0</v>
          </cell>
          <cell r="H96">
            <v>11802</v>
          </cell>
          <cell r="I96">
            <v>2</v>
          </cell>
          <cell r="J96">
            <v>0</v>
          </cell>
          <cell r="K96">
            <v>2</v>
          </cell>
          <cell r="L96" t="str">
            <v>blepharoplasty</v>
          </cell>
          <cell r="M96" t="str">
            <v>Repair of blepharoptosis, repair of ectropion (bilat, lower)</v>
          </cell>
          <cell r="N96">
            <v>1</v>
          </cell>
          <cell r="O96">
            <v>1</v>
          </cell>
          <cell r="P96">
            <v>1</v>
          </cell>
          <cell r="Q96">
            <v>0</v>
          </cell>
          <cell r="U96">
            <v>41619</v>
          </cell>
          <cell r="W96">
            <v>41711</v>
          </cell>
          <cell r="X96">
            <v>3.0666666666666669</v>
          </cell>
          <cell r="Y96" t="str">
            <v>OS</v>
          </cell>
          <cell r="Z96">
            <v>1</v>
          </cell>
          <cell r="AA96">
            <v>3.9169999999999998</v>
          </cell>
          <cell r="AB96">
            <v>19.18</v>
          </cell>
          <cell r="AC96">
            <v>4.7709999999999999</v>
          </cell>
          <cell r="AD96">
            <v>19.196000000000002</v>
          </cell>
          <cell r="AI96">
            <v>0</v>
          </cell>
          <cell r="AJ96">
            <v>1</v>
          </cell>
          <cell r="AY96">
            <v>0</v>
          </cell>
          <cell r="AZ96">
            <v>0</v>
          </cell>
        </row>
        <row r="97">
          <cell r="G97" t="str">
            <v>Marjorie Denker_1</v>
          </cell>
          <cell r="H97">
            <v>11802</v>
          </cell>
          <cell r="I97">
            <v>2</v>
          </cell>
          <cell r="J97">
            <v>0</v>
          </cell>
          <cell r="K97">
            <v>2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U97">
            <v>41619</v>
          </cell>
          <cell r="W97">
            <v>41711</v>
          </cell>
          <cell r="X97">
            <v>3.0666666666666669</v>
          </cell>
          <cell r="Y97" t="str">
            <v>OS</v>
          </cell>
          <cell r="Z97">
            <v>1</v>
          </cell>
          <cell r="AA97">
            <v>2.0129999999999999</v>
          </cell>
          <cell r="AB97">
            <v>21.56</v>
          </cell>
          <cell r="AC97">
            <v>3.6259999999999999</v>
          </cell>
          <cell r="AD97">
            <v>21.754000000000001</v>
          </cell>
          <cell r="AI97">
            <v>0</v>
          </cell>
          <cell r="AJ97">
            <v>0</v>
          </cell>
          <cell r="AY97">
            <v>1</v>
          </cell>
          <cell r="AZ97">
            <v>0</v>
          </cell>
        </row>
        <row r="98">
          <cell r="G98" t="str">
            <v>Emmerline Foote_0</v>
          </cell>
          <cell r="H98">
            <v>20211</v>
          </cell>
          <cell r="I98">
            <v>2</v>
          </cell>
          <cell r="J98">
            <v>1</v>
          </cell>
          <cell r="K98">
            <v>2</v>
          </cell>
          <cell r="L98" t="str">
            <v xml:space="preserve">inferior conjunctival biposy (after Sx), </v>
          </cell>
          <cell r="M98" t="str">
            <v>Right upper eyelid ptosis surgery, anterior (ptosis correction)</v>
          </cell>
          <cell r="N98">
            <v>1</v>
          </cell>
          <cell r="O98">
            <v>4</v>
          </cell>
          <cell r="P98">
            <v>0</v>
          </cell>
          <cell r="Q98">
            <v>0</v>
          </cell>
          <cell r="U98">
            <v>41569</v>
          </cell>
          <cell r="W98">
            <v>41578</v>
          </cell>
          <cell r="X98">
            <v>0.3</v>
          </cell>
          <cell r="Y98" t="str">
            <v>OD</v>
          </cell>
          <cell r="Z98">
            <v>0</v>
          </cell>
          <cell r="AI98">
            <v>0</v>
          </cell>
          <cell r="AJ98">
            <v>1</v>
          </cell>
          <cell r="AY98">
            <v>1</v>
          </cell>
          <cell r="AZ98">
            <v>1</v>
          </cell>
        </row>
        <row r="99">
          <cell r="G99" t="str">
            <v>Emmerline Foote_1</v>
          </cell>
          <cell r="H99">
            <v>20211</v>
          </cell>
          <cell r="I99">
            <v>2</v>
          </cell>
          <cell r="J99">
            <v>1</v>
          </cell>
          <cell r="K99">
            <v>2</v>
          </cell>
          <cell r="N99">
            <v>1</v>
          </cell>
          <cell r="O99">
            <v>4</v>
          </cell>
          <cell r="P99">
            <v>0</v>
          </cell>
          <cell r="Q99">
            <v>1</v>
          </cell>
          <cell r="U99">
            <v>41569</v>
          </cell>
          <cell r="W99">
            <v>41578</v>
          </cell>
          <cell r="X99">
            <v>0.3</v>
          </cell>
          <cell r="Y99" t="str">
            <v>OD</v>
          </cell>
          <cell r="Z99">
            <v>0</v>
          </cell>
          <cell r="AI99">
            <v>0</v>
          </cell>
          <cell r="AJ99">
            <v>0</v>
          </cell>
          <cell r="AY99">
            <v>0</v>
          </cell>
          <cell r="AZ99">
            <v>1</v>
          </cell>
        </row>
        <row r="100">
          <cell r="G100" t="str">
            <v>George Brown_0</v>
          </cell>
          <cell r="H100">
            <v>47011</v>
          </cell>
          <cell r="I100">
            <v>1</v>
          </cell>
          <cell r="J100">
            <v>1</v>
          </cell>
          <cell r="K100">
            <v>1</v>
          </cell>
          <cell r="M100" t="str">
            <v>Repair of blepharoptosis, repair of ectropion (bilat, lower)</v>
          </cell>
          <cell r="N100">
            <v>1</v>
          </cell>
          <cell r="O100">
            <v>1</v>
          </cell>
          <cell r="P100">
            <v>2</v>
          </cell>
          <cell r="Q100">
            <v>0</v>
          </cell>
          <cell r="U100">
            <v>41656</v>
          </cell>
          <cell r="W100">
            <v>41662</v>
          </cell>
          <cell r="X100">
            <v>0.2</v>
          </cell>
          <cell r="Y100" t="str">
            <v>OD</v>
          </cell>
          <cell r="Z100">
            <v>0</v>
          </cell>
          <cell r="AA100">
            <v>1.4770000000000001</v>
          </cell>
          <cell r="AB100">
            <v>18.018999999999998</v>
          </cell>
          <cell r="AC100">
            <v>3.157</v>
          </cell>
          <cell r="AD100">
            <v>14.07</v>
          </cell>
          <cell r="AI100">
            <v>1</v>
          </cell>
          <cell r="AJ100">
            <v>0</v>
          </cell>
          <cell r="AY100">
            <v>0</v>
          </cell>
          <cell r="AZ100">
            <v>1</v>
          </cell>
        </row>
        <row r="101">
          <cell r="G101" t="str">
            <v>George Brown_1</v>
          </cell>
          <cell r="H101">
            <v>47011</v>
          </cell>
          <cell r="I101">
            <v>1</v>
          </cell>
          <cell r="J101">
            <v>1</v>
          </cell>
          <cell r="K101">
            <v>1</v>
          </cell>
          <cell r="N101">
            <v>1</v>
          </cell>
          <cell r="O101">
            <v>1</v>
          </cell>
          <cell r="P101">
            <v>2</v>
          </cell>
          <cell r="Q101">
            <v>1</v>
          </cell>
          <cell r="U101">
            <v>41656</v>
          </cell>
          <cell r="W101">
            <v>41662</v>
          </cell>
          <cell r="X101">
            <v>0.2</v>
          </cell>
          <cell r="Y101" t="str">
            <v>OD</v>
          </cell>
          <cell r="Z101">
            <v>0</v>
          </cell>
          <cell r="AA101">
            <v>3.4950000000000001</v>
          </cell>
          <cell r="AB101">
            <v>15.656000000000001</v>
          </cell>
          <cell r="AC101">
            <v>3.5169999999999999</v>
          </cell>
          <cell r="AD101">
            <v>9.0190000000000001</v>
          </cell>
          <cell r="AI101">
            <v>1</v>
          </cell>
          <cell r="AJ101">
            <v>1</v>
          </cell>
          <cell r="AY101">
            <v>1</v>
          </cell>
          <cell r="AZ101">
            <v>1</v>
          </cell>
        </row>
        <row r="102">
          <cell r="G102" t="str">
            <v>Enkhjargal Ochirbat_0</v>
          </cell>
          <cell r="H102">
            <v>26487</v>
          </cell>
          <cell r="I102">
            <v>2</v>
          </cell>
          <cell r="J102">
            <v>0</v>
          </cell>
          <cell r="K102">
            <v>2</v>
          </cell>
          <cell r="M102" t="str">
            <v>right upper eyelid ptosis posterior(no op note so cant include), left eyelid crease revision</v>
          </cell>
          <cell r="N102">
            <v>1</v>
          </cell>
          <cell r="O102">
            <v>1</v>
          </cell>
          <cell r="P102">
            <v>0</v>
          </cell>
          <cell r="Q102">
            <v>0</v>
          </cell>
          <cell r="U102">
            <v>41569</v>
          </cell>
          <cell r="W102">
            <v>42122</v>
          </cell>
          <cell r="X102">
            <v>18.2</v>
          </cell>
          <cell r="Y102" t="str">
            <v>OD</v>
          </cell>
          <cell r="Z102">
            <v>0</v>
          </cell>
          <cell r="AA102">
            <v>3.0019999999999998</v>
          </cell>
          <cell r="AB102">
            <v>22.619</v>
          </cell>
          <cell r="AC102">
            <v>3.0190000000000001</v>
          </cell>
          <cell r="AD102">
            <v>19.478000000000002</v>
          </cell>
          <cell r="AE102">
            <v>2.6560000000000001</v>
          </cell>
          <cell r="AF102">
            <v>19.295000000000002</v>
          </cell>
          <cell r="AI102">
            <v>0</v>
          </cell>
          <cell r="AJ102">
            <v>1</v>
          </cell>
          <cell r="AY102">
            <v>1</v>
          </cell>
          <cell r="AZ102">
            <v>1</v>
          </cell>
        </row>
        <row r="103">
          <cell r="G103" t="str">
            <v>Enkhjargal Ochirbat_1</v>
          </cell>
          <cell r="H103">
            <v>26487</v>
          </cell>
          <cell r="I103">
            <v>2</v>
          </cell>
          <cell r="J103">
            <v>0</v>
          </cell>
          <cell r="K103">
            <v>2</v>
          </cell>
          <cell r="N103">
            <v>1</v>
          </cell>
          <cell r="O103">
            <v>1</v>
          </cell>
          <cell r="P103">
            <v>0</v>
          </cell>
          <cell r="Q103">
            <v>1</v>
          </cell>
          <cell r="U103">
            <v>41569</v>
          </cell>
          <cell r="W103">
            <v>42122</v>
          </cell>
          <cell r="X103">
            <v>18.2</v>
          </cell>
          <cell r="Y103" t="str">
            <v>OD</v>
          </cell>
          <cell r="Z103">
            <v>0</v>
          </cell>
          <cell r="AA103">
            <v>2.7240000000000002</v>
          </cell>
          <cell r="AB103">
            <v>22.896000000000001</v>
          </cell>
          <cell r="AC103">
            <v>3.1349999999999998</v>
          </cell>
          <cell r="AD103">
            <v>20.968</v>
          </cell>
          <cell r="AE103">
            <v>2.4</v>
          </cell>
          <cell r="AF103">
            <v>22.204999999999998</v>
          </cell>
          <cell r="AI103">
            <v>0</v>
          </cell>
          <cell r="AJ103">
            <v>0</v>
          </cell>
          <cell r="AY103">
            <v>0</v>
          </cell>
          <cell r="AZ103">
            <v>1</v>
          </cell>
        </row>
        <row r="104">
          <cell r="G104" t="str">
            <v>Roger Lefkon_0</v>
          </cell>
          <cell r="H104">
            <v>13273</v>
          </cell>
          <cell r="I104">
            <v>1</v>
          </cell>
          <cell r="J104">
            <v>0</v>
          </cell>
          <cell r="K104">
            <v>1</v>
          </cell>
          <cell r="N104">
            <v>1</v>
          </cell>
          <cell r="O104">
            <v>4</v>
          </cell>
          <cell r="P104">
            <v>2</v>
          </cell>
          <cell r="Q104">
            <v>0</v>
          </cell>
          <cell r="X104" t="str">
            <v/>
          </cell>
          <cell r="Y104" t="str">
            <v>OD</v>
          </cell>
          <cell r="Z104">
            <v>0</v>
          </cell>
          <cell r="AA104">
            <v>1.0229999999999999</v>
          </cell>
          <cell r="AB104">
            <v>16.559000000000001</v>
          </cell>
          <cell r="AC104">
            <v>1.8280000000000001</v>
          </cell>
          <cell r="AD104">
            <v>10.592000000000001</v>
          </cell>
          <cell r="AI104">
            <v>0</v>
          </cell>
          <cell r="AJ104">
            <v>1</v>
          </cell>
          <cell r="AY104">
            <v>1</v>
          </cell>
          <cell r="AZ104">
            <v>1</v>
          </cell>
        </row>
        <row r="105">
          <cell r="G105" t="str">
            <v>Roger Lefkon_1</v>
          </cell>
          <cell r="H105">
            <v>13273</v>
          </cell>
          <cell r="I105">
            <v>1</v>
          </cell>
          <cell r="J105">
            <v>0</v>
          </cell>
          <cell r="K105">
            <v>1</v>
          </cell>
          <cell r="N105">
            <v>1</v>
          </cell>
          <cell r="O105">
            <v>4</v>
          </cell>
          <cell r="P105">
            <v>2</v>
          </cell>
          <cell r="Q105">
            <v>1</v>
          </cell>
          <cell r="X105" t="str">
            <v/>
          </cell>
          <cell r="Y105" t="str">
            <v>OD</v>
          </cell>
          <cell r="Z105">
            <v>0</v>
          </cell>
          <cell r="AA105">
            <v>1.141</v>
          </cell>
          <cell r="AB105">
            <v>14.121</v>
          </cell>
          <cell r="AC105">
            <v>1.1559999999999999</v>
          </cell>
          <cell r="AD105">
            <v>10.667</v>
          </cell>
          <cell r="AI105">
            <v>0</v>
          </cell>
          <cell r="AJ105">
            <v>0</v>
          </cell>
          <cell r="AY105">
            <v>0</v>
          </cell>
          <cell r="AZ105">
            <v>1</v>
          </cell>
        </row>
        <row r="106">
          <cell r="G106" t="str">
            <v>Zovinar Ekmekji_0</v>
          </cell>
          <cell r="H106">
            <v>19606</v>
          </cell>
          <cell r="I106">
            <v>2</v>
          </cell>
          <cell r="J106">
            <v>0</v>
          </cell>
          <cell r="K106">
            <v>1</v>
          </cell>
          <cell r="M106" t="str">
            <v>Blepharoplasty, upper eyelid ptosis repair</v>
          </cell>
          <cell r="N106">
            <v>1</v>
          </cell>
          <cell r="O106">
            <v>2</v>
          </cell>
          <cell r="P106">
            <v>2</v>
          </cell>
          <cell r="Q106">
            <v>0</v>
          </cell>
          <cell r="U106">
            <v>41562</v>
          </cell>
          <cell r="W106">
            <v>41627</v>
          </cell>
          <cell r="X106">
            <v>2.1333333333333333</v>
          </cell>
          <cell r="Y106" t="str">
            <v>OS</v>
          </cell>
          <cell r="Z106">
            <v>1</v>
          </cell>
          <cell r="AA106">
            <v>2.323</v>
          </cell>
          <cell r="AB106">
            <v>14.638999999999999</v>
          </cell>
          <cell r="AC106">
            <v>3.8540000000000001</v>
          </cell>
          <cell r="AD106">
            <v>17.998000000000001</v>
          </cell>
          <cell r="AE106">
            <v>3.11</v>
          </cell>
          <cell r="AF106">
            <v>15.254</v>
          </cell>
          <cell r="AI106">
            <v>1</v>
          </cell>
          <cell r="AJ106">
            <v>0</v>
          </cell>
          <cell r="AY106">
            <v>1</v>
          </cell>
          <cell r="AZ106">
            <v>0</v>
          </cell>
        </row>
        <row r="107">
          <cell r="G107" t="str">
            <v>Zovinar Ekmekji_1</v>
          </cell>
          <cell r="H107">
            <v>19606</v>
          </cell>
          <cell r="I107">
            <v>2</v>
          </cell>
          <cell r="J107">
            <v>0</v>
          </cell>
          <cell r="K107">
            <v>1</v>
          </cell>
          <cell r="N107">
            <v>1</v>
          </cell>
          <cell r="O107">
            <v>2</v>
          </cell>
          <cell r="P107">
            <v>2</v>
          </cell>
          <cell r="Q107">
            <v>1</v>
          </cell>
          <cell r="U107">
            <v>41562</v>
          </cell>
          <cell r="W107">
            <v>41627</v>
          </cell>
          <cell r="X107">
            <v>2.1333333333333333</v>
          </cell>
          <cell r="Y107" t="str">
            <v>OS</v>
          </cell>
          <cell r="Z107">
            <v>1</v>
          </cell>
          <cell r="AA107">
            <v>2.1469999999999998</v>
          </cell>
          <cell r="AB107">
            <v>14.859</v>
          </cell>
          <cell r="AC107">
            <v>3.931</v>
          </cell>
          <cell r="AD107">
            <v>20.155999999999999</v>
          </cell>
          <cell r="AE107">
            <v>2.9420000000000002</v>
          </cell>
          <cell r="AF107">
            <v>14.96</v>
          </cell>
          <cell r="AI107">
            <v>1</v>
          </cell>
          <cell r="AJ107">
            <v>1</v>
          </cell>
          <cell r="AY107">
            <v>0</v>
          </cell>
          <cell r="AZ107">
            <v>0</v>
          </cell>
        </row>
        <row r="108">
          <cell r="G108" t="str">
            <v>Devra Breslow_0</v>
          </cell>
          <cell r="H108">
            <v>12140</v>
          </cell>
          <cell r="I108">
            <v>2</v>
          </cell>
          <cell r="J108">
            <v>0</v>
          </cell>
          <cell r="K108">
            <v>2</v>
          </cell>
          <cell r="L108" t="str">
            <v>blepharoplasty</v>
          </cell>
          <cell r="M108" t="str">
            <v>Repair of blepharoptosis</v>
          </cell>
          <cell r="N108">
            <v>1</v>
          </cell>
          <cell r="O108">
            <v>1</v>
          </cell>
          <cell r="P108">
            <v>2</v>
          </cell>
          <cell r="Q108">
            <v>0</v>
          </cell>
          <cell r="U108">
            <v>41647</v>
          </cell>
          <cell r="W108">
            <v>41911</v>
          </cell>
          <cell r="X108">
            <v>8.6999999999999993</v>
          </cell>
          <cell r="Y108" t="str">
            <v>OS</v>
          </cell>
          <cell r="Z108">
            <v>1</v>
          </cell>
          <cell r="AA108">
            <v>3.0049999999999999</v>
          </cell>
          <cell r="AB108">
            <v>18.346</v>
          </cell>
          <cell r="AC108">
            <v>2.0009999999999999</v>
          </cell>
          <cell r="AD108">
            <v>15.968</v>
          </cell>
          <cell r="AE108">
            <v>2.3759999999999999</v>
          </cell>
          <cell r="AF108">
            <v>19.052</v>
          </cell>
          <cell r="AI108">
            <v>1</v>
          </cell>
          <cell r="AJ108">
            <v>0</v>
          </cell>
          <cell r="AY108">
            <v>1</v>
          </cell>
          <cell r="AZ108">
            <v>0</v>
          </cell>
        </row>
        <row r="109">
          <cell r="G109" t="str">
            <v>Devra Breslow_1</v>
          </cell>
          <cell r="H109">
            <v>12140</v>
          </cell>
          <cell r="I109">
            <v>2</v>
          </cell>
          <cell r="J109">
            <v>0</v>
          </cell>
          <cell r="K109">
            <v>2</v>
          </cell>
          <cell r="N109">
            <v>1</v>
          </cell>
          <cell r="O109">
            <v>1</v>
          </cell>
          <cell r="P109">
            <v>2</v>
          </cell>
          <cell r="Q109">
            <v>1</v>
          </cell>
          <cell r="U109">
            <v>41647</v>
          </cell>
          <cell r="W109">
            <v>41911</v>
          </cell>
          <cell r="X109">
            <v>8.6999999999999993</v>
          </cell>
          <cell r="Y109" t="str">
            <v>OS</v>
          </cell>
          <cell r="Z109">
            <v>1</v>
          </cell>
          <cell r="AA109">
            <v>2.96</v>
          </cell>
          <cell r="AB109">
            <v>17.135000000000002</v>
          </cell>
          <cell r="AC109">
            <v>2.1240000000000001</v>
          </cell>
          <cell r="AD109">
            <v>16.05</v>
          </cell>
          <cell r="AE109">
            <v>3.2309999999999999</v>
          </cell>
          <cell r="AF109">
            <v>17.294</v>
          </cell>
          <cell r="AI109">
            <v>1</v>
          </cell>
          <cell r="AJ109">
            <v>1</v>
          </cell>
          <cell r="AY109">
            <v>0</v>
          </cell>
          <cell r="AZ109">
            <v>0</v>
          </cell>
        </row>
        <row r="110">
          <cell r="G110" t="str">
            <v>Michael Rogers_0</v>
          </cell>
          <cell r="H110">
            <v>14950</v>
          </cell>
          <cell r="I110">
            <v>1</v>
          </cell>
          <cell r="J110">
            <v>1</v>
          </cell>
          <cell r="K110">
            <v>1</v>
          </cell>
          <cell r="M110" t="str">
            <v>Blepharoplasty, repair of ectropion, repair of blepharoptosis</v>
          </cell>
          <cell r="N110">
            <v>1</v>
          </cell>
          <cell r="O110">
            <v>2</v>
          </cell>
          <cell r="P110">
            <v>2</v>
          </cell>
          <cell r="Q110">
            <v>0</v>
          </cell>
          <cell r="U110">
            <v>41542</v>
          </cell>
          <cell r="W110">
            <v>41645</v>
          </cell>
          <cell r="X110">
            <v>3.3666666666666667</v>
          </cell>
          <cell r="Y110" t="str">
            <v>OD</v>
          </cell>
          <cell r="Z110">
            <v>0</v>
          </cell>
          <cell r="AA110">
            <v>0.43099999999999999</v>
          </cell>
          <cell r="AB110">
            <v>13.922000000000001</v>
          </cell>
          <cell r="AC110">
            <v>1.2509999999999999</v>
          </cell>
          <cell r="AD110">
            <v>13.295999999999999</v>
          </cell>
          <cell r="AI110">
            <v>1</v>
          </cell>
          <cell r="AJ110">
            <v>0</v>
          </cell>
          <cell r="AY110">
            <v>0</v>
          </cell>
          <cell r="AZ110">
            <v>1</v>
          </cell>
        </row>
        <row r="111">
          <cell r="G111" t="str">
            <v>Michael Rogers_1</v>
          </cell>
          <cell r="H111">
            <v>14950</v>
          </cell>
          <cell r="I111">
            <v>1</v>
          </cell>
          <cell r="J111">
            <v>1</v>
          </cell>
          <cell r="K111">
            <v>1</v>
          </cell>
          <cell r="N111">
            <v>1</v>
          </cell>
          <cell r="O111">
            <v>2</v>
          </cell>
          <cell r="P111">
            <v>2</v>
          </cell>
          <cell r="Q111">
            <v>1</v>
          </cell>
          <cell r="U111">
            <v>41542</v>
          </cell>
          <cell r="W111">
            <v>41645</v>
          </cell>
          <cell r="X111">
            <v>3.3666666666666667</v>
          </cell>
          <cell r="Y111" t="str">
            <v>OD</v>
          </cell>
          <cell r="Z111">
            <v>0</v>
          </cell>
          <cell r="AA111">
            <v>0.43099999999999999</v>
          </cell>
          <cell r="AB111">
            <v>13.3</v>
          </cell>
          <cell r="AC111">
            <v>0.29899999999999999</v>
          </cell>
          <cell r="AD111">
            <v>14.545999999999999</v>
          </cell>
          <cell r="AI111">
            <v>1</v>
          </cell>
          <cell r="AJ111">
            <v>1</v>
          </cell>
          <cell r="AY111">
            <v>1</v>
          </cell>
          <cell r="AZ111">
            <v>1</v>
          </cell>
        </row>
        <row r="112">
          <cell r="G112" t="str">
            <v>Roya Zandi_0</v>
          </cell>
          <cell r="H112">
            <v>23270</v>
          </cell>
          <cell r="I112">
            <v>2</v>
          </cell>
          <cell r="J112">
            <v>0</v>
          </cell>
          <cell r="K112">
            <v>1</v>
          </cell>
          <cell r="N112">
            <v>1</v>
          </cell>
          <cell r="O112">
            <v>4</v>
          </cell>
          <cell r="P112">
            <v>0</v>
          </cell>
          <cell r="Q112">
            <v>0</v>
          </cell>
          <cell r="X112" t="str">
            <v/>
          </cell>
          <cell r="Y112" t="str">
            <v>OD</v>
          </cell>
          <cell r="Z112">
            <v>0</v>
          </cell>
          <cell r="AA112">
            <v>3.2829999999999999</v>
          </cell>
          <cell r="AB112">
            <v>20.039000000000001</v>
          </cell>
          <cell r="AC112">
            <v>4.617</v>
          </cell>
          <cell r="AD112">
            <v>18.314</v>
          </cell>
          <cell r="AI112">
            <v>0</v>
          </cell>
          <cell r="AJ112">
            <v>1</v>
          </cell>
          <cell r="AY112">
            <v>1</v>
          </cell>
          <cell r="AZ112">
            <v>1</v>
          </cell>
        </row>
        <row r="113">
          <cell r="G113" t="str">
            <v>Roya Zandi_1</v>
          </cell>
          <cell r="H113">
            <v>23270</v>
          </cell>
          <cell r="I113">
            <v>2</v>
          </cell>
          <cell r="J113">
            <v>0</v>
          </cell>
          <cell r="K113">
            <v>1</v>
          </cell>
          <cell r="N113">
            <v>1</v>
          </cell>
          <cell r="O113">
            <v>4</v>
          </cell>
          <cell r="P113">
            <v>0</v>
          </cell>
          <cell r="Q113">
            <v>1</v>
          </cell>
          <cell r="X113" t="str">
            <v/>
          </cell>
          <cell r="Y113" t="str">
            <v>OD</v>
          </cell>
          <cell r="Z113">
            <v>0</v>
          </cell>
          <cell r="AA113">
            <v>4.7329999999999997</v>
          </cell>
          <cell r="AB113">
            <v>17.736000000000001</v>
          </cell>
          <cell r="AC113">
            <v>3.996</v>
          </cell>
          <cell r="AD113">
            <v>18.972999999999999</v>
          </cell>
          <cell r="AI113">
            <v>0</v>
          </cell>
          <cell r="AJ113">
            <v>0</v>
          </cell>
          <cell r="AY113">
            <v>0</v>
          </cell>
          <cell r="AZ113">
            <v>1</v>
          </cell>
        </row>
        <row r="114">
          <cell r="G114" t="str">
            <v>Robert Franklin Lewis_0</v>
          </cell>
          <cell r="H114">
            <v>13437</v>
          </cell>
          <cell r="I114">
            <v>1</v>
          </cell>
          <cell r="J114">
            <v>0</v>
          </cell>
          <cell r="K114">
            <v>2</v>
          </cell>
          <cell r="L114" t="str">
            <v>blepharoplasty</v>
          </cell>
          <cell r="M114" t="str">
            <v>Blepharoplasty</v>
          </cell>
          <cell r="N114">
            <v>1</v>
          </cell>
          <cell r="O114">
            <v>5</v>
          </cell>
          <cell r="P114">
            <v>0</v>
          </cell>
          <cell r="Q114">
            <v>0</v>
          </cell>
          <cell r="U114">
            <v>41542</v>
          </cell>
          <cell r="W114">
            <v>41645</v>
          </cell>
          <cell r="X114">
            <v>3.3666666666666667</v>
          </cell>
          <cell r="Y114" t="str">
            <v>OD</v>
          </cell>
          <cell r="Z114">
            <v>0</v>
          </cell>
          <cell r="AA114">
            <v>2.9129999999999998</v>
          </cell>
          <cell r="AB114">
            <v>10.759</v>
          </cell>
          <cell r="AC114">
            <v>2.504</v>
          </cell>
          <cell r="AD114">
            <v>9.3719999999999999</v>
          </cell>
          <cell r="AE114">
            <v>4.5720000000000001</v>
          </cell>
          <cell r="AF114">
            <v>6.6150000000000002</v>
          </cell>
          <cell r="AI114">
            <v>0</v>
          </cell>
          <cell r="AJ114">
            <v>1</v>
          </cell>
          <cell r="AY114">
            <v>1</v>
          </cell>
          <cell r="AZ114">
            <v>1</v>
          </cell>
        </row>
        <row r="115">
          <cell r="G115" t="str">
            <v>Robert Franklin Lewis_1</v>
          </cell>
          <cell r="H115">
            <v>13437</v>
          </cell>
          <cell r="I115">
            <v>1</v>
          </cell>
          <cell r="J115">
            <v>0</v>
          </cell>
          <cell r="K115">
            <v>2</v>
          </cell>
          <cell r="N115">
            <v>1</v>
          </cell>
          <cell r="O115">
            <v>5</v>
          </cell>
          <cell r="P115">
            <v>0</v>
          </cell>
          <cell r="Q115">
            <v>1</v>
          </cell>
          <cell r="U115">
            <v>41542</v>
          </cell>
          <cell r="W115">
            <v>41645</v>
          </cell>
          <cell r="X115">
            <v>3.3666666666666667</v>
          </cell>
          <cell r="Y115" t="str">
            <v>OD</v>
          </cell>
          <cell r="Z115">
            <v>0</v>
          </cell>
          <cell r="AA115">
            <v>2.952</v>
          </cell>
          <cell r="AB115">
            <v>8.702</v>
          </cell>
          <cell r="AC115">
            <v>1.502</v>
          </cell>
          <cell r="AD115">
            <v>8.1920000000000002</v>
          </cell>
          <cell r="AE115">
            <v>2.9670000000000001</v>
          </cell>
          <cell r="AF115">
            <v>6.5659999999999998</v>
          </cell>
          <cell r="AI115">
            <v>0</v>
          </cell>
          <cell r="AJ115">
            <v>0</v>
          </cell>
          <cell r="AY115">
            <v>0</v>
          </cell>
          <cell r="AZ115">
            <v>1</v>
          </cell>
        </row>
        <row r="116">
          <cell r="G116" t="str">
            <v>Dori Hansen_0</v>
          </cell>
          <cell r="H116">
            <v>17757</v>
          </cell>
          <cell r="I116">
            <v>2</v>
          </cell>
          <cell r="J116">
            <v>0</v>
          </cell>
          <cell r="K116">
            <v>2</v>
          </cell>
          <cell r="L116" t="str">
            <v>meningioma behind right eye (surgical eye)</v>
          </cell>
          <cell r="M116" t="str">
            <v>Blepharoplasty, repair of blepharoptosis</v>
          </cell>
          <cell r="N116">
            <v>1</v>
          </cell>
          <cell r="O116">
            <v>2</v>
          </cell>
          <cell r="P116">
            <v>0</v>
          </cell>
          <cell r="Q116">
            <v>0</v>
          </cell>
          <cell r="U116">
            <v>41481</v>
          </cell>
          <cell r="W116">
            <v>41578</v>
          </cell>
          <cell r="X116">
            <v>3.1666666666666665</v>
          </cell>
          <cell r="Y116" t="str">
            <v>OD</v>
          </cell>
          <cell r="Z116">
            <v>0</v>
          </cell>
          <cell r="AA116">
            <v>3.3719999999999999</v>
          </cell>
          <cell r="AB116">
            <v>29.838999999999999</v>
          </cell>
          <cell r="AC116">
            <v>2.3260000000000001</v>
          </cell>
          <cell r="AD116">
            <v>23.15</v>
          </cell>
          <cell r="AE116">
            <v>4.1289999999999996</v>
          </cell>
          <cell r="AF116">
            <v>25.048999999999999</v>
          </cell>
          <cell r="AI116">
            <v>1</v>
          </cell>
          <cell r="AJ116">
            <v>0</v>
          </cell>
          <cell r="AY116">
            <v>0</v>
          </cell>
          <cell r="AZ116">
            <v>1</v>
          </cell>
        </row>
        <row r="117">
          <cell r="G117" t="str">
            <v>Dori Hansen_1</v>
          </cell>
          <cell r="H117">
            <v>17757</v>
          </cell>
          <cell r="I117">
            <v>2</v>
          </cell>
          <cell r="J117">
            <v>0</v>
          </cell>
          <cell r="K117">
            <v>2</v>
          </cell>
          <cell r="N117">
            <v>1</v>
          </cell>
          <cell r="O117">
            <v>2</v>
          </cell>
          <cell r="P117">
            <v>0</v>
          </cell>
          <cell r="Q117">
            <v>1</v>
          </cell>
          <cell r="U117">
            <v>41481</v>
          </cell>
          <cell r="W117">
            <v>41578</v>
          </cell>
          <cell r="X117">
            <v>3.1666666666666665</v>
          </cell>
          <cell r="Y117" t="str">
            <v>OD</v>
          </cell>
          <cell r="Z117">
            <v>0</v>
          </cell>
          <cell r="AA117">
            <v>4.157</v>
          </cell>
          <cell r="AB117">
            <v>24.065000000000001</v>
          </cell>
          <cell r="AC117">
            <v>3.89</v>
          </cell>
          <cell r="AD117">
            <v>18.917000000000002</v>
          </cell>
          <cell r="AE117">
            <v>3.6179999999999999</v>
          </cell>
          <cell r="AF117">
            <v>22.494</v>
          </cell>
          <cell r="AI117">
            <v>1</v>
          </cell>
          <cell r="AJ117">
            <v>1</v>
          </cell>
          <cell r="AY117">
            <v>1</v>
          </cell>
          <cell r="AZ117">
            <v>1</v>
          </cell>
        </row>
        <row r="118">
          <cell r="G118" t="str">
            <v>Nighat Baig_0</v>
          </cell>
          <cell r="H118">
            <v>20454</v>
          </cell>
          <cell r="I118">
            <v>2</v>
          </cell>
          <cell r="J118">
            <v>0</v>
          </cell>
          <cell r="K118">
            <v>2</v>
          </cell>
          <cell r="L118" t="str">
            <v>blepharoplasty</v>
          </cell>
          <cell r="M118" t="str">
            <v>Orbitotomy w/wo bone flap</v>
          </cell>
          <cell r="N118">
            <v>1</v>
          </cell>
          <cell r="O118">
            <v>4</v>
          </cell>
          <cell r="P118">
            <v>1</v>
          </cell>
          <cell r="Q118">
            <v>0</v>
          </cell>
          <cell r="U118">
            <v>41922</v>
          </cell>
          <cell r="W118">
            <v>42047</v>
          </cell>
          <cell r="X118">
            <v>4.0666666666666664</v>
          </cell>
          <cell r="Y118" t="str">
            <v>OS</v>
          </cell>
          <cell r="Z118">
            <v>1</v>
          </cell>
          <cell r="AA118">
            <v>5.319</v>
          </cell>
          <cell r="AB118">
            <v>17.120999999999999</v>
          </cell>
          <cell r="AC118">
            <v>4.2389999999999999</v>
          </cell>
          <cell r="AD118">
            <v>16.225000000000001</v>
          </cell>
          <cell r="AI118">
            <v>1</v>
          </cell>
          <cell r="AJ118">
            <v>0</v>
          </cell>
          <cell r="AY118">
            <v>1</v>
          </cell>
          <cell r="AZ118">
            <v>0</v>
          </cell>
        </row>
        <row r="119">
          <cell r="G119" t="str">
            <v>Nighat Baig_1</v>
          </cell>
          <cell r="H119">
            <v>20454</v>
          </cell>
          <cell r="I119">
            <v>2</v>
          </cell>
          <cell r="J119">
            <v>0</v>
          </cell>
          <cell r="K119">
            <v>2</v>
          </cell>
          <cell r="N119">
            <v>1</v>
          </cell>
          <cell r="O119">
            <v>4</v>
          </cell>
          <cell r="P119">
            <v>1</v>
          </cell>
          <cell r="Q119">
            <v>1</v>
          </cell>
          <cell r="U119">
            <v>41922</v>
          </cell>
          <cell r="W119">
            <v>42047</v>
          </cell>
          <cell r="X119">
            <v>4.0666666666666664</v>
          </cell>
          <cell r="Y119" t="str">
            <v>OS</v>
          </cell>
          <cell r="Z119">
            <v>1</v>
          </cell>
          <cell r="AA119">
            <v>2.9369999999999998</v>
          </cell>
          <cell r="AB119">
            <v>18.007000000000001</v>
          </cell>
          <cell r="AC119">
            <v>3.1960000000000002</v>
          </cell>
          <cell r="AD119">
            <v>18.309999999999999</v>
          </cell>
          <cell r="AI119">
            <v>1</v>
          </cell>
          <cell r="AJ119">
            <v>1</v>
          </cell>
          <cell r="AY119">
            <v>0</v>
          </cell>
          <cell r="AZ119">
            <v>0</v>
          </cell>
        </row>
        <row r="120">
          <cell r="G120" t="str">
            <v>Francis F Chen_0</v>
          </cell>
          <cell r="H120">
            <v>47440</v>
          </cell>
          <cell r="I120">
            <v>1</v>
          </cell>
          <cell r="J120">
            <v>1</v>
          </cell>
          <cell r="K120">
            <v>2</v>
          </cell>
          <cell r="L120" t="str">
            <v xml:space="preserve">Anterior lateralization, </v>
          </cell>
          <cell r="M120" t="str">
            <v>Repair of blepharoptosis, repair of ectropion (bilat, lower)</v>
          </cell>
          <cell r="N120">
            <v>1</v>
          </cell>
          <cell r="O120">
            <v>1</v>
          </cell>
          <cell r="P120">
            <v>2</v>
          </cell>
          <cell r="Q120">
            <v>0</v>
          </cell>
          <cell r="U120">
            <v>41486</v>
          </cell>
          <cell r="W120">
            <v>41491</v>
          </cell>
          <cell r="X120">
            <v>0.16666666666666666</v>
          </cell>
          <cell r="Y120" t="str">
            <v>OD</v>
          </cell>
          <cell r="Z120">
            <v>0</v>
          </cell>
          <cell r="AI120">
            <v>1</v>
          </cell>
          <cell r="AJ120">
            <v>0</v>
          </cell>
          <cell r="AY120">
            <v>0</v>
          </cell>
          <cell r="AZ120">
            <v>1</v>
          </cell>
        </row>
        <row r="121">
          <cell r="G121" t="str">
            <v>Francis F Chen_1</v>
          </cell>
          <cell r="H121">
            <v>47440</v>
          </cell>
          <cell r="I121">
            <v>1</v>
          </cell>
          <cell r="J121">
            <v>1</v>
          </cell>
          <cell r="K121">
            <v>2</v>
          </cell>
          <cell r="N121">
            <v>1</v>
          </cell>
          <cell r="O121">
            <v>1</v>
          </cell>
          <cell r="P121">
            <v>2</v>
          </cell>
          <cell r="Q121">
            <v>1</v>
          </cell>
          <cell r="U121">
            <v>41486</v>
          </cell>
          <cell r="W121">
            <v>41491</v>
          </cell>
          <cell r="X121">
            <v>0.16666666666666666</v>
          </cell>
          <cell r="Y121" t="str">
            <v>OD</v>
          </cell>
          <cell r="Z121">
            <v>0</v>
          </cell>
          <cell r="AI121">
            <v>1</v>
          </cell>
          <cell r="AJ121">
            <v>1</v>
          </cell>
          <cell r="AY121">
            <v>1</v>
          </cell>
          <cell r="AZ121">
            <v>1</v>
          </cell>
        </row>
        <row r="122">
          <cell r="G122" t="str">
            <v>Hossein Hedjazi_0</v>
          </cell>
          <cell r="H122">
            <v>15362</v>
          </cell>
          <cell r="I122">
            <v>1</v>
          </cell>
          <cell r="J122">
            <v>0</v>
          </cell>
          <cell r="K122">
            <v>1</v>
          </cell>
          <cell r="M122" t="str">
            <v>Blepharoplasty, repair of ectropion, repair of blepharoptosis</v>
          </cell>
          <cell r="N122">
            <v>1</v>
          </cell>
          <cell r="O122">
            <v>2</v>
          </cell>
          <cell r="P122">
            <v>2</v>
          </cell>
          <cell r="Q122">
            <v>0</v>
          </cell>
          <cell r="U122">
            <v>41488</v>
          </cell>
          <cell r="W122">
            <v>42114</v>
          </cell>
          <cell r="X122">
            <v>20.6</v>
          </cell>
          <cell r="Y122" t="str">
            <v>OD</v>
          </cell>
          <cell r="Z122">
            <v>0</v>
          </cell>
          <cell r="AA122">
            <v>1.4630000000000001</v>
          </cell>
          <cell r="AB122">
            <v>21.742999999999999</v>
          </cell>
          <cell r="AC122">
            <v>2.9689999999999999</v>
          </cell>
          <cell r="AD122">
            <v>19.501999999999999</v>
          </cell>
          <cell r="AE122">
            <v>3.5659999999999998</v>
          </cell>
          <cell r="AF122">
            <v>15.41</v>
          </cell>
          <cell r="AI122">
            <v>1</v>
          </cell>
          <cell r="AJ122">
            <v>0</v>
          </cell>
          <cell r="AY122">
            <v>0</v>
          </cell>
          <cell r="AZ122">
            <v>1</v>
          </cell>
        </row>
        <row r="123">
          <cell r="G123" t="str">
            <v>Hossein Hedjazi_1</v>
          </cell>
          <cell r="H123">
            <v>15362</v>
          </cell>
          <cell r="I123">
            <v>1</v>
          </cell>
          <cell r="J123">
            <v>0</v>
          </cell>
          <cell r="K123">
            <v>1</v>
          </cell>
          <cell r="N123">
            <v>1</v>
          </cell>
          <cell r="O123">
            <v>2</v>
          </cell>
          <cell r="P123">
            <v>2</v>
          </cell>
          <cell r="Q123">
            <v>1</v>
          </cell>
          <cell r="U123">
            <v>41488</v>
          </cell>
          <cell r="W123">
            <v>42114</v>
          </cell>
          <cell r="X123">
            <v>20.6</v>
          </cell>
          <cell r="Y123" t="str">
            <v>OD</v>
          </cell>
          <cell r="Z123">
            <v>0</v>
          </cell>
          <cell r="AA123">
            <v>2.194</v>
          </cell>
          <cell r="AB123">
            <v>17.556000000000001</v>
          </cell>
          <cell r="AC123">
            <v>2.1749999999999998</v>
          </cell>
          <cell r="AD123">
            <v>17.948</v>
          </cell>
          <cell r="AE123">
            <v>2.5470000000000002</v>
          </cell>
          <cell r="AF123">
            <v>13.032999999999999</v>
          </cell>
          <cell r="AI123">
            <v>1</v>
          </cell>
          <cell r="AJ123">
            <v>1</v>
          </cell>
          <cell r="AY123">
            <v>1</v>
          </cell>
          <cell r="AZ123">
            <v>1</v>
          </cell>
        </row>
        <row r="124">
          <cell r="G124" t="str">
            <v>Nosrat Sanie_0</v>
          </cell>
          <cell r="H124">
            <v>14503</v>
          </cell>
          <cell r="I124">
            <v>1</v>
          </cell>
          <cell r="J124">
            <v>0</v>
          </cell>
          <cell r="K124">
            <v>1</v>
          </cell>
          <cell r="L124" t="str">
            <v>Blepharitis 12/23/14</v>
          </cell>
          <cell r="M124" t="str">
            <v xml:space="preserve"> </v>
          </cell>
          <cell r="N124">
            <v>1</v>
          </cell>
          <cell r="O124">
            <v>4</v>
          </cell>
          <cell r="P124">
            <v>2</v>
          </cell>
          <cell r="Q124">
            <v>0</v>
          </cell>
          <cell r="X124" t="str">
            <v/>
          </cell>
          <cell r="Y124" t="str">
            <v>OS</v>
          </cell>
          <cell r="Z124">
            <v>1</v>
          </cell>
          <cell r="AA124">
            <v>1.706</v>
          </cell>
          <cell r="AB124">
            <v>15.542999999999999</v>
          </cell>
          <cell r="AC124">
            <v>1.196</v>
          </cell>
          <cell r="AD124">
            <v>18.384</v>
          </cell>
          <cell r="AI124">
            <v>1</v>
          </cell>
          <cell r="AJ124">
            <v>0</v>
          </cell>
          <cell r="AY124">
            <v>1</v>
          </cell>
          <cell r="AZ124">
            <v>0</v>
          </cell>
        </row>
        <row r="125">
          <cell r="G125" t="str">
            <v>Nosrat Sanie_1</v>
          </cell>
          <cell r="H125">
            <v>14503</v>
          </cell>
          <cell r="I125">
            <v>1</v>
          </cell>
          <cell r="J125">
            <v>0</v>
          </cell>
          <cell r="K125">
            <v>1</v>
          </cell>
          <cell r="N125">
            <v>1</v>
          </cell>
          <cell r="O125">
            <v>4</v>
          </cell>
          <cell r="P125">
            <v>2</v>
          </cell>
          <cell r="Q125">
            <v>1</v>
          </cell>
          <cell r="X125" t="str">
            <v/>
          </cell>
          <cell r="Y125" t="str">
            <v>OS</v>
          </cell>
          <cell r="Z125">
            <v>1</v>
          </cell>
          <cell r="AA125">
            <v>1.3839999999999999</v>
          </cell>
          <cell r="AB125">
            <v>14.205</v>
          </cell>
          <cell r="AC125">
            <v>2.504</v>
          </cell>
          <cell r="AD125">
            <v>14.722</v>
          </cell>
          <cell r="AI125">
            <v>1</v>
          </cell>
          <cell r="AJ125">
            <v>1</v>
          </cell>
          <cell r="AY125">
            <v>0</v>
          </cell>
          <cell r="AZ125">
            <v>0</v>
          </cell>
        </row>
        <row r="126">
          <cell r="G126" t="str">
            <v>Gita Kammann_0</v>
          </cell>
          <cell r="H126">
            <v>13533</v>
          </cell>
          <cell r="I126">
            <v>2</v>
          </cell>
          <cell r="J126">
            <v>0</v>
          </cell>
          <cell r="K126">
            <v>2</v>
          </cell>
          <cell r="L126" t="str">
            <v>eyelid surgery 2011</v>
          </cell>
          <cell r="M126" t="str">
            <v>Repair of blepharoptosis, repair of ectropion (bilat, lower), repair of brow ptosis</v>
          </cell>
          <cell r="N126">
            <v>1</v>
          </cell>
          <cell r="O126">
            <v>1</v>
          </cell>
          <cell r="P126">
            <v>2</v>
          </cell>
          <cell r="Q126">
            <v>0</v>
          </cell>
          <cell r="U126">
            <v>41530</v>
          </cell>
          <cell r="W126">
            <v>41652</v>
          </cell>
          <cell r="X126">
            <v>4</v>
          </cell>
          <cell r="Y126" t="str">
            <v>OD</v>
          </cell>
          <cell r="Z126">
            <v>0</v>
          </cell>
          <cell r="AI126">
            <v>1</v>
          </cell>
          <cell r="AJ126">
            <v>0</v>
          </cell>
          <cell r="AY126">
            <v>0</v>
          </cell>
          <cell r="AZ126">
            <v>1</v>
          </cell>
        </row>
        <row r="127">
          <cell r="G127" t="str">
            <v>Gita Kammann_1</v>
          </cell>
          <cell r="H127">
            <v>13533</v>
          </cell>
          <cell r="I127">
            <v>2</v>
          </cell>
          <cell r="J127">
            <v>0</v>
          </cell>
          <cell r="K127">
            <v>2</v>
          </cell>
          <cell r="N127">
            <v>1</v>
          </cell>
          <cell r="O127">
            <v>1</v>
          </cell>
          <cell r="P127">
            <v>2</v>
          </cell>
          <cell r="Q127">
            <v>1</v>
          </cell>
          <cell r="U127">
            <v>41530</v>
          </cell>
          <cell r="W127">
            <v>41652</v>
          </cell>
          <cell r="X127">
            <v>4</v>
          </cell>
          <cell r="Y127" t="str">
            <v>OD</v>
          </cell>
          <cell r="Z127">
            <v>0</v>
          </cell>
          <cell r="AI127">
            <v>1</v>
          </cell>
          <cell r="AJ127">
            <v>1</v>
          </cell>
          <cell r="AY127">
            <v>1</v>
          </cell>
          <cell r="AZ127">
            <v>1</v>
          </cell>
        </row>
        <row r="128">
          <cell r="G128" t="str">
            <v>Nahid Shervan_0</v>
          </cell>
          <cell r="H128">
            <v>17411</v>
          </cell>
          <cell r="I128">
            <v>2</v>
          </cell>
          <cell r="J128">
            <v>0</v>
          </cell>
          <cell r="K128">
            <v>1</v>
          </cell>
          <cell r="L128" t="str">
            <v>tear duct surgery (DCR)</v>
          </cell>
          <cell r="M128" t="str">
            <v xml:space="preserve"> </v>
          </cell>
          <cell r="N128">
            <v>1</v>
          </cell>
          <cell r="O128">
            <v>4</v>
          </cell>
          <cell r="P128">
            <v>2</v>
          </cell>
          <cell r="Q128">
            <v>0</v>
          </cell>
          <cell r="X128" t="str">
            <v/>
          </cell>
          <cell r="Y128" t="str">
            <v>OD</v>
          </cell>
          <cell r="Z128">
            <v>0</v>
          </cell>
          <cell r="AA128">
            <v>1.2729999999999999</v>
          </cell>
          <cell r="AB128">
            <v>12.03</v>
          </cell>
          <cell r="AC128">
            <v>1.96</v>
          </cell>
          <cell r="AD128">
            <v>12.048</v>
          </cell>
          <cell r="AI128">
            <v>1</v>
          </cell>
          <cell r="AJ128">
            <v>0</v>
          </cell>
          <cell r="AY128">
            <v>0</v>
          </cell>
          <cell r="AZ128">
            <v>1</v>
          </cell>
        </row>
        <row r="129">
          <cell r="G129" t="str">
            <v>Nahid Shervan_1</v>
          </cell>
          <cell r="H129">
            <v>17411</v>
          </cell>
          <cell r="I129">
            <v>2</v>
          </cell>
          <cell r="J129">
            <v>0</v>
          </cell>
          <cell r="K129">
            <v>1</v>
          </cell>
          <cell r="N129">
            <v>1</v>
          </cell>
          <cell r="O129">
            <v>4</v>
          </cell>
          <cell r="P129">
            <v>2</v>
          </cell>
          <cell r="Q129">
            <v>1</v>
          </cell>
          <cell r="X129" t="str">
            <v/>
          </cell>
          <cell r="Y129" t="str">
            <v>OD</v>
          </cell>
          <cell r="Z129">
            <v>0</v>
          </cell>
          <cell r="AA129">
            <v>1.1910000000000001</v>
          </cell>
          <cell r="AB129">
            <v>11.702</v>
          </cell>
          <cell r="AC129">
            <v>0.90700000000000003</v>
          </cell>
          <cell r="AD129">
            <v>12.193</v>
          </cell>
          <cell r="AI129">
            <v>1</v>
          </cell>
          <cell r="AJ129">
            <v>1</v>
          </cell>
          <cell r="AY129">
            <v>1</v>
          </cell>
          <cell r="AZ129">
            <v>1</v>
          </cell>
        </row>
        <row r="130">
          <cell r="G130" t="str">
            <v>Frances Patricia Bollman_0</v>
          </cell>
          <cell r="H130">
            <v>18953</v>
          </cell>
          <cell r="I130">
            <v>2</v>
          </cell>
          <cell r="J130">
            <v>0</v>
          </cell>
          <cell r="K130">
            <v>2</v>
          </cell>
          <cell r="L130" t="str">
            <v>blepharoplasty</v>
          </cell>
          <cell r="M130" t="str">
            <v xml:space="preserve"> </v>
          </cell>
          <cell r="N130">
            <v>1</v>
          </cell>
          <cell r="O130">
            <v>4</v>
          </cell>
          <cell r="P130">
            <v>1</v>
          </cell>
          <cell r="Q130">
            <v>0</v>
          </cell>
          <cell r="X130" t="str">
            <v/>
          </cell>
          <cell r="Y130" t="str">
            <v>OD</v>
          </cell>
          <cell r="Z130">
            <v>0</v>
          </cell>
          <cell r="AA130">
            <v>3.32</v>
          </cell>
          <cell r="AB130">
            <v>15</v>
          </cell>
          <cell r="AC130">
            <v>3.7440000000000002</v>
          </cell>
          <cell r="AD130">
            <v>12.045</v>
          </cell>
          <cell r="AI130">
            <v>1</v>
          </cell>
          <cell r="AJ130">
            <v>0</v>
          </cell>
          <cell r="AY130">
            <v>0</v>
          </cell>
          <cell r="AZ130">
            <v>1</v>
          </cell>
        </row>
        <row r="131">
          <cell r="G131" t="str">
            <v>Frances Patricia Bollman_1</v>
          </cell>
          <cell r="H131">
            <v>18953</v>
          </cell>
          <cell r="I131">
            <v>2</v>
          </cell>
          <cell r="J131">
            <v>0</v>
          </cell>
          <cell r="K131">
            <v>2</v>
          </cell>
          <cell r="N131">
            <v>1</v>
          </cell>
          <cell r="O131">
            <v>4</v>
          </cell>
          <cell r="P131">
            <v>1</v>
          </cell>
          <cell r="Q131">
            <v>1</v>
          </cell>
          <cell r="X131" t="str">
            <v/>
          </cell>
          <cell r="Y131" t="str">
            <v>OD</v>
          </cell>
          <cell r="Z131">
            <v>0</v>
          </cell>
          <cell r="AA131">
            <v>4.96</v>
          </cell>
          <cell r="AB131">
            <v>13.32</v>
          </cell>
          <cell r="AC131">
            <v>4.4210000000000003</v>
          </cell>
          <cell r="AD131">
            <v>12.667</v>
          </cell>
          <cell r="AI131">
            <v>1</v>
          </cell>
          <cell r="AJ131">
            <v>1</v>
          </cell>
          <cell r="AY131">
            <v>1</v>
          </cell>
          <cell r="AZ131">
            <v>1</v>
          </cell>
        </row>
        <row r="132">
          <cell r="G132" t="str">
            <v>Jed Cohen_0</v>
          </cell>
          <cell r="H132">
            <v>12120</v>
          </cell>
          <cell r="I132">
            <v>1</v>
          </cell>
          <cell r="J132">
            <v>1</v>
          </cell>
          <cell r="K132">
            <v>1</v>
          </cell>
          <cell r="M132" t="str">
            <v>Posterior ptosis repair</v>
          </cell>
          <cell r="N132">
            <v>1</v>
          </cell>
          <cell r="O132">
            <v>1</v>
          </cell>
          <cell r="P132">
            <v>2</v>
          </cell>
          <cell r="U132">
            <v>42160</v>
          </cell>
          <cell r="X132" t="str">
            <v/>
          </cell>
          <cell r="Y132" t="str">
            <v>OS</v>
          </cell>
          <cell r="Z132">
            <v>1</v>
          </cell>
          <cell r="AA132">
            <v>1.63</v>
          </cell>
          <cell r="AB132">
            <v>18.198</v>
          </cell>
          <cell r="AC132">
            <v>1.38</v>
          </cell>
          <cell r="AD132">
            <v>13.259</v>
          </cell>
          <cell r="AI132">
            <v>0</v>
          </cell>
          <cell r="AJ132">
            <v>1</v>
          </cell>
          <cell r="AZ132">
            <v>0</v>
          </cell>
        </row>
        <row r="133">
          <cell r="G133" t="str">
            <v>Jed Cohen_1</v>
          </cell>
          <cell r="H133">
            <v>12120</v>
          </cell>
          <cell r="I133">
            <v>1</v>
          </cell>
          <cell r="J133">
            <v>1</v>
          </cell>
          <cell r="K133">
            <v>1</v>
          </cell>
          <cell r="X133" t="str">
            <v/>
          </cell>
          <cell r="Z133">
            <v>1</v>
          </cell>
          <cell r="AA133">
            <v>0.98699999999999999</v>
          </cell>
          <cell r="AB133">
            <v>21.863</v>
          </cell>
          <cell r="AC133">
            <v>1.381</v>
          </cell>
          <cell r="AD133">
            <v>15.266999999999999</v>
          </cell>
          <cell r="AI133">
            <v>0</v>
          </cell>
          <cell r="AJ133">
            <v>0</v>
          </cell>
          <cell r="AZ133">
            <v>0</v>
          </cell>
        </row>
        <row r="134">
          <cell r="G134" t="str">
            <v>Joan Renfrow_0</v>
          </cell>
          <cell r="H134">
            <v>15209</v>
          </cell>
          <cell r="I134">
            <v>2</v>
          </cell>
          <cell r="J134" t="str">
            <v>1?</v>
          </cell>
          <cell r="K134">
            <v>1</v>
          </cell>
          <cell r="L134" t="str">
            <v>stroke 12 years ago</v>
          </cell>
          <cell r="M134" t="str">
            <v>internal levator resection, blepharoplasty, four eyelid</v>
          </cell>
          <cell r="N134">
            <v>1</v>
          </cell>
          <cell r="O134">
            <v>2</v>
          </cell>
          <cell r="P134">
            <v>0</v>
          </cell>
          <cell r="U134">
            <v>42130</v>
          </cell>
          <cell r="W134">
            <v>42185</v>
          </cell>
          <cell r="X134">
            <v>1.8</v>
          </cell>
          <cell r="Y134" t="str">
            <v>OD</v>
          </cell>
          <cell r="Z134">
            <v>0</v>
          </cell>
          <cell r="AA134">
            <v>1.804</v>
          </cell>
          <cell r="AB134">
            <v>11.753</v>
          </cell>
          <cell r="AC134">
            <v>3.83</v>
          </cell>
          <cell r="AD134">
            <v>9.7620000000000005</v>
          </cell>
          <cell r="AE134">
            <v>2.56</v>
          </cell>
          <cell r="AF134">
            <v>11.762</v>
          </cell>
          <cell r="AI134">
            <v>0</v>
          </cell>
          <cell r="AJ134">
            <v>1</v>
          </cell>
        </row>
        <row r="135">
          <cell r="G135" t="str">
            <v>Joan Renfrow_1</v>
          </cell>
          <cell r="H135">
            <v>15209</v>
          </cell>
          <cell r="I135">
            <v>2</v>
          </cell>
          <cell r="J135" t="str">
            <v>1?</v>
          </cell>
          <cell r="K135">
            <v>1</v>
          </cell>
          <cell r="X135" t="str">
            <v/>
          </cell>
          <cell r="Z135">
            <v>0</v>
          </cell>
          <cell r="AA135">
            <v>2.5019999999999998</v>
          </cell>
          <cell r="AB135">
            <v>11.055</v>
          </cell>
          <cell r="AC135">
            <v>3.4540000000000002</v>
          </cell>
          <cell r="AD135">
            <v>10.212999999999999</v>
          </cell>
          <cell r="AE135">
            <v>2.8650000000000002</v>
          </cell>
          <cell r="AF135">
            <v>11.457000000000001</v>
          </cell>
          <cell r="AI135">
            <v>0</v>
          </cell>
          <cell r="AJ135">
            <v>0</v>
          </cell>
        </row>
        <row r="136">
          <cell r="G136" t="str">
            <v>Robert Henry_0</v>
          </cell>
          <cell r="H136">
            <v>20040</v>
          </cell>
          <cell r="I136">
            <v>1</v>
          </cell>
          <cell r="J136">
            <v>1</v>
          </cell>
          <cell r="K136" t="str">
            <v>2?</v>
          </cell>
          <cell r="L136" t="str">
            <v>Lower Bleph, and facelift</v>
          </cell>
          <cell r="N136">
            <v>1</v>
          </cell>
          <cell r="P136">
            <v>1</v>
          </cell>
          <cell r="X136" t="str">
            <v/>
          </cell>
          <cell r="Y136" t="str">
            <v>OS</v>
          </cell>
          <cell r="Z136">
            <v>1</v>
          </cell>
          <cell r="AI136">
            <v>0</v>
          </cell>
          <cell r="AJ136">
            <v>1</v>
          </cell>
        </row>
        <row r="137">
          <cell r="G137" t="str">
            <v>Robert Henry_1</v>
          </cell>
          <cell r="H137">
            <v>20040</v>
          </cell>
          <cell r="I137">
            <v>1</v>
          </cell>
          <cell r="J137">
            <v>1</v>
          </cell>
          <cell r="K137">
            <v>2</v>
          </cell>
          <cell r="X137" t="str">
            <v/>
          </cell>
          <cell r="Z137">
            <v>1</v>
          </cell>
          <cell r="AI137">
            <v>0</v>
          </cell>
          <cell r="AJ137">
            <v>0</v>
          </cell>
        </row>
        <row r="138">
          <cell r="G138" t="str">
            <v>Bernard Lewis_0</v>
          </cell>
          <cell r="H138">
            <v>13236</v>
          </cell>
          <cell r="I138">
            <v>1</v>
          </cell>
          <cell r="J138">
            <v>1</v>
          </cell>
          <cell r="K138">
            <v>1</v>
          </cell>
          <cell r="N138">
            <v>1</v>
          </cell>
          <cell r="P138">
            <v>1</v>
          </cell>
          <cell r="X138" t="str">
            <v/>
          </cell>
          <cell r="Y138" t="str">
            <v>OS</v>
          </cell>
          <cell r="Z138">
            <v>1</v>
          </cell>
          <cell r="AA138">
            <v>3.1120000000000001</v>
          </cell>
          <cell r="AB138">
            <v>12.988</v>
          </cell>
          <cell r="AC138">
            <v>3.66</v>
          </cell>
          <cell r="AD138">
            <v>11.486000000000001</v>
          </cell>
          <cell r="AI138">
            <v>0</v>
          </cell>
          <cell r="AJ138">
            <v>1</v>
          </cell>
        </row>
        <row r="139">
          <cell r="G139" t="str">
            <v>Bernard Lewis_1</v>
          </cell>
          <cell r="H139">
            <v>13236</v>
          </cell>
          <cell r="I139">
            <v>1</v>
          </cell>
          <cell r="J139">
            <v>1</v>
          </cell>
          <cell r="K139">
            <v>1</v>
          </cell>
          <cell r="X139" t="str">
            <v/>
          </cell>
          <cell r="Z139">
            <v>1</v>
          </cell>
          <cell r="AA139">
            <v>1.625</v>
          </cell>
          <cell r="AB139">
            <v>9.8759999999999994</v>
          </cell>
          <cell r="AC139">
            <v>5.2359999999999998</v>
          </cell>
          <cell r="AD139">
            <v>10.754</v>
          </cell>
          <cell r="AI139">
            <v>0</v>
          </cell>
          <cell r="AJ139">
            <v>0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raw"/>
      <sheetName val="early late"/>
      <sheetName val="Dominace"/>
    </sheetNames>
    <sheetDataSet>
      <sheetData sheetId="0" refreshError="1"/>
      <sheetData sheetId="1" refreshError="1">
        <row r="1">
          <cell r="G1" t="str">
            <v>Eye ID</v>
          </cell>
          <cell r="H1" t="str">
            <v>Include</v>
          </cell>
          <cell r="I1" t="str">
            <v>Gender (Male = 1, Female = 2)</v>
          </cell>
          <cell r="J1" t="str">
            <v>DOB</v>
          </cell>
          <cell r="K1" t="str">
            <v>Age</v>
          </cell>
          <cell r="L1" t="str">
            <v>Levator function(mm)</v>
          </cell>
          <cell r="M1" t="str">
            <v>early postop date</v>
          </cell>
          <cell r="N1" t="str">
            <v>datys early postop</v>
          </cell>
          <cell r="O1" t="str">
            <v>early postop MRD</v>
          </cell>
          <cell r="P1" t="str">
            <v>early swelling</v>
          </cell>
          <cell r="Q1" t="str">
            <v>pre-op to early</v>
          </cell>
          <cell r="R1" t="str">
            <v>early to postop</v>
          </cell>
          <cell r="S1" t="str">
            <v>Phone</v>
          </cell>
          <cell r="T1" t="str">
            <v>Include (1=yes, 2=no, 3=maybe)</v>
          </cell>
          <cell r="U1" t="str">
            <v>Include? If not, provide reason for Exclusion.</v>
          </cell>
          <cell r="V1" t="str">
            <v>Procedure</v>
          </cell>
          <cell r="W1" t="str">
            <v>Procedure (1 posterior, 2 combined, 3 anophthalmic, 4 dominance)</v>
          </cell>
          <cell r="X1" t="str">
            <v>Laterality coded (0=unilateral, 1= bilateral)</v>
          </cell>
          <cell r="Y1" t="str">
            <v>Laterality</v>
          </cell>
          <cell r="Z1" t="str">
            <v>Eye (OD=0, OS=1)</v>
          </cell>
          <cell r="AA1" t="str">
            <v>Surgical eye (yes=1, no =0)</v>
          </cell>
          <cell r="AB1" t="str">
            <v>Tissue Resected (mm)</v>
          </cell>
          <cell r="AC1" t="str">
            <v>Tarsus resected</v>
          </cell>
          <cell r="AD1" t="str">
            <v>Sx Date</v>
          </cell>
          <cell r="AE1" t="str">
            <v>early postop date</v>
          </cell>
          <cell r="AF1" t="str">
            <v>Most recent Post Op Photo Date</v>
          </cell>
          <cell r="AG1" t="str">
            <v>Length of follow up (mo)</v>
          </cell>
          <cell r="AH1" t="str">
            <v>Neo Eye</v>
          </cell>
          <cell r="AI1" t="str">
            <v>Neo Eye Numeric (OD=0, OS=1, OU=2, null=3)</v>
          </cell>
          <cell r="AJ1" t="str">
            <v>Preop MRD1(mm)</v>
          </cell>
          <cell r="AK1" t="str">
            <v>Preop pupil to Brow</v>
          </cell>
          <cell r="AL1" t="str">
            <v>Neo Preop MRD1</v>
          </cell>
          <cell r="AM1" t="str">
            <v>Neo Preop Pupil to Brow</v>
          </cell>
          <cell r="AN1" t="str">
            <v>Early postop MRD</v>
          </cell>
          <cell r="AO1" t="str">
            <v>Early postop pupil to brow</v>
          </cell>
          <cell r="AP1" t="str">
            <v>Most recent Post Op MRD1</v>
          </cell>
          <cell r="AQ1" t="str">
            <v>Most recent Post Op Pupil to Brow</v>
          </cell>
          <cell r="AR1" t="str">
            <v>Dominant eye (yes=1, no=0) **Should this be OD=0, OS=1???***</v>
          </cell>
          <cell r="AS1" t="str">
            <v>Notes</v>
          </cell>
          <cell r="AT1" t="str">
            <v>pre-op to short postop (SHpost - pre)</v>
          </cell>
          <cell r="AU1" t="str">
            <v>short postop to long postop (Lopost - Shpost)</v>
          </cell>
          <cell r="AV1" t="str">
            <v>Went up 0.5 mm pre to early post</v>
          </cell>
          <cell r="AW1" t="str">
            <v>Went down 0.5 mm pre to early post</v>
          </cell>
          <cell r="AX1" t="str">
            <v>Went up 0.5 mm Shpost to Lpost)</v>
          </cell>
          <cell r="AY1" t="str">
            <v>Went down 0.5 mm Shpost to Lpost)</v>
          </cell>
          <cell r="AZ1" t="str">
            <v>Shpost ot Lpost is within +/-0.5mm)</v>
          </cell>
          <cell r="BA1" t="str">
            <v>Shpost ot Lpost is within +/-1mm)</v>
          </cell>
          <cell r="BB1">
            <v>0</v>
          </cell>
          <cell r="BC1" t="str">
            <v>Went up 1 mm pre to early post</v>
          </cell>
          <cell r="BD1" t="str">
            <v>Went down 1 mm pre to early post</v>
          </cell>
          <cell r="BE1" t="str">
            <v>Went up 1 mm Shpost to Lpost)</v>
          </cell>
          <cell r="BF1" t="str">
            <v>Went down 1 mm Shpost to Lpost)</v>
          </cell>
          <cell r="BG1" t="str">
            <v>TEST CASE finding</v>
          </cell>
          <cell r="BH1" t="str">
            <v>MRD Change with neo</v>
          </cell>
          <cell r="BI1" t="str">
            <v>Brow Change with neo</v>
          </cell>
          <cell r="BJ1" t="str">
            <v>Total change with neo</v>
          </cell>
          <cell r="BK1" t="str">
            <v>MRD responder (MRD change &gt; 0.5mm)</v>
          </cell>
          <cell r="BL1" t="str">
            <v>Pupil to Brow responder (brow change &lt; -0.5mm)</v>
          </cell>
          <cell r="BM1" t="str">
            <v>MRD and Brow responder</v>
          </cell>
          <cell r="BN1" t="str">
            <v>Non-responder</v>
          </cell>
          <cell r="BO1" t="str">
            <v>Group: MRD responder only (1), BROW reponder only (2), MRD and brow responder (3), non-responder (4) (non-neo eye="")</v>
          </cell>
          <cell r="BP1" t="str">
            <v>Change in MRD (post-pre)</v>
          </cell>
          <cell r="BQ1" t="str">
            <v>Change in pupil to brow (post-pre)</v>
          </cell>
          <cell r="BR1" t="str">
            <v>Total change with surgery</v>
          </cell>
          <cell r="BS1" t="str">
            <v>Dominant eye is neo eye (yes =1, no =0</v>
          </cell>
          <cell r="BT1" t="str">
            <v>Neo eye (yes =1, no =0)</v>
          </cell>
        </row>
        <row r="2">
          <cell r="G2" t="str">
            <v>Aaron Greenberg_0</v>
          </cell>
          <cell r="H2">
            <v>1</v>
          </cell>
          <cell r="I2">
            <v>1</v>
          </cell>
          <cell r="J2">
            <v>11458</v>
          </cell>
          <cell r="K2">
            <v>71.673972602739724</v>
          </cell>
          <cell r="L2">
            <v>15</v>
          </cell>
          <cell r="M2">
            <v>38008</v>
          </cell>
          <cell r="N2">
            <v>6</v>
          </cell>
          <cell r="O2">
            <v>1.99</v>
          </cell>
          <cell r="P2">
            <v>0</v>
          </cell>
          <cell r="Q2">
            <v>0</v>
          </cell>
          <cell r="R2">
            <v>0</v>
          </cell>
          <cell r="T2">
            <v>1</v>
          </cell>
          <cell r="U2" t="str">
            <v>Yes</v>
          </cell>
          <cell r="V2" t="str">
            <v>Posterior Approach Ptosis Repair</v>
          </cell>
          <cell r="W2">
            <v>1</v>
          </cell>
          <cell r="X2">
            <v>1</v>
          </cell>
          <cell r="Y2" t="str">
            <v>OU</v>
          </cell>
          <cell r="Z2">
            <v>0</v>
          </cell>
          <cell r="AA2">
            <v>1</v>
          </cell>
          <cell r="AB2">
            <v>8</v>
          </cell>
          <cell r="AC2">
            <v>1</v>
          </cell>
          <cell r="AD2">
            <v>38002</v>
          </cell>
          <cell r="AE2">
            <v>38008</v>
          </cell>
          <cell r="AF2">
            <v>38092</v>
          </cell>
          <cell r="AG2">
            <v>2.9666666666666668</v>
          </cell>
          <cell r="AH2" t="str">
            <v>OD</v>
          </cell>
          <cell r="AI2">
            <v>0</v>
          </cell>
          <cell r="AJ2">
            <v>0</v>
          </cell>
          <cell r="AK2">
            <v>22.16</v>
          </cell>
          <cell r="AL2">
            <v>1.22</v>
          </cell>
          <cell r="AM2">
            <v>15.9</v>
          </cell>
          <cell r="AN2">
            <v>1.99</v>
          </cell>
          <cell r="AO2" t="str">
            <v>?</v>
          </cell>
          <cell r="AP2">
            <v>2.92</v>
          </cell>
          <cell r="AQ2">
            <v>19.41</v>
          </cell>
          <cell r="AS2" t="str">
            <v>1mm tarsectomy on R side</v>
          </cell>
          <cell r="AT2">
            <v>1.99</v>
          </cell>
          <cell r="AU2">
            <v>0.92999999999999994</v>
          </cell>
          <cell r="AV2">
            <v>1</v>
          </cell>
          <cell r="AW2">
            <v>0</v>
          </cell>
          <cell r="AX2">
            <v>1</v>
          </cell>
          <cell r="AY2">
            <v>0</v>
          </cell>
          <cell r="AZ2">
            <v>0</v>
          </cell>
          <cell r="BA2">
            <v>1</v>
          </cell>
          <cell r="BB2">
            <v>0</v>
          </cell>
          <cell r="BC2">
            <v>1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1.22</v>
          </cell>
          <cell r="BI2">
            <v>-6.26</v>
          </cell>
          <cell r="BJ2">
            <v>-7.4799999999999995</v>
          </cell>
          <cell r="BK2">
            <v>1</v>
          </cell>
          <cell r="BL2">
            <v>1</v>
          </cell>
          <cell r="BM2">
            <v>1</v>
          </cell>
          <cell r="BN2">
            <v>0</v>
          </cell>
          <cell r="BO2">
            <v>3</v>
          </cell>
          <cell r="BP2">
            <v>2.92</v>
          </cell>
          <cell r="BQ2">
            <v>-2.75</v>
          </cell>
          <cell r="BR2">
            <v>-5.6699999999999982</v>
          </cell>
          <cell r="BS2"/>
          <cell r="BT2">
            <v>1</v>
          </cell>
        </row>
        <row r="3">
          <cell r="G3" t="str">
            <v>Aaron Greenberg_1</v>
          </cell>
          <cell r="H3">
            <v>1</v>
          </cell>
          <cell r="I3">
            <v>1</v>
          </cell>
          <cell r="J3">
            <v>11458</v>
          </cell>
          <cell r="K3">
            <v>71.673972602739724</v>
          </cell>
          <cell r="L3">
            <v>15</v>
          </cell>
          <cell r="M3">
            <v>38008</v>
          </cell>
          <cell r="N3">
            <v>6</v>
          </cell>
          <cell r="O3">
            <v>1.66</v>
          </cell>
          <cell r="P3">
            <v>0</v>
          </cell>
          <cell r="Q3">
            <v>0</v>
          </cell>
          <cell r="R3">
            <v>0</v>
          </cell>
          <cell r="T3">
            <v>1</v>
          </cell>
          <cell r="U3" t="str">
            <v>Yes</v>
          </cell>
          <cell r="V3" t="str">
            <v>Posterior Approach Ptosis Repair</v>
          </cell>
          <cell r="W3">
            <v>1</v>
          </cell>
          <cell r="X3">
            <v>1</v>
          </cell>
          <cell r="Y3" t="str">
            <v>OU</v>
          </cell>
          <cell r="Z3">
            <v>1</v>
          </cell>
          <cell r="AA3">
            <v>1</v>
          </cell>
          <cell r="AB3">
            <v>7.5</v>
          </cell>
          <cell r="AD3">
            <v>38002</v>
          </cell>
          <cell r="AE3">
            <v>38008</v>
          </cell>
          <cell r="AF3">
            <v>38092</v>
          </cell>
          <cell r="AG3">
            <v>2.9666666666666668</v>
          </cell>
          <cell r="AH3" t="str">
            <v>OD</v>
          </cell>
          <cell r="AI3">
            <v>0</v>
          </cell>
          <cell r="AJ3">
            <v>1</v>
          </cell>
          <cell r="AK3">
            <v>19.07</v>
          </cell>
          <cell r="AL3">
            <v>0.98</v>
          </cell>
          <cell r="AM3">
            <v>16.82</v>
          </cell>
          <cell r="AN3">
            <v>1.66</v>
          </cell>
          <cell r="AO3" t="str">
            <v>?</v>
          </cell>
          <cell r="AP3">
            <v>2.66</v>
          </cell>
          <cell r="AQ3">
            <v>19.010000000000002</v>
          </cell>
          <cell r="AS3" t="str">
            <v>1mm tarsectomy on R side</v>
          </cell>
          <cell r="AT3">
            <v>0.65999999999999992</v>
          </cell>
          <cell r="AU3">
            <v>1.0000000000000002</v>
          </cell>
          <cell r="AV3">
            <v>1</v>
          </cell>
          <cell r="AW3">
            <v>0</v>
          </cell>
          <cell r="AX3">
            <v>1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-2.0000000000000018E-2</v>
          </cell>
          <cell r="BI3">
            <v>-2.25</v>
          </cell>
          <cell r="BJ3">
            <v>-2.23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/>
          <cell r="BP3">
            <v>1.6600000000000001</v>
          </cell>
          <cell r="BQ3">
            <v>-5.9999999999998721E-2</v>
          </cell>
          <cell r="BR3">
            <v>-1.7199999999999989</v>
          </cell>
          <cell r="BS3"/>
          <cell r="BT3">
            <v>0</v>
          </cell>
        </row>
        <row r="4">
          <cell r="G4" t="str">
            <v>Abby Hellwarth_0</v>
          </cell>
          <cell r="H4">
            <v>1</v>
          </cell>
          <cell r="I4">
            <v>2</v>
          </cell>
          <cell r="J4">
            <v>11880</v>
          </cell>
          <cell r="K4">
            <v>76.715068493150682</v>
          </cell>
          <cell r="L4">
            <v>14</v>
          </cell>
          <cell r="M4">
            <v>40296</v>
          </cell>
          <cell r="N4">
            <v>7</v>
          </cell>
          <cell r="O4">
            <v>2.92</v>
          </cell>
          <cell r="P4">
            <v>0</v>
          </cell>
          <cell r="Q4">
            <v>0</v>
          </cell>
          <cell r="R4">
            <v>0</v>
          </cell>
          <cell r="T4">
            <v>1</v>
          </cell>
          <cell r="W4">
            <v>1</v>
          </cell>
          <cell r="X4">
            <v>1</v>
          </cell>
          <cell r="Y4" t="str">
            <v>OU</v>
          </cell>
          <cell r="Z4">
            <v>0</v>
          </cell>
          <cell r="AA4">
            <v>1</v>
          </cell>
          <cell r="AB4">
            <v>9</v>
          </cell>
          <cell r="AC4">
            <v>0</v>
          </cell>
          <cell r="AD4">
            <v>40289</v>
          </cell>
          <cell r="AE4">
            <v>40296</v>
          </cell>
          <cell r="AF4">
            <v>40368</v>
          </cell>
          <cell r="AG4">
            <v>2.6</v>
          </cell>
          <cell r="AH4" t="str">
            <v>OD</v>
          </cell>
          <cell r="AI4">
            <v>0</v>
          </cell>
          <cell r="AJ4">
            <v>1.079</v>
          </cell>
          <cell r="AK4">
            <v>17.170000000000002</v>
          </cell>
          <cell r="AL4">
            <v>2.04</v>
          </cell>
          <cell r="AM4">
            <v>9.36</v>
          </cell>
          <cell r="AN4">
            <v>2.92</v>
          </cell>
          <cell r="AO4" t="str">
            <v>?</v>
          </cell>
          <cell r="AP4">
            <v>2.84</v>
          </cell>
          <cell r="AQ4">
            <v>9.9600000000000009</v>
          </cell>
          <cell r="AT4">
            <v>1.841</v>
          </cell>
          <cell r="AU4">
            <v>-8.0000000000000071E-2</v>
          </cell>
          <cell r="AV4">
            <v>1</v>
          </cell>
          <cell r="AW4">
            <v>0</v>
          </cell>
          <cell r="AX4">
            <v>0</v>
          </cell>
          <cell r="AY4">
            <v>0</v>
          </cell>
          <cell r="AZ4">
            <v>1</v>
          </cell>
          <cell r="BA4">
            <v>1</v>
          </cell>
          <cell r="BB4">
            <v>0</v>
          </cell>
          <cell r="BC4">
            <v>1</v>
          </cell>
          <cell r="BD4">
            <v>0</v>
          </cell>
          <cell r="BE4">
            <v>0</v>
          </cell>
          <cell r="BF4">
            <v>0</v>
          </cell>
          <cell r="BG4">
            <v>1</v>
          </cell>
          <cell r="BH4">
            <v>0.96100000000000008</v>
          </cell>
          <cell r="BI4">
            <v>-7.8100000000000023</v>
          </cell>
          <cell r="BJ4">
            <v>-8.7710000000000026</v>
          </cell>
          <cell r="BK4">
            <v>1</v>
          </cell>
          <cell r="BL4">
            <v>1</v>
          </cell>
          <cell r="BM4">
            <v>1</v>
          </cell>
          <cell r="BN4">
            <v>0</v>
          </cell>
          <cell r="BO4">
            <v>3</v>
          </cell>
          <cell r="BP4">
            <v>1.7609999999999999</v>
          </cell>
          <cell r="BQ4">
            <v>-7.2100000000000009</v>
          </cell>
          <cell r="BR4">
            <v>-8.9710000000000001</v>
          </cell>
          <cell r="BS4"/>
          <cell r="BT4">
            <v>1</v>
          </cell>
        </row>
        <row r="5">
          <cell r="G5" t="str">
            <v>Abby Hellwarth_1</v>
          </cell>
          <cell r="H5">
            <v>1</v>
          </cell>
          <cell r="I5">
            <v>2</v>
          </cell>
          <cell r="J5">
            <v>11880</v>
          </cell>
          <cell r="K5">
            <v>76.715068493150682</v>
          </cell>
          <cell r="L5">
            <v>15</v>
          </cell>
          <cell r="M5">
            <v>40296</v>
          </cell>
          <cell r="N5">
            <v>7</v>
          </cell>
          <cell r="O5">
            <v>2.86</v>
          </cell>
          <cell r="P5">
            <v>0</v>
          </cell>
          <cell r="Q5">
            <v>0</v>
          </cell>
          <cell r="R5">
            <v>0</v>
          </cell>
          <cell r="T5">
            <v>1</v>
          </cell>
          <cell r="W5">
            <v>1</v>
          </cell>
          <cell r="X5">
            <v>1</v>
          </cell>
          <cell r="Y5" t="str">
            <v>OU</v>
          </cell>
          <cell r="Z5">
            <v>1</v>
          </cell>
          <cell r="AA5">
            <v>1</v>
          </cell>
          <cell r="AB5">
            <v>9</v>
          </cell>
          <cell r="AC5">
            <v>0</v>
          </cell>
          <cell r="AD5">
            <v>40289</v>
          </cell>
          <cell r="AE5">
            <v>40296</v>
          </cell>
          <cell r="AF5">
            <v>40368</v>
          </cell>
          <cell r="AG5">
            <v>2.6</v>
          </cell>
          <cell r="AH5" t="str">
            <v>OD</v>
          </cell>
          <cell r="AI5">
            <v>0</v>
          </cell>
          <cell r="AJ5">
            <v>0</v>
          </cell>
          <cell r="AK5">
            <v>19.190000000000001</v>
          </cell>
          <cell r="AL5">
            <v>0.63</v>
          </cell>
          <cell r="AM5">
            <v>12.39</v>
          </cell>
          <cell r="AN5">
            <v>2.86</v>
          </cell>
          <cell r="AO5" t="str">
            <v>?</v>
          </cell>
          <cell r="AP5">
            <v>3.07</v>
          </cell>
          <cell r="AQ5">
            <v>13.65</v>
          </cell>
          <cell r="AT5">
            <v>2.86</v>
          </cell>
          <cell r="AU5">
            <v>0.20999999999999996</v>
          </cell>
          <cell r="AV5">
            <v>1</v>
          </cell>
          <cell r="AW5">
            <v>0</v>
          </cell>
          <cell r="AX5">
            <v>0</v>
          </cell>
          <cell r="AY5">
            <v>0</v>
          </cell>
          <cell r="AZ5">
            <v>1</v>
          </cell>
          <cell r="BA5">
            <v>1</v>
          </cell>
          <cell r="BB5">
            <v>0</v>
          </cell>
          <cell r="BC5">
            <v>1</v>
          </cell>
          <cell r="BD5">
            <v>0</v>
          </cell>
          <cell r="BE5">
            <v>0</v>
          </cell>
          <cell r="BF5">
            <v>0</v>
          </cell>
          <cell r="BG5">
            <v>1</v>
          </cell>
          <cell r="BH5">
            <v>0.63</v>
          </cell>
          <cell r="BI5">
            <v>-6.8000000000000007</v>
          </cell>
          <cell r="BJ5">
            <v>-7.4300000000000006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/>
          <cell r="BP5">
            <v>3.07</v>
          </cell>
          <cell r="BQ5">
            <v>-5.5400000000000009</v>
          </cell>
          <cell r="BR5">
            <v>-8.6100000000000012</v>
          </cell>
          <cell r="BS5"/>
          <cell r="BT5">
            <v>0</v>
          </cell>
        </row>
        <row r="6">
          <cell r="G6" t="str">
            <v>Akram Hannani_0</v>
          </cell>
          <cell r="H6">
            <v>1</v>
          </cell>
          <cell r="I6">
            <v>2</v>
          </cell>
          <cell r="J6">
            <v>11170</v>
          </cell>
          <cell r="K6">
            <v>71.260273972602747</v>
          </cell>
          <cell r="L6">
            <v>15</v>
          </cell>
          <cell r="M6">
            <v>37564</v>
          </cell>
          <cell r="N6">
            <v>4</v>
          </cell>
          <cell r="O6">
            <v>2.17</v>
          </cell>
          <cell r="P6">
            <v>0</v>
          </cell>
          <cell r="Q6">
            <v>0</v>
          </cell>
          <cell r="R6">
            <v>0</v>
          </cell>
          <cell r="S6" t="str">
            <v>(310) 273-6695</v>
          </cell>
          <cell r="T6">
            <v>1</v>
          </cell>
          <cell r="U6" t="str">
            <v>Yes</v>
          </cell>
          <cell r="V6" t="str">
            <v>Posterior Approach Ptosis Repair</v>
          </cell>
          <cell r="W6">
            <v>1</v>
          </cell>
          <cell r="X6">
            <v>1</v>
          </cell>
          <cell r="Y6" t="str">
            <v>OU</v>
          </cell>
          <cell r="Z6">
            <v>0</v>
          </cell>
          <cell r="AA6">
            <v>1</v>
          </cell>
          <cell r="AB6">
            <v>7.5</v>
          </cell>
          <cell r="AD6">
            <v>37559</v>
          </cell>
          <cell r="AE6">
            <v>37564</v>
          </cell>
          <cell r="AF6">
            <v>37959</v>
          </cell>
          <cell r="AG6">
            <v>13.133333333333333</v>
          </cell>
          <cell r="AH6" t="str">
            <v>OD</v>
          </cell>
          <cell r="AI6">
            <v>0</v>
          </cell>
          <cell r="AJ6">
            <v>0</v>
          </cell>
          <cell r="AK6">
            <v>14.83</v>
          </cell>
          <cell r="AL6">
            <v>1.03</v>
          </cell>
          <cell r="AM6">
            <v>14.67</v>
          </cell>
          <cell r="AN6">
            <v>2.17</v>
          </cell>
          <cell r="AO6" t="str">
            <v>?</v>
          </cell>
          <cell r="AP6">
            <v>1.27</v>
          </cell>
          <cell r="AQ6">
            <v>15.2</v>
          </cell>
          <cell r="AS6" t="str">
            <v>1 year f/u</v>
          </cell>
          <cell r="AT6">
            <v>2.17</v>
          </cell>
          <cell r="AU6">
            <v>-0.89999999999999991</v>
          </cell>
          <cell r="AV6">
            <v>1</v>
          </cell>
          <cell r="AW6">
            <v>0</v>
          </cell>
          <cell r="AX6">
            <v>0</v>
          </cell>
          <cell r="AY6">
            <v>1</v>
          </cell>
          <cell r="AZ6">
            <v>0</v>
          </cell>
          <cell r="BA6">
            <v>1</v>
          </cell>
          <cell r="BB6">
            <v>0</v>
          </cell>
          <cell r="BC6">
            <v>1</v>
          </cell>
          <cell r="BD6">
            <v>0</v>
          </cell>
          <cell r="BE6">
            <v>0</v>
          </cell>
          <cell r="BF6">
            <v>0</v>
          </cell>
          <cell r="BG6">
            <v>1</v>
          </cell>
          <cell r="BH6">
            <v>1.03</v>
          </cell>
          <cell r="BI6">
            <v>-0.16000000000000014</v>
          </cell>
          <cell r="BJ6">
            <v>-1.1900000000000002</v>
          </cell>
          <cell r="BK6">
            <v>1</v>
          </cell>
          <cell r="BL6">
            <v>0</v>
          </cell>
          <cell r="BM6">
            <v>0</v>
          </cell>
          <cell r="BN6">
            <v>0</v>
          </cell>
          <cell r="BO6">
            <v>1</v>
          </cell>
          <cell r="BP6">
            <v>1.27</v>
          </cell>
          <cell r="BQ6">
            <v>0.36999999999999922</v>
          </cell>
          <cell r="BR6">
            <v>-0.90000000000000036</v>
          </cell>
          <cell r="BS6"/>
          <cell r="BT6">
            <v>1</v>
          </cell>
        </row>
        <row r="7">
          <cell r="G7" t="str">
            <v>Akram Hannani_1</v>
          </cell>
          <cell r="H7">
            <v>1</v>
          </cell>
          <cell r="I7">
            <v>2</v>
          </cell>
          <cell r="J7">
            <v>11170</v>
          </cell>
          <cell r="K7">
            <v>71.260273972602747</v>
          </cell>
          <cell r="L7">
            <v>15</v>
          </cell>
          <cell r="M7">
            <v>37564</v>
          </cell>
          <cell r="N7">
            <v>4</v>
          </cell>
          <cell r="O7">
            <v>1.81</v>
          </cell>
          <cell r="P7">
            <v>0</v>
          </cell>
          <cell r="Q7">
            <v>0</v>
          </cell>
          <cell r="R7">
            <v>0</v>
          </cell>
          <cell r="S7" t="str">
            <v>(310) 273-6695</v>
          </cell>
          <cell r="T7">
            <v>1</v>
          </cell>
          <cell r="U7" t="str">
            <v>Yes</v>
          </cell>
          <cell r="V7" t="str">
            <v>Posterior Approach Ptosis Repair</v>
          </cell>
          <cell r="W7">
            <v>1</v>
          </cell>
          <cell r="X7">
            <v>1</v>
          </cell>
          <cell r="Y7" t="str">
            <v>OU</v>
          </cell>
          <cell r="Z7">
            <v>1</v>
          </cell>
          <cell r="AA7">
            <v>1</v>
          </cell>
          <cell r="AB7">
            <v>5.5</v>
          </cell>
          <cell r="AD7">
            <v>37559</v>
          </cell>
          <cell r="AE7">
            <v>37564</v>
          </cell>
          <cell r="AF7">
            <v>37959</v>
          </cell>
          <cell r="AG7">
            <v>13.133333333333333</v>
          </cell>
          <cell r="AH7" t="str">
            <v>OD</v>
          </cell>
          <cell r="AI7">
            <v>0</v>
          </cell>
          <cell r="AJ7">
            <v>0.69</v>
          </cell>
          <cell r="AK7">
            <v>14.48</v>
          </cell>
          <cell r="AL7">
            <v>0.91</v>
          </cell>
          <cell r="AM7">
            <v>15.79</v>
          </cell>
          <cell r="AN7">
            <v>1.81</v>
          </cell>
          <cell r="AO7" t="str">
            <v>?</v>
          </cell>
          <cell r="AP7">
            <v>1.25</v>
          </cell>
          <cell r="AQ7">
            <v>14.6</v>
          </cell>
          <cell r="AS7" t="str">
            <v>1 year f/u</v>
          </cell>
          <cell r="AT7">
            <v>1.1200000000000001</v>
          </cell>
          <cell r="AU7">
            <v>-0.56000000000000005</v>
          </cell>
          <cell r="AV7">
            <v>1</v>
          </cell>
          <cell r="AW7">
            <v>0</v>
          </cell>
          <cell r="AX7">
            <v>0</v>
          </cell>
          <cell r="AY7">
            <v>1</v>
          </cell>
          <cell r="AZ7">
            <v>0</v>
          </cell>
          <cell r="BA7">
            <v>1</v>
          </cell>
          <cell r="BB7">
            <v>0</v>
          </cell>
          <cell r="BC7">
            <v>1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0.22000000000000008</v>
          </cell>
          <cell r="BI7">
            <v>1.3099999999999987</v>
          </cell>
          <cell r="BJ7">
            <v>1.0899999999999985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/>
          <cell r="BP7">
            <v>0.56000000000000005</v>
          </cell>
          <cell r="BQ7">
            <v>0.11999999999999922</v>
          </cell>
          <cell r="BR7">
            <v>-0.44000000000000128</v>
          </cell>
          <cell r="BS7"/>
          <cell r="BT7">
            <v>0</v>
          </cell>
        </row>
        <row r="8">
          <cell r="G8" t="str">
            <v>Anthony Don Michael_0</v>
          </cell>
          <cell r="H8">
            <v>1</v>
          </cell>
          <cell r="I8">
            <v>1</v>
          </cell>
          <cell r="J8">
            <v>11890</v>
          </cell>
          <cell r="K8">
            <v>75.30410958904109</v>
          </cell>
          <cell r="L8">
            <v>12</v>
          </cell>
          <cell r="M8">
            <v>39786</v>
          </cell>
          <cell r="N8">
            <v>8</v>
          </cell>
          <cell r="O8">
            <v>2.74</v>
          </cell>
          <cell r="P8">
            <v>0</v>
          </cell>
          <cell r="Q8">
            <v>0</v>
          </cell>
          <cell r="R8">
            <v>0</v>
          </cell>
          <cell r="S8" t="str">
            <v>(661) 303-3968</v>
          </cell>
          <cell r="T8">
            <v>1</v>
          </cell>
          <cell r="U8" t="str">
            <v>Yes</v>
          </cell>
          <cell r="V8" t="str">
            <v>Posterior Approach Ptosis Repair</v>
          </cell>
          <cell r="W8">
            <v>1</v>
          </cell>
          <cell r="X8">
            <v>1</v>
          </cell>
          <cell r="Y8" t="str">
            <v>OU</v>
          </cell>
          <cell r="Z8">
            <v>0</v>
          </cell>
          <cell r="AA8">
            <v>1</v>
          </cell>
          <cell r="AB8">
            <v>7</v>
          </cell>
          <cell r="AD8">
            <v>39778</v>
          </cell>
          <cell r="AE8">
            <v>39786</v>
          </cell>
          <cell r="AF8">
            <v>39919</v>
          </cell>
          <cell r="AG8">
            <v>4.666666666666667</v>
          </cell>
          <cell r="AH8" t="str">
            <v>OS</v>
          </cell>
          <cell r="AI8">
            <v>1</v>
          </cell>
          <cell r="AJ8">
            <v>0.68</v>
          </cell>
          <cell r="AK8">
            <v>19.559999999999999</v>
          </cell>
          <cell r="AL8">
            <v>0.28000000000000003</v>
          </cell>
          <cell r="AM8">
            <v>18.350000000000001</v>
          </cell>
          <cell r="AN8">
            <v>2.74</v>
          </cell>
          <cell r="AO8" t="str">
            <v>?</v>
          </cell>
          <cell r="AP8">
            <v>2.84</v>
          </cell>
          <cell r="AQ8">
            <v>14.32</v>
          </cell>
          <cell r="AS8">
            <v>0</v>
          </cell>
          <cell r="AT8">
            <v>2.06</v>
          </cell>
          <cell r="AU8">
            <v>9.9999999999999645E-2</v>
          </cell>
          <cell r="AV8">
            <v>1</v>
          </cell>
          <cell r="AW8">
            <v>0</v>
          </cell>
          <cell r="AX8">
            <v>0</v>
          </cell>
          <cell r="AY8">
            <v>0</v>
          </cell>
          <cell r="AZ8">
            <v>1</v>
          </cell>
          <cell r="BA8">
            <v>1</v>
          </cell>
          <cell r="BB8">
            <v>0</v>
          </cell>
          <cell r="BC8">
            <v>1</v>
          </cell>
          <cell r="BD8">
            <v>0</v>
          </cell>
          <cell r="BE8">
            <v>0</v>
          </cell>
          <cell r="BF8">
            <v>0</v>
          </cell>
          <cell r="BG8">
            <v>1</v>
          </cell>
          <cell r="BH8">
            <v>-0.4</v>
          </cell>
          <cell r="BI8">
            <v>-1.2099999999999973</v>
          </cell>
          <cell r="BJ8">
            <v>-0.80999999999999728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/>
          <cell r="BP8">
            <v>2.1599999999999997</v>
          </cell>
          <cell r="BQ8">
            <v>-5.2399999999999984</v>
          </cell>
          <cell r="BR8">
            <v>-7.3999999999999986</v>
          </cell>
          <cell r="BS8"/>
          <cell r="BT8">
            <v>0</v>
          </cell>
        </row>
        <row r="9">
          <cell r="G9" t="str">
            <v>Anthony Don Michael_1</v>
          </cell>
          <cell r="H9">
            <v>1</v>
          </cell>
          <cell r="I9">
            <v>1</v>
          </cell>
          <cell r="J9">
            <v>11890</v>
          </cell>
          <cell r="K9">
            <v>75.30410958904109</v>
          </cell>
          <cell r="L9">
            <v>12</v>
          </cell>
          <cell r="M9">
            <v>39786</v>
          </cell>
          <cell r="N9">
            <v>8</v>
          </cell>
          <cell r="O9">
            <v>1.54</v>
          </cell>
          <cell r="P9">
            <v>0</v>
          </cell>
          <cell r="Q9">
            <v>0</v>
          </cell>
          <cell r="R9">
            <v>0</v>
          </cell>
          <cell r="S9" t="str">
            <v>(661) 303-3968</v>
          </cell>
          <cell r="T9">
            <v>1</v>
          </cell>
          <cell r="U9" t="str">
            <v>Yes</v>
          </cell>
          <cell r="V9" t="str">
            <v>Posterior Approach Ptosis Repair</v>
          </cell>
          <cell r="W9">
            <v>1</v>
          </cell>
          <cell r="X9">
            <v>1</v>
          </cell>
          <cell r="Y9" t="str">
            <v>OU</v>
          </cell>
          <cell r="Z9">
            <v>1</v>
          </cell>
          <cell r="AA9">
            <v>1</v>
          </cell>
          <cell r="AB9">
            <v>8</v>
          </cell>
          <cell r="AD9">
            <v>39778</v>
          </cell>
          <cell r="AE9">
            <v>39786</v>
          </cell>
          <cell r="AF9">
            <v>39919</v>
          </cell>
          <cell r="AG9">
            <v>4.666666666666667</v>
          </cell>
          <cell r="AH9" t="str">
            <v>OS</v>
          </cell>
          <cell r="AI9">
            <v>1</v>
          </cell>
          <cell r="AJ9">
            <v>0.27</v>
          </cell>
          <cell r="AK9">
            <v>16.96</v>
          </cell>
          <cell r="AL9">
            <v>3.28</v>
          </cell>
          <cell r="AM9">
            <v>14.49</v>
          </cell>
          <cell r="AN9">
            <v>1.54</v>
          </cell>
          <cell r="AO9" t="str">
            <v>?</v>
          </cell>
          <cell r="AP9">
            <v>1.5</v>
          </cell>
          <cell r="AQ9">
            <v>14.5</v>
          </cell>
          <cell r="AS9">
            <v>0</v>
          </cell>
          <cell r="AT9">
            <v>1.27</v>
          </cell>
          <cell r="AU9">
            <v>-4.0000000000000036E-2</v>
          </cell>
          <cell r="AV9">
            <v>1</v>
          </cell>
          <cell r="AW9">
            <v>0</v>
          </cell>
          <cell r="AX9">
            <v>0</v>
          </cell>
          <cell r="AY9">
            <v>0</v>
          </cell>
          <cell r="AZ9">
            <v>1</v>
          </cell>
          <cell r="BA9">
            <v>1</v>
          </cell>
          <cell r="BB9">
            <v>0</v>
          </cell>
          <cell r="BC9">
            <v>1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3.01</v>
          </cell>
          <cell r="BI9">
            <v>-2.4700000000000006</v>
          </cell>
          <cell r="BJ9">
            <v>-5.48</v>
          </cell>
          <cell r="BK9">
            <v>1</v>
          </cell>
          <cell r="BL9">
            <v>1</v>
          </cell>
          <cell r="BM9">
            <v>1</v>
          </cell>
          <cell r="BN9">
            <v>0</v>
          </cell>
          <cell r="BO9">
            <v>3</v>
          </cell>
          <cell r="BP9">
            <v>1.23</v>
          </cell>
          <cell r="BQ9">
            <v>-2.4600000000000009</v>
          </cell>
          <cell r="BR9">
            <v>-3.6900000000000013</v>
          </cell>
          <cell r="BS9"/>
          <cell r="BT9">
            <v>1</v>
          </cell>
        </row>
        <row r="10">
          <cell r="G10" t="str">
            <v>Arleen Richman_0</v>
          </cell>
          <cell r="H10">
            <v>1</v>
          </cell>
          <cell r="I10">
            <v>2</v>
          </cell>
          <cell r="J10">
            <v>14669</v>
          </cell>
          <cell r="K10">
            <v>65.443835616438349</v>
          </cell>
          <cell r="L10">
            <v>12</v>
          </cell>
          <cell r="M10">
            <v>38911</v>
          </cell>
          <cell r="N10">
            <v>8</v>
          </cell>
          <cell r="O10">
            <v>1.78</v>
          </cell>
          <cell r="P10">
            <v>0</v>
          </cell>
          <cell r="Q10">
            <v>0</v>
          </cell>
          <cell r="R10">
            <v>0</v>
          </cell>
          <cell r="S10" t="str">
            <v>(310) 871-5429</v>
          </cell>
          <cell r="T10">
            <v>1</v>
          </cell>
          <cell r="U10" t="str">
            <v>Yes</v>
          </cell>
          <cell r="V10" t="str">
            <v>Posterior Approach Ptosis Repair</v>
          </cell>
          <cell r="W10">
            <v>1</v>
          </cell>
          <cell r="X10">
            <v>1</v>
          </cell>
          <cell r="Y10" t="str">
            <v>OU</v>
          </cell>
          <cell r="Z10">
            <v>0</v>
          </cell>
          <cell r="AA10">
            <v>1</v>
          </cell>
          <cell r="AB10">
            <v>8</v>
          </cell>
          <cell r="AD10">
            <v>38903</v>
          </cell>
          <cell r="AE10">
            <v>38911</v>
          </cell>
          <cell r="AF10">
            <v>38995</v>
          </cell>
          <cell r="AG10">
            <v>3</v>
          </cell>
          <cell r="AH10" t="str">
            <v>OD</v>
          </cell>
          <cell r="AI10">
            <v>0</v>
          </cell>
          <cell r="AJ10">
            <v>0.46</v>
          </cell>
          <cell r="AK10">
            <v>18.41</v>
          </cell>
          <cell r="AL10">
            <v>1.71</v>
          </cell>
          <cell r="AM10">
            <v>18.41</v>
          </cell>
          <cell r="AN10">
            <v>1.78</v>
          </cell>
          <cell r="AO10" t="str">
            <v>?</v>
          </cell>
          <cell r="AP10">
            <v>1.78</v>
          </cell>
          <cell r="AQ10">
            <v>16.309999999999999</v>
          </cell>
          <cell r="AS10" t="str">
            <v>repeat ptosis repair OS 3 mos later</v>
          </cell>
          <cell r="AT10">
            <v>1.32</v>
          </cell>
          <cell r="AU10">
            <v>0</v>
          </cell>
          <cell r="AV10">
            <v>1</v>
          </cell>
          <cell r="AW10">
            <v>0</v>
          </cell>
          <cell r="AX10">
            <v>0</v>
          </cell>
          <cell r="AY10">
            <v>0</v>
          </cell>
          <cell r="AZ10">
            <v>1</v>
          </cell>
          <cell r="BA10">
            <v>1</v>
          </cell>
          <cell r="BB10">
            <v>0</v>
          </cell>
          <cell r="BC10">
            <v>1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1.25</v>
          </cell>
          <cell r="BI10">
            <v>0</v>
          </cell>
          <cell r="BJ10">
            <v>-1.25</v>
          </cell>
          <cell r="BK10">
            <v>1</v>
          </cell>
          <cell r="BL10">
            <v>0</v>
          </cell>
          <cell r="BM10">
            <v>0</v>
          </cell>
          <cell r="BN10">
            <v>0</v>
          </cell>
          <cell r="BO10">
            <v>1</v>
          </cell>
          <cell r="BP10">
            <v>1.32</v>
          </cell>
          <cell r="BQ10">
            <v>-2.1000000000000014</v>
          </cell>
          <cell r="BR10">
            <v>-3.42</v>
          </cell>
          <cell r="BS10"/>
          <cell r="BT10">
            <v>1</v>
          </cell>
        </row>
        <row r="11">
          <cell r="G11" t="str">
            <v>Arleen Richman_1</v>
          </cell>
          <cell r="H11">
            <v>1</v>
          </cell>
          <cell r="I11">
            <v>2</v>
          </cell>
          <cell r="J11">
            <v>14669</v>
          </cell>
          <cell r="K11">
            <v>65.443835616438349</v>
          </cell>
          <cell r="L11">
            <v>12</v>
          </cell>
          <cell r="M11">
            <v>38911</v>
          </cell>
          <cell r="N11">
            <v>8</v>
          </cell>
          <cell r="O11">
            <v>0.67</v>
          </cell>
          <cell r="P11">
            <v>0</v>
          </cell>
          <cell r="Q11">
            <v>0</v>
          </cell>
          <cell r="R11">
            <v>0</v>
          </cell>
          <cell r="S11" t="str">
            <v>(310) 871-5429</v>
          </cell>
          <cell r="T11">
            <v>1</v>
          </cell>
          <cell r="U11" t="str">
            <v>Yes</v>
          </cell>
          <cell r="V11" t="str">
            <v>Posterior Approach Ptosis Repair</v>
          </cell>
          <cell r="W11">
            <v>1</v>
          </cell>
          <cell r="X11">
            <v>1</v>
          </cell>
          <cell r="Y11" t="str">
            <v>OU</v>
          </cell>
          <cell r="Z11">
            <v>1</v>
          </cell>
          <cell r="AA11">
            <v>1</v>
          </cell>
          <cell r="AB11">
            <v>6.5</v>
          </cell>
          <cell r="AD11">
            <v>38903</v>
          </cell>
          <cell r="AE11">
            <v>38911</v>
          </cell>
          <cell r="AF11">
            <v>38995</v>
          </cell>
          <cell r="AG11">
            <v>3</v>
          </cell>
          <cell r="AH11" t="str">
            <v>OD</v>
          </cell>
          <cell r="AI11">
            <v>0</v>
          </cell>
          <cell r="AJ11">
            <v>0.82</v>
          </cell>
          <cell r="AK11">
            <v>20.48</v>
          </cell>
          <cell r="AL11">
            <v>0.4</v>
          </cell>
          <cell r="AM11">
            <v>20.76</v>
          </cell>
          <cell r="AN11">
            <v>0.67</v>
          </cell>
          <cell r="AO11" t="str">
            <v>?</v>
          </cell>
          <cell r="AP11">
            <v>1.05</v>
          </cell>
          <cell r="AQ11">
            <v>18.399999999999999</v>
          </cell>
          <cell r="AS11" t="str">
            <v>repeat ptosis repair OS 3 mos later</v>
          </cell>
          <cell r="AT11">
            <v>-0.14999999999999991</v>
          </cell>
          <cell r="AU11">
            <v>0.38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1</v>
          </cell>
          <cell r="BA11">
            <v>1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-0.41999999999999993</v>
          </cell>
          <cell r="BI11">
            <v>0.28000000000000114</v>
          </cell>
          <cell r="BJ11">
            <v>0.70000000000000107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/>
          <cell r="BP11">
            <v>0.23000000000000009</v>
          </cell>
          <cell r="BQ11">
            <v>-2.0800000000000018</v>
          </cell>
          <cell r="BR11">
            <v>-2.3100000000000023</v>
          </cell>
          <cell r="BS11"/>
          <cell r="BT11">
            <v>0</v>
          </cell>
        </row>
        <row r="12">
          <cell r="G12" t="str">
            <v>Audrey Dyne_0</v>
          </cell>
          <cell r="H12">
            <v>1</v>
          </cell>
          <cell r="I12">
            <v>2</v>
          </cell>
          <cell r="J12">
            <v>15135</v>
          </cell>
          <cell r="K12">
            <v>67.457534246575349</v>
          </cell>
          <cell r="L12">
            <v>15</v>
          </cell>
          <cell r="M12">
            <v>40122</v>
          </cell>
          <cell r="N12">
            <v>5</v>
          </cell>
          <cell r="O12">
            <v>0.64</v>
          </cell>
          <cell r="P12">
            <v>0</v>
          </cell>
          <cell r="Q12">
            <v>0</v>
          </cell>
          <cell r="R12">
            <v>0</v>
          </cell>
          <cell r="S12" t="str">
            <v>(818) 917-4853</v>
          </cell>
          <cell r="T12">
            <v>1</v>
          </cell>
          <cell r="U12" t="str">
            <v>Yes</v>
          </cell>
          <cell r="V12" t="str">
            <v>Posterior Approach Ptosis Repair</v>
          </cell>
          <cell r="W12">
            <v>1</v>
          </cell>
          <cell r="X12">
            <v>1</v>
          </cell>
          <cell r="Y12" t="str">
            <v>OU</v>
          </cell>
          <cell r="Z12">
            <v>0</v>
          </cell>
          <cell r="AA12">
            <v>1</v>
          </cell>
          <cell r="AB12">
            <v>8</v>
          </cell>
          <cell r="AD12">
            <v>40116</v>
          </cell>
          <cell r="AE12">
            <v>40122</v>
          </cell>
          <cell r="AF12">
            <v>40234</v>
          </cell>
          <cell r="AG12">
            <v>3.8333333333333335</v>
          </cell>
          <cell r="AH12" t="str">
            <v>OD</v>
          </cell>
          <cell r="AI12">
            <v>0</v>
          </cell>
          <cell r="AJ12">
            <v>0.71</v>
          </cell>
          <cell r="AK12">
            <v>17.46</v>
          </cell>
          <cell r="AL12">
            <v>2.0499999999999998</v>
          </cell>
          <cell r="AM12">
            <v>16.47</v>
          </cell>
          <cell r="AN12">
            <v>0.64</v>
          </cell>
          <cell r="AO12" t="str">
            <v>?</v>
          </cell>
          <cell r="AP12">
            <v>3.22</v>
          </cell>
          <cell r="AQ12">
            <v>18.43</v>
          </cell>
          <cell r="AS12" t="str">
            <v>Concurrent Forhead lift and b/l canthoplasty). Preop photos with hair covering OD</v>
          </cell>
          <cell r="AT12">
            <v>-6.9999999999999951E-2</v>
          </cell>
          <cell r="AU12">
            <v>2.58</v>
          </cell>
          <cell r="AV12">
            <v>0</v>
          </cell>
          <cell r="AW12">
            <v>0</v>
          </cell>
          <cell r="AX12">
            <v>1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1</v>
          </cell>
          <cell r="BF12">
            <v>0</v>
          </cell>
          <cell r="BG12">
            <v>0</v>
          </cell>
          <cell r="BH12">
            <v>1.3399999999999999</v>
          </cell>
          <cell r="BI12">
            <v>-0.99000000000000199</v>
          </cell>
          <cell r="BJ12">
            <v>-2.3300000000000018</v>
          </cell>
          <cell r="BK12">
            <v>1</v>
          </cell>
          <cell r="BL12">
            <v>1</v>
          </cell>
          <cell r="BM12">
            <v>1</v>
          </cell>
          <cell r="BN12">
            <v>0</v>
          </cell>
          <cell r="BO12">
            <v>3</v>
          </cell>
          <cell r="BP12">
            <v>2.5100000000000002</v>
          </cell>
          <cell r="BQ12">
            <v>0.96999999999999886</v>
          </cell>
          <cell r="BR12">
            <v>-1.5400000000000009</v>
          </cell>
          <cell r="BS12"/>
          <cell r="BT12">
            <v>1</v>
          </cell>
        </row>
        <row r="13">
          <cell r="G13" t="str">
            <v>Audrey Dyne_1</v>
          </cell>
          <cell r="H13">
            <v>1</v>
          </cell>
          <cell r="I13">
            <v>2</v>
          </cell>
          <cell r="J13">
            <v>15135</v>
          </cell>
          <cell r="K13">
            <v>67.457534246575349</v>
          </cell>
          <cell r="L13">
            <v>20</v>
          </cell>
          <cell r="M13">
            <v>40122</v>
          </cell>
          <cell r="N13">
            <v>5</v>
          </cell>
          <cell r="O13">
            <v>1.93</v>
          </cell>
          <cell r="P13">
            <v>0</v>
          </cell>
          <cell r="Q13">
            <v>0</v>
          </cell>
          <cell r="R13">
            <v>0</v>
          </cell>
          <cell r="S13" t="str">
            <v>(818) 917-4853</v>
          </cell>
          <cell r="T13">
            <v>1</v>
          </cell>
          <cell r="U13" t="str">
            <v>Yes</v>
          </cell>
          <cell r="V13" t="str">
            <v>Posterior Approach Ptosis Repair</v>
          </cell>
          <cell r="W13">
            <v>1</v>
          </cell>
          <cell r="X13">
            <v>1</v>
          </cell>
          <cell r="Y13" t="str">
            <v>OU</v>
          </cell>
          <cell r="Z13">
            <v>1</v>
          </cell>
          <cell r="AA13">
            <v>1</v>
          </cell>
          <cell r="AB13">
            <v>4</v>
          </cell>
          <cell r="AD13">
            <v>40116</v>
          </cell>
          <cell r="AE13">
            <v>40122</v>
          </cell>
          <cell r="AF13">
            <v>40234</v>
          </cell>
          <cell r="AG13">
            <v>3.8333333333333335</v>
          </cell>
          <cell r="AH13" t="str">
            <v>OD</v>
          </cell>
          <cell r="AI13">
            <v>0</v>
          </cell>
          <cell r="AJ13">
            <v>1.95</v>
          </cell>
          <cell r="AK13">
            <v>16.329999999999998</v>
          </cell>
          <cell r="AL13">
            <v>1.78</v>
          </cell>
          <cell r="AM13">
            <v>15.93</v>
          </cell>
          <cell r="AN13">
            <v>1.93</v>
          </cell>
          <cell r="AO13" t="str">
            <v>?</v>
          </cell>
          <cell r="AP13">
            <v>3.43</v>
          </cell>
          <cell r="AQ13">
            <v>18.8</v>
          </cell>
          <cell r="AS13" t="str">
            <v>Concurrent Forhead lift and b/l canthoplasty). Preop photos with hair covering OD</v>
          </cell>
          <cell r="AT13">
            <v>-2.0000000000000018E-2</v>
          </cell>
          <cell r="AU13">
            <v>1.5000000000000002</v>
          </cell>
          <cell r="AV13">
            <v>0</v>
          </cell>
          <cell r="AW13">
            <v>0</v>
          </cell>
          <cell r="AX13">
            <v>1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1</v>
          </cell>
          <cell r="BF13">
            <v>0</v>
          </cell>
          <cell r="BG13">
            <v>0</v>
          </cell>
          <cell r="BH13">
            <v>-0.16999999999999993</v>
          </cell>
          <cell r="BI13">
            <v>-0.39999999999999858</v>
          </cell>
          <cell r="BJ13">
            <v>-0.22999999999999865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/>
          <cell r="BP13">
            <v>1.4800000000000002</v>
          </cell>
          <cell r="BQ13">
            <v>2.4700000000000024</v>
          </cell>
          <cell r="BR13">
            <v>0.99000000000000199</v>
          </cell>
          <cell r="BS13"/>
          <cell r="BT13">
            <v>0</v>
          </cell>
        </row>
        <row r="14">
          <cell r="G14" t="str">
            <v>Audrey Stein_0</v>
          </cell>
          <cell r="H14">
            <v>1</v>
          </cell>
          <cell r="I14">
            <v>2</v>
          </cell>
          <cell r="J14">
            <v>12903</v>
          </cell>
          <cell r="K14">
            <v>74.991780821917814</v>
          </cell>
          <cell r="L14">
            <v>9</v>
          </cell>
          <cell r="M14">
            <v>40679</v>
          </cell>
          <cell r="N14">
            <v>5</v>
          </cell>
          <cell r="O14">
            <v>3.25</v>
          </cell>
          <cell r="P14">
            <v>0</v>
          </cell>
          <cell r="Q14">
            <v>0</v>
          </cell>
          <cell r="R14">
            <v>0</v>
          </cell>
          <cell r="T14">
            <v>1</v>
          </cell>
          <cell r="W14">
            <v>1</v>
          </cell>
          <cell r="X14">
            <v>1</v>
          </cell>
          <cell r="Y14" t="str">
            <v>OU</v>
          </cell>
          <cell r="Z14">
            <v>0</v>
          </cell>
          <cell r="AA14">
            <v>1</v>
          </cell>
          <cell r="AB14">
            <v>8</v>
          </cell>
          <cell r="AC14">
            <v>1</v>
          </cell>
          <cell r="AD14">
            <v>40674</v>
          </cell>
          <cell r="AE14">
            <v>40679</v>
          </cell>
          <cell r="AF14">
            <v>40770</v>
          </cell>
          <cell r="AG14">
            <v>3.1333333333333333</v>
          </cell>
          <cell r="AH14" t="str">
            <v>OD</v>
          </cell>
          <cell r="AI14">
            <v>0</v>
          </cell>
          <cell r="AJ14">
            <v>1.0900000000000001</v>
          </cell>
          <cell r="AK14">
            <v>22.66</v>
          </cell>
          <cell r="AL14">
            <v>2.36</v>
          </cell>
          <cell r="AM14">
            <v>24</v>
          </cell>
          <cell r="AN14">
            <v>3.25</v>
          </cell>
          <cell r="AO14" t="str">
            <v>?</v>
          </cell>
          <cell r="AP14">
            <v>3.9</v>
          </cell>
          <cell r="AQ14">
            <v>24.21</v>
          </cell>
          <cell r="AS14" t="str">
            <v>Concomitant ectropion repair - lateral tarsal strip; bilateral lower blepharoplasty with TCA peel</v>
          </cell>
          <cell r="AT14">
            <v>2.16</v>
          </cell>
          <cell r="AU14">
            <v>0.64999999999999991</v>
          </cell>
          <cell r="AV14">
            <v>1</v>
          </cell>
          <cell r="AW14">
            <v>0</v>
          </cell>
          <cell r="AX14">
            <v>1</v>
          </cell>
          <cell r="AY14">
            <v>0</v>
          </cell>
          <cell r="AZ14">
            <v>0</v>
          </cell>
          <cell r="BA14">
            <v>1</v>
          </cell>
          <cell r="BB14">
            <v>0</v>
          </cell>
          <cell r="BC14">
            <v>1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1.2699999999999998</v>
          </cell>
          <cell r="BI14">
            <v>1.3399999999999999</v>
          </cell>
          <cell r="BJ14">
            <v>7.0000000000000062E-2</v>
          </cell>
          <cell r="BK14">
            <v>1</v>
          </cell>
          <cell r="BL14">
            <v>0</v>
          </cell>
          <cell r="BM14">
            <v>0</v>
          </cell>
          <cell r="BN14">
            <v>0</v>
          </cell>
          <cell r="BO14">
            <v>1</v>
          </cell>
          <cell r="BP14">
            <v>2.8099999999999996</v>
          </cell>
          <cell r="BQ14">
            <v>1.5500000000000007</v>
          </cell>
          <cell r="BR14">
            <v>-1.259999999999998</v>
          </cell>
          <cell r="BS14"/>
          <cell r="BT14">
            <v>1</v>
          </cell>
        </row>
        <row r="15">
          <cell r="G15" t="str">
            <v>Audrey Stein_1</v>
          </cell>
          <cell r="H15">
            <v>1</v>
          </cell>
          <cell r="I15">
            <v>2</v>
          </cell>
          <cell r="J15">
            <v>12903</v>
          </cell>
          <cell r="K15">
            <v>74.991780821917814</v>
          </cell>
          <cell r="L15">
            <v>7</v>
          </cell>
          <cell r="M15">
            <v>40679</v>
          </cell>
          <cell r="N15">
            <v>5</v>
          </cell>
          <cell r="O15">
            <v>1.62</v>
          </cell>
          <cell r="P15">
            <v>0</v>
          </cell>
          <cell r="Q15">
            <v>0</v>
          </cell>
          <cell r="R15">
            <v>0</v>
          </cell>
          <cell r="T15">
            <v>1</v>
          </cell>
          <cell r="W15">
            <v>1</v>
          </cell>
          <cell r="X15">
            <v>1</v>
          </cell>
          <cell r="Y15" t="str">
            <v>OU</v>
          </cell>
          <cell r="Z15">
            <v>1</v>
          </cell>
          <cell r="AA15">
            <v>1</v>
          </cell>
          <cell r="AB15">
            <v>8</v>
          </cell>
          <cell r="AC15">
            <v>1.5</v>
          </cell>
          <cell r="AD15">
            <v>40674</v>
          </cell>
          <cell r="AE15">
            <v>40679</v>
          </cell>
          <cell r="AF15">
            <v>40770</v>
          </cell>
          <cell r="AG15">
            <v>3.1333333333333333</v>
          </cell>
          <cell r="AH15" t="str">
            <v>OD</v>
          </cell>
          <cell r="AI15">
            <v>0</v>
          </cell>
          <cell r="AJ15">
            <v>1.056</v>
          </cell>
          <cell r="AK15">
            <v>20.55</v>
          </cell>
          <cell r="AL15">
            <v>-0.39</v>
          </cell>
          <cell r="AM15">
            <v>21.09</v>
          </cell>
          <cell r="AN15">
            <v>1.62</v>
          </cell>
          <cell r="AO15" t="str">
            <v>?</v>
          </cell>
          <cell r="AP15">
            <v>4.1500000000000004</v>
          </cell>
          <cell r="AQ15">
            <v>22.96</v>
          </cell>
          <cell r="AS15" t="str">
            <v>Concomitant ectropion repair - lateral tarsal strip; bilateral lower blepharoplasty with TCA peel</v>
          </cell>
          <cell r="AT15">
            <v>0.56400000000000006</v>
          </cell>
          <cell r="AU15">
            <v>2.5300000000000002</v>
          </cell>
          <cell r="AV15">
            <v>1</v>
          </cell>
          <cell r="AW15">
            <v>0</v>
          </cell>
          <cell r="AX15">
            <v>1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1</v>
          </cell>
          <cell r="BF15">
            <v>0</v>
          </cell>
          <cell r="BG15">
            <v>0</v>
          </cell>
          <cell r="BH15">
            <v>-1.4460000000000002</v>
          </cell>
          <cell r="BI15">
            <v>0.53999999999999915</v>
          </cell>
          <cell r="BJ15">
            <v>1.9859999999999993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/>
          <cell r="BP15">
            <v>3.0940000000000003</v>
          </cell>
          <cell r="BQ15">
            <v>2.41</v>
          </cell>
          <cell r="BR15">
            <v>-0.6839999999999975</v>
          </cell>
          <cell r="BS15"/>
          <cell r="BT15">
            <v>0</v>
          </cell>
        </row>
        <row r="16">
          <cell r="G16" t="str">
            <v>Barbara Finch_0</v>
          </cell>
          <cell r="H16">
            <v>1</v>
          </cell>
          <cell r="I16">
            <v>2</v>
          </cell>
          <cell r="J16">
            <v>14068</v>
          </cell>
          <cell r="K16">
            <v>69.783561643835611</v>
          </cell>
          <cell r="L16">
            <v>15</v>
          </cell>
          <cell r="M16">
            <v>39919</v>
          </cell>
          <cell r="N16">
            <v>8</v>
          </cell>
          <cell r="O16">
            <v>1.35</v>
          </cell>
          <cell r="P16">
            <v>0</v>
          </cell>
          <cell r="Q16">
            <v>0</v>
          </cell>
          <cell r="R16">
            <v>0</v>
          </cell>
          <cell r="T16">
            <v>1</v>
          </cell>
          <cell r="U16" t="str">
            <v>Yes</v>
          </cell>
          <cell r="V16" t="str">
            <v>Posterior Approach Ptosis Repair</v>
          </cell>
          <cell r="W16">
            <v>1</v>
          </cell>
          <cell r="X16">
            <v>1</v>
          </cell>
          <cell r="Y16" t="str">
            <v>OU</v>
          </cell>
          <cell r="Z16">
            <v>0</v>
          </cell>
          <cell r="AA16">
            <v>1</v>
          </cell>
          <cell r="AB16">
            <v>8</v>
          </cell>
          <cell r="AC16">
            <v>0</v>
          </cell>
          <cell r="AD16">
            <v>39911</v>
          </cell>
          <cell r="AE16">
            <v>39919</v>
          </cell>
          <cell r="AF16">
            <v>40105</v>
          </cell>
          <cell r="AG16">
            <v>6.3666666666666663</v>
          </cell>
          <cell r="AH16" t="str">
            <v>OS</v>
          </cell>
          <cell r="AI16">
            <v>1</v>
          </cell>
          <cell r="AJ16">
            <v>2.02</v>
          </cell>
          <cell r="AK16">
            <v>19.2</v>
          </cell>
          <cell r="AL16">
            <v>1.5</v>
          </cell>
          <cell r="AM16">
            <v>14.52</v>
          </cell>
          <cell r="AN16">
            <v>1.35</v>
          </cell>
          <cell r="AO16">
            <v>0</v>
          </cell>
          <cell r="AP16">
            <v>3.78</v>
          </cell>
          <cell r="AQ16">
            <v>18.77</v>
          </cell>
          <cell r="AS16">
            <v>0</v>
          </cell>
          <cell r="AT16">
            <v>-0.66999999999999993</v>
          </cell>
          <cell r="AU16">
            <v>2.4299999999999997</v>
          </cell>
          <cell r="AV16">
            <v>0</v>
          </cell>
          <cell r="AW16">
            <v>1</v>
          </cell>
          <cell r="AX16">
            <v>1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1</v>
          </cell>
          <cell r="BF16">
            <v>0</v>
          </cell>
          <cell r="BG16">
            <v>0</v>
          </cell>
          <cell r="BH16">
            <v>-0.52</v>
          </cell>
          <cell r="BI16">
            <v>-4.68</v>
          </cell>
          <cell r="BJ16">
            <v>-4.16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/>
          <cell r="BP16">
            <v>1.7599999999999998</v>
          </cell>
          <cell r="BQ16">
            <v>-0.42999999999999972</v>
          </cell>
          <cell r="BR16">
            <v>-2.1899999999999995</v>
          </cell>
          <cell r="BS16"/>
          <cell r="BT16">
            <v>0</v>
          </cell>
        </row>
        <row r="17">
          <cell r="G17" t="str">
            <v>Barbara Finch_1</v>
          </cell>
          <cell r="H17">
            <v>1</v>
          </cell>
          <cell r="I17">
            <v>2</v>
          </cell>
          <cell r="J17">
            <v>14068</v>
          </cell>
          <cell r="K17">
            <v>69.783561643835611</v>
          </cell>
          <cell r="L17">
            <v>14</v>
          </cell>
          <cell r="M17">
            <v>39919</v>
          </cell>
          <cell r="N17">
            <v>8</v>
          </cell>
          <cell r="O17">
            <v>4.54</v>
          </cell>
          <cell r="P17">
            <v>0</v>
          </cell>
          <cell r="Q17">
            <v>0</v>
          </cell>
          <cell r="R17">
            <v>0</v>
          </cell>
          <cell r="T17">
            <v>1</v>
          </cell>
          <cell r="U17" t="str">
            <v>Yes</v>
          </cell>
          <cell r="V17" t="str">
            <v>Posterior Approach Ptosis Repair</v>
          </cell>
          <cell r="W17">
            <v>1</v>
          </cell>
          <cell r="X17">
            <v>1</v>
          </cell>
          <cell r="Y17" t="str">
            <v>OU</v>
          </cell>
          <cell r="Z17">
            <v>1</v>
          </cell>
          <cell r="AA17">
            <v>1</v>
          </cell>
          <cell r="AB17">
            <v>5</v>
          </cell>
          <cell r="AC17">
            <v>0</v>
          </cell>
          <cell r="AD17">
            <v>39911</v>
          </cell>
          <cell r="AE17">
            <v>39919</v>
          </cell>
          <cell r="AF17">
            <v>40105</v>
          </cell>
          <cell r="AG17">
            <v>6.3666666666666663</v>
          </cell>
          <cell r="AH17" t="str">
            <v>OS</v>
          </cell>
          <cell r="AI17">
            <v>1</v>
          </cell>
          <cell r="AJ17">
            <v>1.89</v>
          </cell>
          <cell r="AK17">
            <v>19.491</v>
          </cell>
          <cell r="AL17">
            <v>2.17</v>
          </cell>
          <cell r="AM17">
            <v>12.185</v>
          </cell>
          <cell r="AN17">
            <v>4.54</v>
          </cell>
          <cell r="AO17">
            <v>0</v>
          </cell>
          <cell r="AP17">
            <v>4.4580000000000002</v>
          </cell>
          <cell r="AQ17">
            <v>17.462</v>
          </cell>
          <cell r="AS17">
            <v>0</v>
          </cell>
          <cell r="AT17">
            <v>2.6500000000000004</v>
          </cell>
          <cell r="AU17">
            <v>-8.1999999999999851E-2</v>
          </cell>
          <cell r="AV17">
            <v>1</v>
          </cell>
          <cell r="AW17">
            <v>0</v>
          </cell>
          <cell r="AX17">
            <v>0</v>
          </cell>
          <cell r="AY17">
            <v>0</v>
          </cell>
          <cell r="AZ17">
            <v>1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0</v>
          </cell>
          <cell r="BF17">
            <v>0</v>
          </cell>
          <cell r="BG17">
            <v>1</v>
          </cell>
          <cell r="BH17">
            <v>0.28000000000000003</v>
          </cell>
          <cell r="BI17">
            <v>-7.3059999999999992</v>
          </cell>
          <cell r="BJ17">
            <v>-7.5859999999999994</v>
          </cell>
          <cell r="BK17">
            <v>0</v>
          </cell>
          <cell r="BL17">
            <v>1</v>
          </cell>
          <cell r="BM17">
            <v>0</v>
          </cell>
          <cell r="BN17">
            <v>0</v>
          </cell>
          <cell r="BO17">
            <v>2</v>
          </cell>
          <cell r="BP17">
            <v>2.5680000000000005</v>
          </cell>
          <cell r="BQ17">
            <v>-2.0289999999999999</v>
          </cell>
          <cell r="BR17">
            <v>-4.5969999999999995</v>
          </cell>
          <cell r="BS17"/>
          <cell r="BT17">
            <v>1</v>
          </cell>
        </row>
        <row r="18">
          <cell r="G18" t="str">
            <v>Barry Katz_0</v>
          </cell>
          <cell r="H18">
            <v>1</v>
          </cell>
          <cell r="I18">
            <v>1</v>
          </cell>
          <cell r="J18">
            <v>12844</v>
          </cell>
          <cell r="K18">
            <v>76.347945205479448</v>
          </cell>
          <cell r="L18">
            <v>17</v>
          </cell>
          <cell r="M18">
            <v>41122</v>
          </cell>
          <cell r="N18">
            <v>3</v>
          </cell>
          <cell r="O18">
            <v>2.08</v>
          </cell>
          <cell r="P18">
            <v>0</v>
          </cell>
          <cell r="Q18">
            <v>0</v>
          </cell>
          <cell r="R18">
            <v>0</v>
          </cell>
          <cell r="T18">
            <v>1</v>
          </cell>
          <cell r="W18">
            <v>1</v>
          </cell>
          <cell r="X18">
            <v>1</v>
          </cell>
          <cell r="Y18" t="str">
            <v>OU</v>
          </cell>
          <cell r="Z18">
            <v>0</v>
          </cell>
          <cell r="AA18">
            <v>1</v>
          </cell>
          <cell r="AB18">
            <v>8</v>
          </cell>
          <cell r="AC18">
            <v>1</v>
          </cell>
          <cell r="AD18">
            <v>41118</v>
          </cell>
          <cell r="AE18">
            <v>41122</v>
          </cell>
          <cell r="AF18">
            <v>41248</v>
          </cell>
          <cell r="AG18">
            <v>4.2333333333333334</v>
          </cell>
          <cell r="AH18" t="str">
            <v>OD</v>
          </cell>
          <cell r="AI18">
            <v>0</v>
          </cell>
          <cell r="AJ18">
            <v>1.84</v>
          </cell>
          <cell r="AK18">
            <v>21.44</v>
          </cell>
          <cell r="AL18">
            <v>3.74</v>
          </cell>
          <cell r="AM18">
            <v>16.72</v>
          </cell>
          <cell r="AN18">
            <v>2.08</v>
          </cell>
          <cell r="AP18">
            <v>3.18</v>
          </cell>
          <cell r="AQ18">
            <v>21.84</v>
          </cell>
          <cell r="AT18">
            <v>0.24</v>
          </cell>
          <cell r="AU18">
            <v>1.1000000000000001</v>
          </cell>
          <cell r="AV18">
            <v>0</v>
          </cell>
          <cell r="AW18">
            <v>0</v>
          </cell>
          <cell r="AX18">
            <v>1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</v>
          </cell>
          <cell r="BF18">
            <v>0</v>
          </cell>
          <cell r="BG18">
            <v>0</v>
          </cell>
          <cell r="BH18">
            <v>1.9000000000000001</v>
          </cell>
          <cell r="BI18">
            <v>-4.7200000000000024</v>
          </cell>
          <cell r="BJ18">
            <v>-6.6200000000000028</v>
          </cell>
          <cell r="BK18">
            <v>1</v>
          </cell>
          <cell r="BL18">
            <v>1</v>
          </cell>
          <cell r="BM18">
            <v>1</v>
          </cell>
          <cell r="BN18">
            <v>0</v>
          </cell>
          <cell r="BO18">
            <v>3</v>
          </cell>
          <cell r="BP18">
            <v>1.34</v>
          </cell>
          <cell r="BQ18">
            <v>0.39999999999999858</v>
          </cell>
          <cell r="BR18">
            <v>-0.94000000000000128</v>
          </cell>
          <cell r="BS18"/>
          <cell r="BT18">
            <v>1</v>
          </cell>
        </row>
        <row r="19">
          <cell r="G19" t="str">
            <v>Barry Katz_1</v>
          </cell>
          <cell r="H19">
            <v>1</v>
          </cell>
          <cell r="I19">
            <v>1</v>
          </cell>
          <cell r="J19">
            <v>12844</v>
          </cell>
          <cell r="K19">
            <v>76.347945205479448</v>
          </cell>
          <cell r="L19">
            <v>17</v>
          </cell>
          <cell r="M19">
            <v>41122</v>
          </cell>
          <cell r="N19">
            <v>3</v>
          </cell>
          <cell r="O19">
            <v>1.23</v>
          </cell>
          <cell r="P19">
            <v>0</v>
          </cell>
          <cell r="Q19">
            <v>0</v>
          </cell>
          <cell r="R19">
            <v>0</v>
          </cell>
          <cell r="T19">
            <v>1</v>
          </cell>
          <cell r="W19">
            <v>1</v>
          </cell>
          <cell r="X19">
            <v>1</v>
          </cell>
          <cell r="Y19" t="str">
            <v>OU</v>
          </cell>
          <cell r="Z19">
            <v>1</v>
          </cell>
          <cell r="AA19">
            <v>1</v>
          </cell>
          <cell r="AB19">
            <v>8</v>
          </cell>
          <cell r="AC19">
            <v>1</v>
          </cell>
          <cell r="AD19">
            <v>41118</v>
          </cell>
          <cell r="AE19">
            <v>41122</v>
          </cell>
          <cell r="AF19">
            <v>41248</v>
          </cell>
          <cell r="AG19">
            <v>4.2333333333333334</v>
          </cell>
          <cell r="AH19" t="str">
            <v>OD</v>
          </cell>
          <cell r="AI19">
            <v>0</v>
          </cell>
          <cell r="AJ19">
            <v>2.04</v>
          </cell>
          <cell r="AK19">
            <v>19.399999999999999</v>
          </cell>
          <cell r="AL19">
            <v>2.04</v>
          </cell>
          <cell r="AM19">
            <v>20.02</v>
          </cell>
          <cell r="AN19">
            <v>1.23</v>
          </cell>
          <cell r="AP19">
            <v>2.44</v>
          </cell>
          <cell r="AQ19">
            <v>20.83</v>
          </cell>
          <cell r="AT19">
            <v>-0.81</v>
          </cell>
          <cell r="AU19">
            <v>1.21</v>
          </cell>
          <cell r="AV19">
            <v>0</v>
          </cell>
          <cell r="AW19">
            <v>1</v>
          </cell>
          <cell r="AX19">
            <v>1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1</v>
          </cell>
          <cell r="BF19">
            <v>0</v>
          </cell>
          <cell r="BG19">
            <v>0</v>
          </cell>
          <cell r="BH19">
            <v>0</v>
          </cell>
          <cell r="BI19">
            <v>0.62000000000000099</v>
          </cell>
          <cell r="BJ19">
            <v>0.62000000000000099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/>
          <cell r="BP19">
            <v>0.39999999999999991</v>
          </cell>
          <cell r="BQ19">
            <v>1.4299999999999997</v>
          </cell>
          <cell r="BR19">
            <v>1.0299999999999976</v>
          </cell>
          <cell r="BS19"/>
          <cell r="BT19">
            <v>0</v>
          </cell>
        </row>
        <row r="20">
          <cell r="G20" t="str">
            <v>Bertha Havassy_0</v>
          </cell>
          <cell r="H20">
            <v>1</v>
          </cell>
          <cell r="I20">
            <v>2</v>
          </cell>
          <cell r="J20">
            <v>6941</v>
          </cell>
          <cell r="K20">
            <v>86.293150684931504</v>
          </cell>
          <cell r="L20">
            <v>12</v>
          </cell>
          <cell r="M20">
            <v>38904</v>
          </cell>
          <cell r="N20">
            <v>8</v>
          </cell>
          <cell r="O20">
            <v>2.41</v>
          </cell>
          <cell r="P20">
            <v>0</v>
          </cell>
          <cell r="Q20">
            <v>0</v>
          </cell>
          <cell r="R20">
            <v>0</v>
          </cell>
          <cell r="T20">
            <v>1</v>
          </cell>
          <cell r="U20" t="str">
            <v>Yes</v>
          </cell>
          <cell r="V20" t="str">
            <v>Posterior Approach Ptosis Repair</v>
          </cell>
          <cell r="W20">
            <v>1</v>
          </cell>
          <cell r="X20">
            <v>1</v>
          </cell>
          <cell r="Y20" t="str">
            <v>OU</v>
          </cell>
          <cell r="Z20">
            <v>0</v>
          </cell>
          <cell r="AA20">
            <v>1</v>
          </cell>
          <cell r="AB20">
            <v>5</v>
          </cell>
          <cell r="AD20">
            <v>38896</v>
          </cell>
          <cell r="AE20">
            <v>38904</v>
          </cell>
          <cell r="AF20">
            <v>39335</v>
          </cell>
          <cell r="AG20">
            <v>14.4</v>
          </cell>
          <cell r="AH20" t="str">
            <v>OS</v>
          </cell>
          <cell r="AI20">
            <v>1</v>
          </cell>
          <cell r="AJ20">
            <v>1</v>
          </cell>
          <cell r="AK20">
            <v>16.91</v>
          </cell>
          <cell r="AL20">
            <v>1.1499999999999999</v>
          </cell>
          <cell r="AM20">
            <v>20.329999999999998</v>
          </cell>
          <cell r="AN20">
            <v>2.41</v>
          </cell>
          <cell r="AO20">
            <v>0</v>
          </cell>
          <cell r="AP20">
            <v>2.82</v>
          </cell>
          <cell r="AQ20">
            <v>13.07</v>
          </cell>
          <cell r="AS20">
            <v>0</v>
          </cell>
          <cell r="AT20">
            <v>1.4100000000000001</v>
          </cell>
          <cell r="AU20">
            <v>0.4099999999999997</v>
          </cell>
          <cell r="AV20">
            <v>1</v>
          </cell>
          <cell r="AW20">
            <v>0</v>
          </cell>
          <cell r="AX20">
            <v>0</v>
          </cell>
          <cell r="AY20">
            <v>0</v>
          </cell>
          <cell r="AZ20">
            <v>1</v>
          </cell>
          <cell r="BA20">
            <v>1</v>
          </cell>
          <cell r="BB20">
            <v>0</v>
          </cell>
          <cell r="BC20">
            <v>1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0.14999999999999991</v>
          </cell>
          <cell r="BI20">
            <v>3.4199999999999982</v>
          </cell>
          <cell r="BJ20">
            <v>3.2699999999999982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/>
          <cell r="BP20">
            <v>1.8199999999999998</v>
          </cell>
          <cell r="BQ20">
            <v>-3.84</v>
          </cell>
          <cell r="BR20">
            <v>-5.66</v>
          </cell>
          <cell r="BS20"/>
          <cell r="BT20">
            <v>0</v>
          </cell>
        </row>
        <row r="21">
          <cell r="G21" t="str">
            <v>Bertha Havassy_1</v>
          </cell>
          <cell r="H21">
            <v>1</v>
          </cell>
          <cell r="I21">
            <v>2</v>
          </cell>
          <cell r="J21">
            <v>6941</v>
          </cell>
          <cell r="K21">
            <v>86.293150684931504</v>
          </cell>
          <cell r="L21">
            <v>12</v>
          </cell>
          <cell r="M21">
            <v>38904</v>
          </cell>
          <cell r="N21">
            <v>8</v>
          </cell>
          <cell r="O21">
            <v>2.13</v>
          </cell>
          <cell r="P21">
            <v>0</v>
          </cell>
          <cell r="Q21">
            <v>0</v>
          </cell>
          <cell r="R21">
            <v>0</v>
          </cell>
          <cell r="T21">
            <v>1</v>
          </cell>
          <cell r="U21" t="str">
            <v>Yes</v>
          </cell>
          <cell r="V21" t="str">
            <v>Posterior Approach Ptosis Repair</v>
          </cell>
          <cell r="W21">
            <v>1</v>
          </cell>
          <cell r="X21">
            <v>1</v>
          </cell>
          <cell r="Y21" t="str">
            <v>OU</v>
          </cell>
          <cell r="Z21">
            <v>1</v>
          </cell>
          <cell r="AA21">
            <v>1</v>
          </cell>
          <cell r="AB21">
            <v>8</v>
          </cell>
          <cell r="AD21">
            <v>38896</v>
          </cell>
          <cell r="AE21">
            <v>38904</v>
          </cell>
          <cell r="AF21">
            <v>39335</v>
          </cell>
          <cell r="AG21">
            <v>14.4</v>
          </cell>
          <cell r="AH21" t="str">
            <v>OS</v>
          </cell>
          <cell r="AI21">
            <v>1</v>
          </cell>
          <cell r="AJ21">
            <v>0.62</v>
          </cell>
          <cell r="AK21">
            <v>20.09</v>
          </cell>
          <cell r="AL21">
            <v>1.74</v>
          </cell>
          <cell r="AM21">
            <v>20.239999999999998</v>
          </cell>
          <cell r="AN21">
            <v>2.13</v>
          </cell>
          <cell r="AO21">
            <v>0</v>
          </cell>
          <cell r="AP21">
            <v>2.92</v>
          </cell>
          <cell r="AQ21">
            <v>15.17</v>
          </cell>
          <cell r="AS21">
            <v>0</v>
          </cell>
          <cell r="AT21">
            <v>1.5099999999999998</v>
          </cell>
          <cell r="AU21">
            <v>0.79</v>
          </cell>
          <cell r="AV21">
            <v>1</v>
          </cell>
          <cell r="AW21">
            <v>0</v>
          </cell>
          <cell r="AX21">
            <v>1</v>
          </cell>
          <cell r="AY21">
            <v>0</v>
          </cell>
          <cell r="AZ21">
            <v>0</v>
          </cell>
          <cell r="BA21">
            <v>1</v>
          </cell>
          <cell r="BB21">
            <v>0</v>
          </cell>
          <cell r="BC21">
            <v>1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1.1200000000000001</v>
          </cell>
          <cell r="BI21">
            <v>0.14999999999999858</v>
          </cell>
          <cell r="BJ21">
            <v>-0.97000000000000153</v>
          </cell>
          <cell r="BK21">
            <v>1</v>
          </cell>
          <cell r="BL21">
            <v>0</v>
          </cell>
          <cell r="BM21">
            <v>0</v>
          </cell>
          <cell r="BN21">
            <v>0</v>
          </cell>
          <cell r="BO21">
            <v>1</v>
          </cell>
          <cell r="BP21">
            <v>2.2999999999999998</v>
          </cell>
          <cell r="BQ21">
            <v>-4.92</v>
          </cell>
          <cell r="BR21">
            <v>-7.2199999999999989</v>
          </cell>
          <cell r="BS21"/>
          <cell r="BT21">
            <v>1</v>
          </cell>
        </row>
        <row r="22">
          <cell r="G22" t="str">
            <v>Boyd A Zontelli_0</v>
          </cell>
          <cell r="H22">
            <v>1</v>
          </cell>
          <cell r="I22">
            <v>1</v>
          </cell>
          <cell r="J22">
            <v>12179</v>
          </cell>
          <cell r="K22">
            <v>73.186301369863017</v>
          </cell>
          <cell r="L22">
            <v>14</v>
          </cell>
          <cell r="M22">
            <v>39286</v>
          </cell>
          <cell r="N22">
            <v>5</v>
          </cell>
          <cell r="O22">
            <v>2.29</v>
          </cell>
          <cell r="P22">
            <v>0</v>
          </cell>
          <cell r="Q22">
            <v>0</v>
          </cell>
          <cell r="R22">
            <v>0</v>
          </cell>
          <cell r="T22">
            <v>1</v>
          </cell>
          <cell r="U22" t="str">
            <v>Yes</v>
          </cell>
          <cell r="V22" t="str">
            <v>Posterior Approach Ptosis Repair</v>
          </cell>
          <cell r="W22">
            <v>1</v>
          </cell>
          <cell r="X22">
            <v>1</v>
          </cell>
          <cell r="Y22" t="str">
            <v>OU</v>
          </cell>
          <cell r="Z22">
            <v>0</v>
          </cell>
          <cell r="AA22">
            <v>1</v>
          </cell>
          <cell r="AB22">
            <v>8</v>
          </cell>
          <cell r="AD22">
            <v>39281</v>
          </cell>
          <cell r="AE22">
            <v>39286</v>
          </cell>
          <cell r="AF22">
            <v>39384</v>
          </cell>
          <cell r="AG22">
            <v>3.3666666666666667</v>
          </cell>
          <cell r="AH22" t="str">
            <v>OS</v>
          </cell>
          <cell r="AI22">
            <v>1</v>
          </cell>
          <cell r="AJ22">
            <v>1.89</v>
          </cell>
          <cell r="AK22">
            <v>15</v>
          </cell>
          <cell r="AL22">
            <v>2.02</v>
          </cell>
          <cell r="AM22">
            <v>14.69</v>
          </cell>
          <cell r="AN22">
            <v>2.29</v>
          </cell>
          <cell r="AO22">
            <v>0</v>
          </cell>
          <cell r="AP22">
            <v>3.99</v>
          </cell>
          <cell r="AQ22">
            <v>8.89</v>
          </cell>
          <cell r="AS22">
            <v>0</v>
          </cell>
          <cell r="AT22">
            <v>0.40000000000000013</v>
          </cell>
          <cell r="AU22">
            <v>1.7000000000000002</v>
          </cell>
          <cell r="AV22">
            <v>0</v>
          </cell>
          <cell r="AW22">
            <v>0</v>
          </cell>
          <cell r="AX22">
            <v>1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1</v>
          </cell>
          <cell r="BF22">
            <v>0</v>
          </cell>
          <cell r="BG22">
            <v>0</v>
          </cell>
          <cell r="BH22">
            <v>0.13000000000000012</v>
          </cell>
          <cell r="BI22">
            <v>-0.3100000000000005</v>
          </cell>
          <cell r="BJ22">
            <v>-0.44000000000000061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/>
          <cell r="BP22">
            <v>2.1000000000000005</v>
          </cell>
          <cell r="BQ22">
            <v>-6.1099999999999994</v>
          </cell>
          <cell r="BR22">
            <v>-8.2099999999999991</v>
          </cell>
          <cell r="BS22"/>
          <cell r="BT22">
            <v>0</v>
          </cell>
        </row>
        <row r="23">
          <cell r="G23" t="str">
            <v>Boyd A Zontelli_1</v>
          </cell>
          <cell r="H23">
            <v>1</v>
          </cell>
          <cell r="I23">
            <v>1</v>
          </cell>
          <cell r="J23">
            <v>12179</v>
          </cell>
          <cell r="K23">
            <v>73.186301369863017</v>
          </cell>
          <cell r="L23">
            <v>15</v>
          </cell>
          <cell r="M23">
            <v>39286</v>
          </cell>
          <cell r="N23">
            <v>5</v>
          </cell>
          <cell r="O23">
            <v>2.14</v>
          </cell>
          <cell r="P23">
            <v>0</v>
          </cell>
          <cell r="Q23">
            <v>0</v>
          </cell>
          <cell r="R23">
            <v>0</v>
          </cell>
          <cell r="T23">
            <v>1</v>
          </cell>
          <cell r="U23" t="str">
            <v>Yes</v>
          </cell>
          <cell r="V23" t="str">
            <v>Posterior Approach Ptosis Repair</v>
          </cell>
          <cell r="W23">
            <v>1</v>
          </cell>
          <cell r="X23">
            <v>1</v>
          </cell>
          <cell r="Y23" t="str">
            <v>OU</v>
          </cell>
          <cell r="Z23">
            <v>1</v>
          </cell>
          <cell r="AA23">
            <v>1</v>
          </cell>
          <cell r="AB23">
            <v>8.5</v>
          </cell>
          <cell r="AD23">
            <v>39281</v>
          </cell>
          <cell r="AE23">
            <v>39286</v>
          </cell>
          <cell r="AF23">
            <v>39384</v>
          </cell>
          <cell r="AG23">
            <v>3.3666666666666667</v>
          </cell>
          <cell r="AH23" t="str">
            <v>OS</v>
          </cell>
          <cell r="AI23">
            <v>1</v>
          </cell>
          <cell r="AJ23">
            <v>1.72</v>
          </cell>
          <cell r="AK23">
            <v>10.182</v>
          </cell>
          <cell r="AL23">
            <v>3.25</v>
          </cell>
          <cell r="AM23">
            <v>17.21</v>
          </cell>
          <cell r="AN23">
            <v>2.14</v>
          </cell>
          <cell r="AO23">
            <v>0</v>
          </cell>
          <cell r="AP23">
            <v>3.07</v>
          </cell>
          <cell r="AQ23">
            <v>10.37</v>
          </cell>
          <cell r="AS23">
            <v>0</v>
          </cell>
          <cell r="AT23">
            <v>0.42000000000000015</v>
          </cell>
          <cell r="AU23">
            <v>0.92999999999999972</v>
          </cell>
          <cell r="AV23">
            <v>0</v>
          </cell>
          <cell r="AW23">
            <v>0</v>
          </cell>
          <cell r="AX23">
            <v>1</v>
          </cell>
          <cell r="AY23">
            <v>0</v>
          </cell>
          <cell r="AZ23">
            <v>0</v>
          </cell>
          <cell r="BA23">
            <v>1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1.53</v>
          </cell>
          <cell r="BI23">
            <v>7.0280000000000005</v>
          </cell>
          <cell r="BJ23">
            <v>5.4980000000000002</v>
          </cell>
          <cell r="BK23">
            <v>1</v>
          </cell>
          <cell r="BL23">
            <v>0</v>
          </cell>
          <cell r="BM23">
            <v>0</v>
          </cell>
          <cell r="BN23">
            <v>0</v>
          </cell>
          <cell r="BO23">
            <v>1</v>
          </cell>
          <cell r="BP23">
            <v>1.3499999999999999</v>
          </cell>
          <cell r="BQ23">
            <v>0.18799999999999883</v>
          </cell>
          <cell r="BR23">
            <v>-1.1620000000000008</v>
          </cell>
          <cell r="BS23"/>
          <cell r="BT23">
            <v>1</v>
          </cell>
        </row>
        <row r="24">
          <cell r="G24" t="str">
            <v>Carmen Soto_0</v>
          </cell>
          <cell r="H24">
            <v>1</v>
          </cell>
          <cell r="I24">
            <v>2</v>
          </cell>
          <cell r="J24">
            <v>12249</v>
          </cell>
          <cell r="K24">
            <v>75.079452054794515</v>
          </cell>
          <cell r="L24">
            <v>12</v>
          </cell>
          <cell r="M24">
            <v>40059</v>
          </cell>
          <cell r="N24">
            <v>5</v>
          </cell>
          <cell r="O24">
            <v>2.84</v>
          </cell>
          <cell r="P24">
            <v>0</v>
          </cell>
          <cell r="Q24">
            <v>0</v>
          </cell>
          <cell r="R24">
            <v>0</v>
          </cell>
          <cell r="T24">
            <v>1</v>
          </cell>
          <cell r="U24" t="str">
            <v>Yes</v>
          </cell>
          <cell r="V24" t="str">
            <v>Posterior Approach Ptosis Repair</v>
          </cell>
          <cell r="W24">
            <v>1</v>
          </cell>
          <cell r="X24">
            <v>1</v>
          </cell>
          <cell r="Y24" t="str">
            <v>OU</v>
          </cell>
          <cell r="Z24">
            <v>0</v>
          </cell>
          <cell r="AA24">
            <v>1</v>
          </cell>
          <cell r="AB24">
            <v>4</v>
          </cell>
          <cell r="AC24">
            <v>0</v>
          </cell>
          <cell r="AD24">
            <v>40053</v>
          </cell>
          <cell r="AE24">
            <v>40059</v>
          </cell>
          <cell r="AF24">
            <v>40182</v>
          </cell>
          <cell r="AG24">
            <v>4.2</v>
          </cell>
          <cell r="AH24" t="str">
            <v>OS</v>
          </cell>
          <cell r="AI24">
            <v>1</v>
          </cell>
          <cell r="AJ24">
            <v>3.04</v>
          </cell>
          <cell r="AK24">
            <v>27.11</v>
          </cell>
          <cell r="AL24">
            <v>2.3199999999999998</v>
          </cell>
          <cell r="AM24">
            <v>23.04</v>
          </cell>
          <cell r="AN24">
            <v>2.84</v>
          </cell>
          <cell r="AO24">
            <v>0</v>
          </cell>
          <cell r="AP24">
            <v>4.3899999999999997</v>
          </cell>
          <cell r="AQ24">
            <v>25.58</v>
          </cell>
          <cell r="AS24">
            <v>0</v>
          </cell>
          <cell r="AT24">
            <v>-0.20000000000000018</v>
          </cell>
          <cell r="AU24">
            <v>1.5499999999999998</v>
          </cell>
          <cell r="AV24">
            <v>0</v>
          </cell>
          <cell r="AW24">
            <v>0</v>
          </cell>
          <cell r="AX24">
            <v>1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1</v>
          </cell>
          <cell r="BF24">
            <v>0</v>
          </cell>
          <cell r="BG24">
            <v>0</v>
          </cell>
          <cell r="BH24">
            <v>-0.7200000000000002</v>
          </cell>
          <cell r="BI24">
            <v>-4.07</v>
          </cell>
          <cell r="BJ24">
            <v>-3.35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/>
          <cell r="BP24">
            <v>1.3499999999999996</v>
          </cell>
          <cell r="BQ24">
            <v>-1.5300000000000011</v>
          </cell>
          <cell r="BR24">
            <v>-2.8800000000000026</v>
          </cell>
          <cell r="BS24"/>
          <cell r="BT24">
            <v>0</v>
          </cell>
        </row>
        <row r="25">
          <cell r="G25" t="str">
            <v>Carmen Soto_1</v>
          </cell>
          <cell r="H25">
            <v>1</v>
          </cell>
          <cell r="I25">
            <v>2</v>
          </cell>
          <cell r="J25">
            <v>12249</v>
          </cell>
          <cell r="K25">
            <v>75.079452054794515</v>
          </cell>
          <cell r="L25">
            <v>11</v>
          </cell>
          <cell r="M25">
            <v>40059</v>
          </cell>
          <cell r="N25">
            <v>5</v>
          </cell>
          <cell r="O25">
            <v>3.65</v>
          </cell>
          <cell r="P25">
            <v>0</v>
          </cell>
          <cell r="Q25">
            <v>0</v>
          </cell>
          <cell r="R25">
            <v>0</v>
          </cell>
          <cell r="T25">
            <v>1</v>
          </cell>
          <cell r="U25" t="str">
            <v>Yes</v>
          </cell>
          <cell r="V25" t="str">
            <v>Posterior Approach Ptosis Repair</v>
          </cell>
          <cell r="W25">
            <v>1</v>
          </cell>
          <cell r="X25">
            <v>1</v>
          </cell>
          <cell r="Y25" t="str">
            <v>OU</v>
          </cell>
          <cell r="Z25">
            <v>1</v>
          </cell>
          <cell r="AA25">
            <v>1</v>
          </cell>
          <cell r="AB25">
            <v>8</v>
          </cell>
          <cell r="AC25">
            <v>0</v>
          </cell>
          <cell r="AD25">
            <v>40053</v>
          </cell>
          <cell r="AE25">
            <v>40059</v>
          </cell>
          <cell r="AF25">
            <v>40182</v>
          </cell>
          <cell r="AG25">
            <v>4.2</v>
          </cell>
          <cell r="AH25" t="str">
            <v>OS</v>
          </cell>
          <cell r="AI25">
            <v>1</v>
          </cell>
          <cell r="AJ25">
            <v>0.80900000000000005</v>
          </cell>
          <cell r="AK25">
            <v>26.47</v>
          </cell>
          <cell r="AL25">
            <v>2.0059999999999998</v>
          </cell>
          <cell r="AM25">
            <v>21.062999999999999</v>
          </cell>
          <cell r="AN25">
            <v>3.65</v>
          </cell>
          <cell r="AO25">
            <v>0</v>
          </cell>
          <cell r="AP25">
            <v>4.1470000000000002</v>
          </cell>
          <cell r="AQ25">
            <v>23.010999999999999</v>
          </cell>
          <cell r="AS25">
            <v>0</v>
          </cell>
          <cell r="AT25">
            <v>2.8409999999999997</v>
          </cell>
          <cell r="AU25">
            <v>0.49700000000000033</v>
          </cell>
          <cell r="AV25">
            <v>1</v>
          </cell>
          <cell r="AW25">
            <v>0</v>
          </cell>
          <cell r="AX25">
            <v>0</v>
          </cell>
          <cell r="AY25">
            <v>0</v>
          </cell>
          <cell r="AZ25">
            <v>1</v>
          </cell>
          <cell r="BA25">
            <v>1</v>
          </cell>
          <cell r="BB25">
            <v>0</v>
          </cell>
          <cell r="BC25">
            <v>1</v>
          </cell>
          <cell r="BD25">
            <v>0</v>
          </cell>
          <cell r="BE25">
            <v>0</v>
          </cell>
          <cell r="BF25">
            <v>0</v>
          </cell>
          <cell r="BG25">
            <v>1</v>
          </cell>
          <cell r="BH25">
            <v>1.1969999999999996</v>
          </cell>
          <cell r="BI25">
            <v>-5.407</v>
          </cell>
          <cell r="BJ25">
            <v>-6.6039999999999992</v>
          </cell>
          <cell r="BK25">
            <v>1</v>
          </cell>
          <cell r="BL25">
            <v>1</v>
          </cell>
          <cell r="BM25">
            <v>1</v>
          </cell>
          <cell r="BN25">
            <v>0</v>
          </cell>
          <cell r="BO25">
            <v>3</v>
          </cell>
          <cell r="BP25">
            <v>3.3380000000000001</v>
          </cell>
          <cell r="BQ25">
            <v>-3.4589999999999996</v>
          </cell>
          <cell r="BR25">
            <v>-6.7970000000000006</v>
          </cell>
          <cell r="BS25"/>
          <cell r="BT25">
            <v>1</v>
          </cell>
        </row>
        <row r="26">
          <cell r="G26" t="str">
            <v>Carolyn Shadduck_0</v>
          </cell>
          <cell r="H26">
            <v>1</v>
          </cell>
          <cell r="I26">
            <v>2</v>
          </cell>
          <cell r="J26">
            <v>14891</v>
          </cell>
          <cell r="K26">
            <v>67.854794520547941</v>
          </cell>
          <cell r="L26">
            <v>14</v>
          </cell>
          <cell r="M26">
            <v>40024</v>
          </cell>
          <cell r="N26">
            <v>6</v>
          </cell>
          <cell r="O26">
            <v>3.26</v>
          </cell>
          <cell r="P26">
            <v>0</v>
          </cell>
          <cell r="Q26">
            <v>0</v>
          </cell>
          <cell r="R26">
            <v>0</v>
          </cell>
          <cell r="T26">
            <v>1</v>
          </cell>
          <cell r="W26">
            <v>1</v>
          </cell>
          <cell r="X26">
            <v>1</v>
          </cell>
          <cell r="Y26" t="str">
            <v>OU</v>
          </cell>
          <cell r="Z26">
            <v>0</v>
          </cell>
          <cell r="AA26">
            <v>1</v>
          </cell>
          <cell r="AB26">
            <v>6</v>
          </cell>
          <cell r="AC26">
            <v>0</v>
          </cell>
          <cell r="AD26">
            <v>40018</v>
          </cell>
          <cell r="AE26">
            <v>40024</v>
          </cell>
          <cell r="AF26">
            <v>40115</v>
          </cell>
          <cell r="AG26">
            <v>3.1666666666666665</v>
          </cell>
          <cell r="AH26" t="str">
            <v>OS</v>
          </cell>
          <cell r="AI26">
            <v>1</v>
          </cell>
          <cell r="AJ26">
            <v>2.83</v>
          </cell>
          <cell r="AK26">
            <v>17.86</v>
          </cell>
          <cell r="AL26">
            <v>2.14</v>
          </cell>
          <cell r="AM26">
            <v>14.86</v>
          </cell>
          <cell r="AN26">
            <v>3.26</v>
          </cell>
          <cell r="AO26">
            <v>0</v>
          </cell>
          <cell r="AP26">
            <v>3.67</v>
          </cell>
          <cell r="AQ26">
            <v>24.09</v>
          </cell>
          <cell r="AS26" t="str">
            <v>In op report, it states that “levator” was excised.</v>
          </cell>
          <cell r="AT26">
            <v>0.42999999999999972</v>
          </cell>
          <cell r="AU26">
            <v>0.41000000000000014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1</v>
          </cell>
          <cell r="BA26">
            <v>1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-0.69</v>
          </cell>
          <cell r="BI26">
            <v>-3</v>
          </cell>
          <cell r="BJ26">
            <v>-2.31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/>
          <cell r="BP26">
            <v>0.83999999999999986</v>
          </cell>
          <cell r="BQ26">
            <v>6.23</v>
          </cell>
          <cell r="BR26">
            <v>5.3900000000000023</v>
          </cell>
          <cell r="BS26"/>
          <cell r="BT26">
            <v>0</v>
          </cell>
        </row>
        <row r="27">
          <cell r="G27" t="str">
            <v>Carolyn Shadduck_1</v>
          </cell>
          <cell r="H27">
            <v>1</v>
          </cell>
          <cell r="I27">
            <v>2</v>
          </cell>
          <cell r="J27">
            <v>14891</v>
          </cell>
          <cell r="K27">
            <v>67.854794520547941</v>
          </cell>
          <cell r="L27">
            <v>14</v>
          </cell>
          <cell r="M27">
            <v>40024</v>
          </cell>
          <cell r="N27">
            <v>6</v>
          </cell>
          <cell r="O27">
            <v>2.98</v>
          </cell>
          <cell r="P27">
            <v>0</v>
          </cell>
          <cell r="Q27">
            <v>0</v>
          </cell>
          <cell r="R27">
            <v>0</v>
          </cell>
          <cell r="T27">
            <v>1</v>
          </cell>
          <cell r="W27">
            <v>1</v>
          </cell>
          <cell r="X27">
            <v>1</v>
          </cell>
          <cell r="Y27" t="str">
            <v>OU</v>
          </cell>
          <cell r="Z27">
            <v>1</v>
          </cell>
          <cell r="AA27">
            <v>1</v>
          </cell>
          <cell r="AB27">
            <v>8</v>
          </cell>
          <cell r="AC27">
            <v>0</v>
          </cell>
          <cell r="AD27">
            <v>40018</v>
          </cell>
          <cell r="AE27">
            <v>40024</v>
          </cell>
          <cell r="AF27">
            <v>40115</v>
          </cell>
          <cell r="AG27">
            <v>3.1666666666666665</v>
          </cell>
          <cell r="AH27" t="str">
            <v>OS</v>
          </cell>
          <cell r="AI27">
            <v>1</v>
          </cell>
          <cell r="AJ27">
            <v>2.1800000000000002</v>
          </cell>
          <cell r="AK27">
            <v>19.36</v>
          </cell>
          <cell r="AL27">
            <v>3.03</v>
          </cell>
          <cell r="AM27">
            <v>17.41</v>
          </cell>
          <cell r="AN27">
            <v>2.98</v>
          </cell>
          <cell r="AO27">
            <v>0</v>
          </cell>
          <cell r="AP27">
            <v>3.47</v>
          </cell>
          <cell r="AQ27">
            <v>27.6</v>
          </cell>
          <cell r="AS27" t="str">
            <v>In op report, it states that “levator” was excised.</v>
          </cell>
          <cell r="AT27">
            <v>0.79999999999999982</v>
          </cell>
          <cell r="AU27">
            <v>0.49000000000000021</v>
          </cell>
          <cell r="AV27">
            <v>1</v>
          </cell>
          <cell r="AW27">
            <v>0</v>
          </cell>
          <cell r="AX27">
            <v>0</v>
          </cell>
          <cell r="AY27">
            <v>0</v>
          </cell>
          <cell r="AZ27">
            <v>1</v>
          </cell>
          <cell r="BA27">
            <v>1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0.84999999999999964</v>
          </cell>
          <cell r="BI27">
            <v>-1.9499999999999993</v>
          </cell>
          <cell r="BJ27">
            <v>-2.7999999999999989</v>
          </cell>
          <cell r="BK27">
            <v>1</v>
          </cell>
          <cell r="BL27">
            <v>1</v>
          </cell>
          <cell r="BM27">
            <v>1</v>
          </cell>
          <cell r="BN27">
            <v>0</v>
          </cell>
          <cell r="BO27">
            <v>3</v>
          </cell>
          <cell r="BP27">
            <v>1.29</v>
          </cell>
          <cell r="BQ27">
            <v>8.240000000000002</v>
          </cell>
          <cell r="BR27">
            <v>6.9500000000000028</v>
          </cell>
          <cell r="BS27"/>
          <cell r="BT27">
            <v>1</v>
          </cell>
        </row>
        <row r="28">
          <cell r="G28" t="str">
            <v>Charlene Baskin_0</v>
          </cell>
          <cell r="H28">
            <v>1</v>
          </cell>
          <cell r="I28">
            <v>2</v>
          </cell>
          <cell r="J28">
            <v>16970</v>
          </cell>
          <cell r="K28">
            <v>59.484931506849314</v>
          </cell>
          <cell r="L28">
            <v>15</v>
          </cell>
          <cell r="M28">
            <v>39006</v>
          </cell>
          <cell r="N28">
            <v>7</v>
          </cell>
          <cell r="O28">
            <v>2.84</v>
          </cell>
          <cell r="P28">
            <v>0</v>
          </cell>
          <cell r="Q28">
            <v>0</v>
          </cell>
          <cell r="R28">
            <v>0</v>
          </cell>
          <cell r="T28">
            <v>1</v>
          </cell>
          <cell r="W28">
            <v>1</v>
          </cell>
          <cell r="X28">
            <v>1</v>
          </cell>
          <cell r="Y28" t="str">
            <v>OU</v>
          </cell>
          <cell r="Z28">
            <v>0</v>
          </cell>
          <cell r="AA28">
            <v>1</v>
          </cell>
          <cell r="AB28">
            <v>6</v>
          </cell>
          <cell r="AD28">
            <v>38999</v>
          </cell>
          <cell r="AE28">
            <v>39006</v>
          </cell>
          <cell r="AF28">
            <v>39363</v>
          </cell>
          <cell r="AG28">
            <v>11.966666666666667</v>
          </cell>
          <cell r="AH28" t="str">
            <v>OD</v>
          </cell>
          <cell r="AI28">
            <v>0</v>
          </cell>
          <cell r="AJ28">
            <v>1.29</v>
          </cell>
          <cell r="AK28">
            <v>15.12</v>
          </cell>
          <cell r="AL28">
            <v>3.3</v>
          </cell>
          <cell r="AM28">
            <v>13.57</v>
          </cell>
          <cell r="AN28">
            <v>2.84</v>
          </cell>
          <cell r="AP28">
            <v>3.49</v>
          </cell>
          <cell r="AQ28">
            <v>17.78</v>
          </cell>
          <cell r="AT28">
            <v>1.5499999999999998</v>
          </cell>
          <cell r="AU28">
            <v>0.65000000000000036</v>
          </cell>
          <cell r="AV28">
            <v>1</v>
          </cell>
          <cell r="AW28">
            <v>0</v>
          </cell>
          <cell r="AX28">
            <v>1</v>
          </cell>
          <cell r="AY28">
            <v>0</v>
          </cell>
          <cell r="AZ28">
            <v>0</v>
          </cell>
          <cell r="BA28">
            <v>1</v>
          </cell>
          <cell r="BB28">
            <v>0</v>
          </cell>
          <cell r="BC28">
            <v>1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2.0099999999999998</v>
          </cell>
          <cell r="BI28">
            <v>-1.5499999999999989</v>
          </cell>
          <cell r="BJ28">
            <v>-3.5599999999999987</v>
          </cell>
          <cell r="BK28">
            <v>1</v>
          </cell>
          <cell r="BL28">
            <v>1</v>
          </cell>
          <cell r="BM28">
            <v>1</v>
          </cell>
          <cell r="BN28">
            <v>0</v>
          </cell>
          <cell r="BO28">
            <v>3</v>
          </cell>
          <cell r="BP28">
            <v>2.2000000000000002</v>
          </cell>
          <cell r="BQ28">
            <v>2.6600000000000019</v>
          </cell>
          <cell r="BR28">
            <v>0.46000000000000263</v>
          </cell>
          <cell r="BS28"/>
          <cell r="BT28">
            <v>1</v>
          </cell>
        </row>
        <row r="29">
          <cell r="G29" t="str">
            <v>Charlene Baskin_1</v>
          </cell>
          <cell r="H29">
            <v>1</v>
          </cell>
          <cell r="I29">
            <v>2</v>
          </cell>
          <cell r="J29">
            <v>16970</v>
          </cell>
          <cell r="K29">
            <v>59.484931506849314</v>
          </cell>
          <cell r="L29">
            <v>15</v>
          </cell>
          <cell r="M29">
            <v>39006</v>
          </cell>
          <cell r="N29">
            <v>7</v>
          </cell>
          <cell r="O29">
            <v>3.04</v>
          </cell>
          <cell r="P29">
            <v>0</v>
          </cell>
          <cell r="Q29">
            <v>0</v>
          </cell>
          <cell r="R29">
            <v>0</v>
          </cell>
          <cell r="T29">
            <v>1</v>
          </cell>
          <cell r="W29">
            <v>1</v>
          </cell>
          <cell r="X29">
            <v>1</v>
          </cell>
          <cell r="Y29" t="str">
            <v>OU</v>
          </cell>
          <cell r="Z29">
            <v>1</v>
          </cell>
          <cell r="AA29">
            <v>1</v>
          </cell>
          <cell r="AB29">
            <v>7</v>
          </cell>
          <cell r="AD29">
            <v>38999</v>
          </cell>
          <cell r="AE29">
            <v>39006</v>
          </cell>
          <cell r="AF29">
            <v>39363</v>
          </cell>
          <cell r="AG29">
            <v>11.966666666666667</v>
          </cell>
          <cell r="AH29" t="str">
            <v>OD</v>
          </cell>
          <cell r="AI29">
            <v>0</v>
          </cell>
          <cell r="AJ29">
            <v>1.37</v>
          </cell>
          <cell r="AK29">
            <v>12.93</v>
          </cell>
          <cell r="AL29">
            <v>2.38</v>
          </cell>
          <cell r="AM29">
            <v>15.32</v>
          </cell>
          <cell r="AN29">
            <v>3.04</v>
          </cell>
          <cell r="AP29">
            <v>4.29</v>
          </cell>
          <cell r="AQ29">
            <v>17.73</v>
          </cell>
          <cell r="AT29">
            <v>1.67</v>
          </cell>
          <cell r="AU29">
            <v>1.25</v>
          </cell>
          <cell r="AV29">
            <v>1</v>
          </cell>
          <cell r="AW29">
            <v>0</v>
          </cell>
          <cell r="AX29">
            <v>1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1</v>
          </cell>
          <cell r="BD29">
            <v>0</v>
          </cell>
          <cell r="BE29">
            <v>1</v>
          </cell>
          <cell r="BF29">
            <v>0</v>
          </cell>
          <cell r="BG29">
            <v>0</v>
          </cell>
          <cell r="BH29">
            <v>1.0099999999999998</v>
          </cell>
          <cell r="BI29">
            <v>2.3900000000000006</v>
          </cell>
          <cell r="BJ29">
            <v>1.3800000000000008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/>
          <cell r="BP29">
            <v>2.92</v>
          </cell>
          <cell r="BQ29">
            <v>4.8000000000000007</v>
          </cell>
          <cell r="BR29">
            <v>1.8800000000000026</v>
          </cell>
          <cell r="BS29"/>
          <cell r="BT29">
            <v>0</v>
          </cell>
        </row>
        <row r="30">
          <cell r="G30" t="str">
            <v>Corazon Mendoza_0</v>
          </cell>
          <cell r="H30">
            <v>1</v>
          </cell>
          <cell r="I30">
            <v>2</v>
          </cell>
          <cell r="J30">
            <v>16539</v>
          </cell>
          <cell r="K30">
            <v>58.917808219178085</v>
          </cell>
          <cell r="L30">
            <v>11</v>
          </cell>
          <cell r="M30">
            <v>38365</v>
          </cell>
          <cell r="N30">
            <v>6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 t="str">
            <v>(213) 922-4557</v>
          </cell>
          <cell r="T30">
            <v>1</v>
          </cell>
          <cell r="U30" t="str">
            <v>Yes</v>
          </cell>
          <cell r="V30" t="str">
            <v>Posterior Approach Ptosis Repair</v>
          </cell>
          <cell r="W30">
            <v>1</v>
          </cell>
          <cell r="X30">
            <v>1</v>
          </cell>
          <cell r="Y30" t="str">
            <v>OU</v>
          </cell>
          <cell r="Z30">
            <v>0</v>
          </cell>
          <cell r="AA30">
            <v>1</v>
          </cell>
          <cell r="AB30">
            <v>7</v>
          </cell>
          <cell r="AD30">
            <v>38359</v>
          </cell>
          <cell r="AE30">
            <v>38365</v>
          </cell>
          <cell r="AF30">
            <v>38491</v>
          </cell>
          <cell r="AG30">
            <v>4.4000000000000004</v>
          </cell>
          <cell r="AH30" t="str">
            <v>OD</v>
          </cell>
          <cell r="AI30">
            <v>0</v>
          </cell>
          <cell r="AJ30">
            <v>0.67500000000000004</v>
          </cell>
          <cell r="AK30">
            <v>29.3</v>
          </cell>
          <cell r="AL30">
            <v>0.83</v>
          </cell>
          <cell r="AM30">
            <v>28.27</v>
          </cell>
          <cell r="AN30">
            <v>0</v>
          </cell>
          <cell r="AO30">
            <v>0</v>
          </cell>
          <cell r="AP30">
            <v>0.72</v>
          </cell>
          <cell r="AQ30">
            <v>27.99</v>
          </cell>
          <cell r="AS30" t="str">
            <v>later underwent ext levator resection</v>
          </cell>
          <cell r="AT30">
            <v>-0.67500000000000004</v>
          </cell>
          <cell r="AU30">
            <v>0.72</v>
          </cell>
          <cell r="AV30">
            <v>0</v>
          </cell>
          <cell r="AW30">
            <v>1</v>
          </cell>
          <cell r="AX30">
            <v>1</v>
          </cell>
          <cell r="AY30">
            <v>0</v>
          </cell>
          <cell r="AZ30">
            <v>0</v>
          </cell>
          <cell r="BA30">
            <v>1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0.15499999999999992</v>
          </cell>
          <cell r="BI30">
            <v>-1.0300000000000011</v>
          </cell>
          <cell r="BJ30">
            <v>-1.1850000000000009</v>
          </cell>
          <cell r="BK30">
            <v>0</v>
          </cell>
          <cell r="BL30">
            <v>1</v>
          </cell>
          <cell r="BM30">
            <v>0</v>
          </cell>
          <cell r="BN30">
            <v>0</v>
          </cell>
          <cell r="BO30">
            <v>2</v>
          </cell>
          <cell r="BP30">
            <v>4.4999999999999929E-2</v>
          </cell>
          <cell r="BQ30">
            <v>-1.3100000000000023</v>
          </cell>
          <cell r="BR30">
            <v>-1.3550000000000004</v>
          </cell>
          <cell r="BS30"/>
          <cell r="BT30">
            <v>1</v>
          </cell>
        </row>
        <row r="31">
          <cell r="G31" t="str">
            <v>Corazon Mendoza_1</v>
          </cell>
          <cell r="H31">
            <v>1</v>
          </cell>
          <cell r="I31">
            <v>2</v>
          </cell>
          <cell r="J31">
            <v>16539</v>
          </cell>
          <cell r="K31">
            <v>58.917808219178085</v>
          </cell>
          <cell r="L31">
            <v>11</v>
          </cell>
          <cell r="M31">
            <v>38365</v>
          </cell>
          <cell r="N31">
            <v>6</v>
          </cell>
          <cell r="O31">
            <v>0.35</v>
          </cell>
          <cell r="P31">
            <v>0</v>
          </cell>
          <cell r="Q31">
            <v>0</v>
          </cell>
          <cell r="R31">
            <v>0</v>
          </cell>
          <cell r="S31" t="str">
            <v>(213) 922-4557</v>
          </cell>
          <cell r="T31">
            <v>1</v>
          </cell>
          <cell r="U31" t="str">
            <v>Yes</v>
          </cell>
          <cell r="V31" t="str">
            <v>Posterior Approach Ptosis Repair</v>
          </cell>
          <cell r="W31">
            <v>1</v>
          </cell>
          <cell r="X31">
            <v>1</v>
          </cell>
          <cell r="Y31" t="str">
            <v>OU</v>
          </cell>
          <cell r="Z31">
            <v>1</v>
          </cell>
          <cell r="AA31">
            <v>1</v>
          </cell>
          <cell r="AB31">
            <v>7</v>
          </cell>
          <cell r="AD31">
            <v>38359</v>
          </cell>
          <cell r="AE31">
            <v>38365</v>
          </cell>
          <cell r="AF31">
            <v>38491</v>
          </cell>
          <cell r="AG31">
            <v>4.4000000000000004</v>
          </cell>
          <cell r="AH31" t="str">
            <v>OD</v>
          </cell>
          <cell r="AI31">
            <v>0</v>
          </cell>
          <cell r="AJ31">
            <v>0.72</v>
          </cell>
          <cell r="AK31">
            <v>28.62</v>
          </cell>
          <cell r="AL31">
            <v>0.75</v>
          </cell>
          <cell r="AM31">
            <v>27.26</v>
          </cell>
          <cell r="AN31">
            <v>0.35</v>
          </cell>
          <cell r="AO31">
            <v>0</v>
          </cell>
          <cell r="AP31">
            <v>1.07</v>
          </cell>
          <cell r="AQ31">
            <v>27.93</v>
          </cell>
          <cell r="AS31" t="str">
            <v>later underwent ext levator resection</v>
          </cell>
          <cell r="AT31">
            <v>-0.37</v>
          </cell>
          <cell r="AU31">
            <v>0.72000000000000008</v>
          </cell>
          <cell r="AV31">
            <v>0</v>
          </cell>
          <cell r="AW31">
            <v>0</v>
          </cell>
          <cell r="AX31">
            <v>1</v>
          </cell>
          <cell r="AY31">
            <v>0</v>
          </cell>
          <cell r="AZ31">
            <v>0</v>
          </cell>
          <cell r="BA31">
            <v>1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3.0000000000000027E-2</v>
          </cell>
          <cell r="BI31">
            <v>-1.3599999999999994</v>
          </cell>
          <cell r="BJ31">
            <v>-1.3899999999999995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/>
          <cell r="BP31">
            <v>0.35000000000000009</v>
          </cell>
          <cell r="BQ31">
            <v>-0.69000000000000128</v>
          </cell>
          <cell r="BR31">
            <v>-1.0400000000000027</v>
          </cell>
          <cell r="BS31"/>
          <cell r="BT31">
            <v>0</v>
          </cell>
        </row>
        <row r="32">
          <cell r="G32" t="str">
            <v>Dolores Nawa_0</v>
          </cell>
          <cell r="H32">
            <v>1</v>
          </cell>
          <cell r="I32">
            <v>2</v>
          </cell>
          <cell r="J32">
            <v>8886</v>
          </cell>
          <cell r="K32">
            <v>83.854794520547941</v>
          </cell>
          <cell r="L32">
            <v>11</v>
          </cell>
          <cell r="M32">
            <v>39944</v>
          </cell>
          <cell r="N32">
            <v>5</v>
          </cell>
          <cell r="O32">
            <v>4.1760000000000002</v>
          </cell>
          <cell r="P32">
            <v>0</v>
          </cell>
          <cell r="Q32">
            <v>0</v>
          </cell>
          <cell r="R32">
            <v>0</v>
          </cell>
          <cell r="T32">
            <v>1</v>
          </cell>
          <cell r="U32" t="str">
            <v>yes</v>
          </cell>
          <cell r="V32" t="str">
            <v>Posterior Approach Ptosis Repair</v>
          </cell>
          <cell r="W32">
            <v>1</v>
          </cell>
          <cell r="X32">
            <v>1</v>
          </cell>
          <cell r="Y32" t="str">
            <v>OU</v>
          </cell>
          <cell r="Z32">
            <v>0</v>
          </cell>
          <cell r="AA32">
            <v>1</v>
          </cell>
          <cell r="AB32">
            <v>8</v>
          </cell>
          <cell r="AC32">
            <v>0</v>
          </cell>
          <cell r="AD32">
            <v>39939</v>
          </cell>
          <cell r="AE32">
            <v>39944</v>
          </cell>
          <cell r="AF32">
            <v>40213</v>
          </cell>
          <cell r="AG32">
            <v>8.9333333333333336</v>
          </cell>
          <cell r="AH32" t="str">
            <v>OD</v>
          </cell>
          <cell r="AI32">
            <v>0</v>
          </cell>
          <cell r="AJ32">
            <v>1.05</v>
          </cell>
          <cell r="AK32">
            <v>17.760000000000002</v>
          </cell>
          <cell r="AL32">
            <v>4.01</v>
          </cell>
          <cell r="AM32">
            <v>17.07</v>
          </cell>
          <cell r="AN32">
            <v>4.1760000000000002</v>
          </cell>
          <cell r="AO32">
            <v>0</v>
          </cell>
          <cell r="AP32">
            <v>3.66</v>
          </cell>
          <cell r="AQ32">
            <v>13.64</v>
          </cell>
          <cell r="AS32" t="str">
            <v>s/p basal cell excision @ glabella with rhomboid flap. 11 mo f/u</v>
          </cell>
          <cell r="AT32">
            <v>3.1260000000000003</v>
          </cell>
          <cell r="AU32">
            <v>-0.51600000000000001</v>
          </cell>
          <cell r="AV32">
            <v>1</v>
          </cell>
          <cell r="AW32">
            <v>0</v>
          </cell>
          <cell r="AX32">
            <v>0</v>
          </cell>
          <cell r="AY32">
            <v>1</v>
          </cell>
          <cell r="AZ32">
            <v>0</v>
          </cell>
          <cell r="BA32">
            <v>1</v>
          </cell>
          <cell r="BB32">
            <v>0</v>
          </cell>
          <cell r="BC32">
            <v>1</v>
          </cell>
          <cell r="BD32">
            <v>0</v>
          </cell>
          <cell r="BE32">
            <v>0</v>
          </cell>
          <cell r="BF32">
            <v>0</v>
          </cell>
          <cell r="BG32">
            <v>1</v>
          </cell>
          <cell r="BH32">
            <v>2.96</v>
          </cell>
          <cell r="BI32">
            <v>-0.69000000000000128</v>
          </cell>
          <cell r="BJ32">
            <v>-3.6500000000000012</v>
          </cell>
          <cell r="BK32">
            <v>1</v>
          </cell>
          <cell r="BL32">
            <v>1</v>
          </cell>
          <cell r="BM32">
            <v>1</v>
          </cell>
          <cell r="BN32">
            <v>0</v>
          </cell>
          <cell r="BO32">
            <v>3</v>
          </cell>
          <cell r="BP32">
            <v>2.6100000000000003</v>
          </cell>
          <cell r="BQ32">
            <v>-4.120000000000001</v>
          </cell>
          <cell r="BR32">
            <v>-6.73</v>
          </cell>
          <cell r="BS32"/>
          <cell r="BT32">
            <v>1</v>
          </cell>
        </row>
        <row r="33">
          <cell r="G33" t="str">
            <v>Dolores Nawa_1</v>
          </cell>
          <cell r="H33">
            <v>1</v>
          </cell>
          <cell r="I33">
            <v>2</v>
          </cell>
          <cell r="J33">
            <v>8886</v>
          </cell>
          <cell r="K33">
            <v>83.854794520547941</v>
          </cell>
          <cell r="L33">
            <v>12</v>
          </cell>
          <cell r="M33">
            <v>39944</v>
          </cell>
          <cell r="N33">
            <v>5</v>
          </cell>
          <cell r="O33">
            <v>3.4169999999999998</v>
          </cell>
          <cell r="P33">
            <v>0</v>
          </cell>
          <cell r="Q33">
            <v>0</v>
          </cell>
          <cell r="R33">
            <v>0</v>
          </cell>
          <cell r="T33">
            <v>1</v>
          </cell>
          <cell r="U33" t="str">
            <v>yes</v>
          </cell>
          <cell r="V33" t="str">
            <v>Posterior Approach Ptosis Repair</v>
          </cell>
          <cell r="W33">
            <v>1</v>
          </cell>
          <cell r="X33">
            <v>1</v>
          </cell>
          <cell r="Y33" t="str">
            <v>OU</v>
          </cell>
          <cell r="Z33">
            <v>1</v>
          </cell>
          <cell r="AA33">
            <v>1</v>
          </cell>
          <cell r="AB33">
            <v>3.5</v>
          </cell>
          <cell r="AC33">
            <v>0</v>
          </cell>
          <cell r="AD33">
            <v>39939</v>
          </cell>
          <cell r="AE33">
            <v>39944</v>
          </cell>
          <cell r="AF33">
            <v>40213</v>
          </cell>
          <cell r="AG33">
            <v>8.9333333333333336</v>
          </cell>
          <cell r="AH33" t="str">
            <v>OD</v>
          </cell>
          <cell r="AI33">
            <v>0</v>
          </cell>
          <cell r="AJ33">
            <v>1.87</v>
          </cell>
          <cell r="AK33">
            <v>15.84</v>
          </cell>
          <cell r="AL33">
            <v>2.98</v>
          </cell>
          <cell r="AM33">
            <v>18.63</v>
          </cell>
          <cell r="AN33">
            <v>3.4169999999999998</v>
          </cell>
          <cell r="AO33">
            <v>0</v>
          </cell>
          <cell r="AP33">
            <v>3.1</v>
          </cell>
          <cell r="AQ33">
            <v>11.19</v>
          </cell>
          <cell r="AS33" t="str">
            <v>s/p basal cell excision @ glabella with rhomboid flap. 11 mo f/u</v>
          </cell>
          <cell r="AT33">
            <v>1.5469999999999997</v>
          </cell>
          <cell r="AU33">
            <v>-0.31699999999999973</v>
          </cell>
          <cell r="AV33">
            <v>1</v>
          </cell>
          <cell r="AW33">
            <v>0</v>
          </cell>
          <cell r="AX33">
            <v>0</v>
          </cell>
          <cell r="AY33">
            <v>0</v>
          </cell>
          <cell r="AZ33">
            <v>1</v>
          </cell>
          <cell r="BA33">
            <v>1</v>
          </cell>
          <cell r="BB33">
            <v>0</v>
          </cell>
          <cell r="BC33">
            <v>1</v>
          </cell>
          <cell r="BD33">
            <v>0</v>
          </cell>
          <cell r="BE33">
            <v>0</v>
          </cell>
          <cell r="BF33">
            <v>0</v>
          </cell>
          <cell r="BG33">
            <v>1</v>
          </cell>
          <cell r="BH33">
            <v>1.1099999999999999</v>
          </cell>
          <cell r="BI33">
            <v>2.7899999999999991</v>
          </cell>
          <cell r="BJ33">
            <v>1.6799999999999993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/>
          <cell r="BP33">
            <v>1.23</v>
          </cell>
          <cell r="BQ33">
            <v>-4.6500000000000004</v>
          </cell>
          <cell r="BR33">
            <v>-5.879999999999999</v>
          </cell>
          <cell r="BS33"/>
          <cell r="BT33">
            <v>0</v>
          </cell>
        </row>
        <row r="34">
          <cell r="G34" t="str">
            <v>Donna Bean_0</v>
          </cell>
          <cell r="H34">
            <v>1</v>
          </cell>
          <cell r="I34">
            <v>2</v>
          </cell>
          <cell r="J34">
            <v>18311</v>
          </cell>
          <cell r="K34">
            <v>62.126027397260273</v>
          </cell>
          <cell r="L34">
            <v>15</v>
          </cell>
          <cell r="M34">
            <v>41324</v>
          </cell>
          <cell r="N34">
            <v>6</v>
          </cell>
          <cell r="O34">
            <v>1.22</v>
          </cell>
          <cell r="P34">
            <v>0</v>
          </cell>
          <cell r="Q34">
            <v>0</v>
          </cell>
          <cell r="R34">
            <v>0</v>
          </cell>
          <cell r="T34">
            <v>1</v>
          </cell>
          <cell r="W34">
            <v>1</v>
          </cell>
          <cell r="X34">
            <v>1</v>
          </cell>
          <cell r="Y34" t="str">
            <v>OU</v>
          </cell>
          <cell r="Z34">
            <v>0</v>
          </cell>
          <cell r="AA34">
            <v>1</v>
          </cell>
          <cell r="AB34">
            <v>9</v>
          </cell>
          <cell r="AC34">
            <v>0</v>
          </cell>
          <cell r="AD34">
            <v>41318</v>
          </cell>
          <cell r="AE34">
            <v>41324</v>
          </cell>
          <cell r="AF34">
            <v>41414</v>
          </cell>
          <cell r="AG34">
            <v>3.2333333333333334</v>
          </cell>
          <cell r="AH34" t="str">
            <v>OD</v>
          </cell>
          <cell r="AI34">
            <v>0</v>
          </cell>
          <cell r="AJ34">
            <v>1.05</v>
          </cell>
          <cell r="AK34">
            <v>26.17</v>
          </cell>
          <cell r="AL34">
            <v>3.03</v>
          </cell>
          <cell r="AM34">
            <v>17.07</v>
          </cell>
          <cell r="AN34">
            <v>1.22</v>
          </cell>
          <cell r="AP34">
            <v>2.11</v>
          </cell>
          <cell r="AQ34">
            <v>20.51</v>
          </cell>
          <cell r="AT34">
            <v>0.16999999999999993</v>
          </cell>
          <cell r="AU34">
            <v>0.8899999999999999</v>
          </cell>
          <cell r="AV34">
            <v>0</v>
          </cell>
          <cell r="AW34">
            <v>0</v>
          </cell>
          <cell r="AX34">
            <v>1</v>
          </cell>
          <cell r="AY34">
            <v>0</v>
          </cell>
          <cell r="AZ34">
            <v>0</v>
          </cell>
          <cell r="BA34">
            <v>1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1.9799999999999998</v>
          </cell>
          <cell r="BI34">
            <v>-9.1000000000000014</v>
          </cell>
          <cell r="BJ34">
            <v>-11.080000000000002</v>
          </cell>
          <cell r="BK34">
            <v>1</v>
          </cell>
          <cell r="BL34">
            <v>1</v>
          </cell>
          <cell r="BM34">
            <v>1</v>
          </cell>
          <cell r="BN34">
            <v>0</v>
          </cell>
          <cell r="BO34">
            <v>3</v>
          </cell>
          <cell r="BP34">
            <v>1.0599999999999998</v>
          </cell>
          <cell r="BQ34">
            <v>-5.66</v>
          </cell>
          <cell r="BR34">
            <v>-6.7199999999999989</v>
          </cell>
          <cell r="BS34"/>
          <cell r="BT34">
            <v>1</v>
          </cell>
        </row>
        <row r="35">
          <cell r="G35" t="str">
            <v>Donna Bean_1</v>
          </cell>
          <cell r="H35">
            <v>1</v>
          </cell>
          <cell r="I35">
            <v>2</v>
          </cell>
          <cell r="J35">
            <v>18311</v>
          </cell>
          <cell r="K35">
            <v>62.126027397260273</v>
          </cell>
          <cell r="L35">
            <v>15</v>
          </cell>
          <cell r="M35">
            <v>41324</v>
          </cell>
          <cell r="N35">
            <v>6</v>
          </cell>
          <cell r="O35">
            <v>2.98</v>
          </cell>
          <cell r="P35">
            <v>0</v>
          </cell>
          <cell r="Q35">
            <v>0</v>
          </cell>
          <cell r="R35">
            <v>0</v>
          </cell>
          <cell r="T35">
            <v>1</v>
          </cell>
          <cell r="W35">
            <v>1</v>
          </cell>
          <cell r="X35">
            <v>1</v>
          </cell>
          <cell r="Y35" t="str">
            <v>OU</v>
          </cell>
          <cell r="Z35">
            <v>1</v>
          </cell>
          <cell r="AA35">
            <v>1</v>
          </cell>
          <cell r="AB35">
            <v>8</v>
          </cell>
          <cell r="AC35">
            <v>0</v>
          </cell>
          <cell r="AD35">
            <v>41318</v>
          </cell>
          <cell r="AE35">
            <v>41324</v>
          </cell>
          <cell r="AF35">
            <v>41414</v>
          </cell>
          <cell r="AG35">
            <v>3.2333333333333334</v>
          </cell>
          <cell r="AH35" t="str">
            <v>OD</v>
          </cell>
          <cell r="AI35">
            <v>0</v>
          </cell>
          <cell r="AJ35">
            <v>0.84</v>
          </cell>
          <cell r="AK35">
            <v>19.260000000000002</v>
          </cell>
          <cell r="AL35">
            <v>1.01</v>
          </cell>
          <cell r="AM35">
            <v>15.37</v>
          </cell>
          <cell r="AN35">
            <v>2.98</v>
          </cell>
          <cell r="AP35">
            <v>2.64</v>
          </cell>
          <cell r="AQ35">
            <v>15.74</v>
          </cell>
          <cell r="AT35">
            <v>2.14</v>
          </cell>
          <cell r="AU35">
            <v>-0.33999999999999986</v>
          </cell>
          <cell r="AV35">
            <v>1</v>
          </cell>
          <cell r="AW35">
            <v>0</v>
          </cell>
          <cell r="AX35">
            <v>0</v>
          </cell>
          <cell r="AY35">
            <v>0</v>
          </cell>
          <cell r="AZ35">
            <v>1</v>
          </cell>
          <cell r="BA35">
            <v>1</v>
          </cell>
          <cell r="BB35">
            <v>0</v>
          </cell>
          <cell r="BC35">
            <v>1</v>
          </cell>
          <cell r="BD35">
            <v>0</v>
          </cell>
          <cell r="BE35">
            <v>0</v>
          </cell>
          <cell r="BF35">
            <v>0</v>
          </cell>
          <cell r="BG35">
            <v>1</v>
          </cell>
          <cell r="BH35">
            <v>0.17000000000000004</v>
          </cell>
          <cell r="BI35">
            <v>-3.8900000000000023</v>
          </cell>
          <cell r="BJ35">
            <v>-4.0600000000000023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/>
          <cell r="BP35">
            <v>1.8000000000000003</v>
          </cell>
          <cell r="BQ35">
            <v>-3.5200000000000014</v>
          </cell>
          <cell r="BR35">
            <v>-5.3200000000000021</v>
          </cell>
          <cell r="BS35"/>
          <cell r="BT35">
            <v>0</v>
          </cell>
        </row>
        <row r="36">
          <cell r="G36" t="str">
            <v>Doreen Rochman_0</v>
          </cell>
          <cell r="H36">
            <v>1</v>
          </cell>
          <cell r="I36">
            <v>2</v>
          </cell>
          <cell r="J36">
            <v>12975</v>
          </cell>
          <cell r="K36">
            <v>73.38082191780822</v>
          </cell>
          <cell r="L36">
            <v>14</v>
          </cell>
          <cell r="M36">
            <v>40157</v>
          </cell>
          <cell r="N36">
            <v>6</v>
          </cell>
          <cell r="O36">
            <v>2.15</v>
          </cell>
          <cell r="P36">
            <v>0</v>
          </cell>
          <cell r="Q36">
            <v>0</v>
          </cell>
          <cell r="R36">
            <v>0</v>
          </cell>
          <cell r="S36" t="str">
            <v>(310) 962-9773</v>
          </cell>
          <cell r="T36">
            <v>1</v>
          </cell>
          <cell r="U36" t="str">
            <v>Yes</v>
          </cell>
          <cell r="V36" t="str">
            <v>Posterior Approach Ptosis Repair</v>
          </cell>
          <cell r="W36">
            <v>1</v>
          </cell>
          <cell r="X36">
            <v>1</v>
          </cell>
          <cell r="Y36" t="str">
            <v>OU</v>
          </cell>
          <cell r="Z36">
            <v>0</v>
          </cell>
          <cell r="AA36">
            <v>1</v>
          </cell>
          <cell r="AB36">
            <v>5.5</v>
          </cell>
          <cell r="AD36">
            <v>40151</v>
          </cell>
          <cell r="AE36">
            <v>40157</v>
          </cell>
          <cell r="AF36">
            <v>40322</v>
          </cell>
          <cell r="AG36">
            <v>5.666666666666667</v>
          </cell>
          <cell r="AH36" t="str">
            <v>OD</v>
          </cell>
          <cell r="AI36">
            <v>0</v>
          </cell>
          <cell r="AJ36">
            <v>2.56</v>
          </cell>
          <cell r="AK36">
            <v>14.84</v>
          </cell>
          <cell r="AL36">
            <v>4.5</v>
          </cell>
          <cell r="AM36">
            <v>19.48</v>
          </cell>
          <cell r="AN36">
            <v>2.15</v>
          </cell>
          <cell r="AO36">
            <v>0</v>
          </cell>
          <cell r="AP36">
            <v>3.15</v>
          </cell>
          <cell r="AQ36">
            <v>14.67</v>
          </cell>
          <cell r="AS36" t="str">
            <v>6 mo f/u</v>
          </cell>
          <cell r="AT36">
            <v>-0.41000000000000014</v>
          </cell>
          <cell r="AU36">
            <v>1</v>
          </cell>
          <cell r="AV36">
            <v>0</v>
          </cell>
          <cell r="AW36">
            <v>0</v>
          </cell>
          <cell r="AX36">
            <v>1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1.94</v>
          </cell>
          <cell r="BI36">
            <v>4.6400000000000006</v>
          </cell>
          <cell r="BJ36">
            <v>2.7000000000000006</v>
          </cell>
          <cell r="BK36">
            <v>1</v>
          </cell>
          <cell r="BL36">
            <v>0</v>
          </cell>
          <cell r="BM36">
            <v>0</v>
          </cell>
          <cell r="BN36">
            <v>0</v>
          </cell>
          <cell r="BO36">
            <v>1</v>
          </cell>
          <cell r="BP36">
            <v>0.58999999999999986</v>
          </cell>
          <cell r="BQ36">
            <v>-0.16999999999999993</v>
          </cell>
          <cell r="BR36">
            <v>-0.75999999999999979</v>
          </cell>
          <cell r="BS36"/>
          <cell r="BT36">
            <v>1</v>
          </cell>
        </row>
        <row r="37">
          <cell r="G37" t="str">
            <v>Doreen Rochman_1</v>
          </cell>
          <cell r="H37">
            <v>1</v>
          </cell>
          <cell r="I37">
            <v>2</v>
          </cell>
          <cell r="J37">
            <v>12975</v>
          </cell>
          <cell r="K37">
            <v>73.38082191780822</v>
          </cell>
          <cell r="L37">
            <v>14</v>
          </cell>
          <cell r="M37">
            <v>40157</v>
          </cell>
          <cell r="N37">
            <v>6</v>
          </cell>
          <cell r="O37">
            <v>2.87</v>
          </cell>
          <cell r="P37">
            <v>0</v>
          </cell>
          <cell r="Q37">
            <v>0</v>
          </cell>
          <cell r="R37">
            <v>0</v>
          </cell>
          <cell r="S37" t="str">
            <v>(310) 962-9773</v>
          </cell>
          <cell r="T37">
            <v>1</v>
          </cell>
          <cell r="U37" t="str">
            <v>Yes</v>
          </cell>
          <cell r="V37" t="str">
            <v>Posterior Approach Ptosis Repair</v>
          </cell>
          <cell r="W37">
            <v>1</v>
          </cell>
          <cell r="X37">
            <v>1</v>
          </cell>
          <cell r="Y37" t="str">
            <v>OU</v>
          </cell>
          <cell r="Z37">
            <v>1</v>
          </cell>
          <cell r="AA37">
            <v>1</v>
          </cell>
          <cell r="AB37">
            <v>7.5</v>
          </cell>
          <cell r="AD37">
            <v>40151</v>
          </cell>
          <cell r="AE37">
            <v>40157</v>
          </cell>
          <cell r="AF37">
            <v>40322</v>
          </cell>
          <cell r="AG37">
            <v>5.666666666666667</v>
          </cell>
          <cell r="AH37" t="str">
            <v>OD</v>
          </cell>
          <cell r="AI37">
            <v>0</v>
          </cell>
          <cell r="AJ37">
            <v>2.73</v>
          </cell>
          <cell r="AK37">
            <v>12.84</v>
          </cell>
          <cell r="AL37">
            <v>2.77</v>
          </cell>
          <cell r="AM37">
            <v>15.33</v>
          </cell>
          <cell r="AN37">
            <v>2.87</v>
          </cell>
          <cell r="AO37">
            <v>0</v>
          </cell>
          <cell r="AP37">
            <v>2.91</v>
          </cell>
          <cell r="AQ37">
            <v>10.91</v>
          </cell>
          <cell r="AS37" t="str">
            <v>6 mo f/u</v>
          </cell>
          <cell r="AT37">
            <v>0.14000000000000012</v>
          </cell>
          <cell r="AU37">
            <v>4.0000000000000036E-2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1</v>
          </cell>
          <cell r="BA37">
            <v>1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4.0000000000000036E-2</v>
          </cell>
          <cell r="BI37">
            <v>2.4900000000000002</v>
          </cell>
          <cell r="BJ37">
            <v>2.4500000000000002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/>
          <cell r="BP37">
            <v>0.18000000000000016</v>
          </cell>
          <cell r="BQ37">
            <v>-1.9299999999999997</v>
          </cell>
          <cell r="BR37">
            <v>-2.1099999999999994</v>
          </cell>
          <cell r="BS37"/>
          <cell r="BT37">
            <v>0</v>
          </cell>
        </row>
        <row r="38">
          <cell r="G38" t="str">
            <v>Doris Cohen_0</v>
          </cell>
          <cell r="H38">
            <v>1</v>
          </cell>
          <cell r="I38">
            <v>2</v>
          </cell>
          <cell r="J38">
            <v>11527</v>
          </cell>
          <cell r="K38">
            <v>76.871232876712327</v>
          </cell>
          <cell r="L38">
            <v>10</v>
          </cell>
          <cell r="M38">
            <v>40000</v>
          </cell>
          <cell r="N38">
            <v>5</v>
          </cell>
          <cell r="O38">
            <v>5.3250000000000002</v>
          </cell>
          <cell r="P38">
            <v>0</v>
          </cell>
          <cell r="Q38">
            <v>0</v>
          </cell>
          <cell r="R38">
            <v>0</v>
          </cell>
          <cell r="S38" t="str">
            <v>(310) 909-4463</v>
          </cell>
          <cell r="T38">
            <v>1</v>
          </cell>
          <cell r="U38" t="str">
            <v>YEs</v>
          </cell>
          <cell r="V38" t="str">
            <v>Posterior Approach Ptosis Repair</v>
          </cell>
          <cell r="W38">
            <v>1</v>
          </cell>
          <cell r="X38">
            <v>1</v>
          </cell>
          <cell r="Y38" t="str">
            <v>OU</v>
          </cell>
          <cell r="Z38">
            <v>0</v>
          </cell>
          <cell r="AA38">
            <v>1</v>
          </cell>
          <cell r="AB38">
            <v>7</v>
          </cell>
          <cell r="AC38">
            <v>0</v>
          </cell>
          <cell r="AD38">
            <v>39995</v>
          </cell>
          <cell r="AE38">
            <v>0</v>
          </cell>
          <cell r="AF38">
            <v>40245</v>
          </cell>
          <cell r="AG38">
            <v>8.2333333333333325</v>
          </cell>
          <cell r="AH38" t="str">
            <v>OD</v>
          </cell>
          <cell r="AI38">
            <v>0</v>
          </cell>
          <cell r="AJ38">
            <v>1.3919999999999999</v>
          </cell>
          <cell r="AK38">
            <v>25.616</v>
          </cell>
          <cell r="AL38">
            <v>4.056</v>
          </cell>
          <cell r="AM38">
            <v>26.678999999999998</v>
          </cell>
          <cell r="AN38">
            <v>5.3250000000000002</v>
          </cell>
          <cell r="AO38">
            <v>0</v>
          </cell>
          <cell r="AP38">
            <v>4.5179999999999998</v>
          </cell>
          <cell r="AQ38">
            <v>26.545999999999999</v>
          </cell>
          <cell r="AS38">
            <v>0</v>
          </cell>
          <cell r="AT38">
            <v>3.9330000000000003</v>
          </cell>
          <cell r="AU38">
            <v>-0.80700000000000038</v>
          </cell>
          <cell r="AV38">
            <v>1</v>
          </cell>
          <cell r="AW38">
            <v>0</v>
          </cell>
          <cell r="AX38">
            <v>0</v>
          </cell>
          <cell r="AY38">
            <v>1</v>
          </cell>
          <cell r="AZ38">
            <v>0</v>
          </cell>
          <cell r="BA38">
            <v>1</v>
          </cell>
          <cell r="BB38">
            <v>0</v>
          </cell>
          <cell r="BC38">
            <v>1</v>
          </cell>
          <cell r="BD38">
            <v>0</v>
          </cell>
          <cell r="BE38">
            <v>0</v>
          </cell>
          <cell r="BF38">
            <v>0</v>
          </cell>
          <cell r="BG38">
            <v>1</v>
          </cell>
          <cell r="BH38">
            <v>2.6640000000000001</v>
          </cell>
          <cell r="BI38">
            <v>1.0629999999999988</v>
          </cell>
          <cell r="BJ38">
            <v>-1.6010000000000013</v>
          </cell>
          <cell r="BK38">
            <v>1</v>
          </cell>
          <cell r="BL38">
            <v>0</v>
          </cell>
          <cell r="BM38">
            <v>0</v>
          </cell>
          <cell r="BN38">
            <v>0</v>
          </cell>
          <cell r="BO38">
            <v>1</v>
          </cell>
          <cell r="BP38">
            <v>3.1259999999999999</v>
          </cell>
          <cell r="BQ38">
            <v>0.92999999999999972</v>
          </cell>
          <cell r="BR38">
            <v>-2.1960000000000015</v>
          </cell>
          <cell r="BS38"/>
          <cell r="BT38">
            <v>1</v>
          </cell>
        </row>
        <row r="39">
          <cell r="G39" t="str">
            <v>Doris Cohen_1</v>
          </cell>
          <cell r="H39">
            <v>1</v>
          </cell>
          <cell r="I39">
            <v>2</v>
          </cell>
          <cell r="J39">
            <v>11527</v>
          </cell>
          <cell r="K39">
            <v>76.871232876712327</v>
          </cell>
          <cell r="L39">
            <v>12</v>
          </cell>
          <cell r="M39">
            <v>40000</v>
          </cell>
          <cell r="N39">
            <v>5</v>
          </cell>
          <cell r="O39">
            <v>2.3820000000000001</v>
          </cell>
          <cell r="P39">
            <v>0</v>
          </cell>
          <cell r="Q39">
            <v>0</v>
          </cell>
          <cell r="R39">
            <v>0</v>
          </cell>
          <cell r="S39" t="str">
            <v>(310) 909-4463</v>
          </cell>
          <cell r="T39">
            <v>1</v>
          </cell>
          <cell r="U39" t="str">
            <v>YEs</v>
          </cell>
          <cell r="V39" t="str">
            <v>Posterior Approach Ptosis Repair</v>
          </cell>
          <cell r="W39">
            <v>1</v>
          </cell>
          <cell r="X39">
            <v>1</v>
          </cell>
          <cell r="Y39" t="str">
            <v>OU</v>
          </cell>
          <cell r="Z39">
            <v>1</v>
          </cell>
          <cell r="AA39">
            <v>1</v>
          </cell>
          <cell r="AB39">
            <v>5</v>
          </cell>
          <cell r="AC39">
            <v>0</v>
          </cell>
          <cell r="AD39">
            <v>39995</v>
          </cell>
          <cell r="AE39">
            <v>0</v>
          </cell>
          <cell r="AF39">
            <v>40245</v>
          </cell>
          <cell r="AG39">
            <v>8.2333333333333325</v>
          </cell>
          <cell r="AH39" t="str">
            <v>OD</v>
          </cell>
          <cell r="AI39">
            <v>0</v>
          </cell>
          <cell r="AJ39">
            <v>2.0499999999999998</v>
          </cell>
          <cell r="AK39">
            <v>19.87</v>
          </cell>
          <cell r="AL39">
            <v>2.16</v>
          </cell>
          <cell r="AM39">
            <v>21.83</v>
          </cell>
          <cell r="AN39">
            <v>2.3820000000000001</v>
          </cell>
          <cell r="AO39">
            <v>0</v>
          </cell>
          <cell r="AP39">
            <v>3.7</v>
          </cell>
          <cell r="AQ39">
            <v>21.56</v>
          </cell>
          <cell r="AS39">
            <v>0</v>
          </cell>
          <cell r="AT39">
            <v>0.33200000000000029</v>
          </cell>
          <cell r="AU39">
            <v>1.3180000000000001</v>
          </cell>
          <cell r="AV39">
            <v>0</v>
          </cell>
          <cell r="AW39">
            <v>0</v>
          </cell>
          <cell r="AX39">
            <v>1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1</v>
          </cell>
          <cell r="BF39">
            <v>0</v>
          </cell>
          <cell r="BG39">
            <v>0</v>
          </cell>
          <cell r="BH39">
            <v>0.11000000000000032</v>
          </cell>
          <cell r="BI39">
            <v>1.9599999999999973</v>
          </cell>
          <cell r="BJ39">
            <v>1.849999999999997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/>
          <cell r="BP39">
            <v>1.6500000000000004</v>
          </cell>
          <cell r="BQ39">
            <v>1.6899999999999977</v>
          </cell>
          <cell r="BR39">
            <v>3.9999999999999147E-2</v>
          </cell>
          <cell r="BS39"/>
          <cell r="BT39">
            <v>0</v>
          </cell>
        </row>
        <row r="40">
          <cell r="G40" t="str">
            <v>Edie Kianfar_0</v>
          </cell>
          <cell r="H40">
            <v>1</v>
          </cell>
          <cell r="I40">
            <v>2</v>
          </cell>
          <cell r="J40">
            <v>16747</v>
          </cell>
          <cell r="K40">
            <v>60.726027397260275</v>
          </cell>
          <cell r="L40">
            <v>13</v>
          </cell>
          <cell r="M40">
            <v>39240</v>
          </cell>
          <cell r="N40">
            <v>6</v>
          </cell>
          <cell r="O40">
            <v>0.92</v>
          </cell>
          <cell r="P40">
            <v>0</v>
          </cell>
          <cell r="Q40">
            <v>0</v>
          </cell>
          <cell r="R40">
            <v>0</v>
          </cell>
          <cell r="S40" t="str">
            <v>(818) 448-2523</v>
          </cell>
          <cell r="T40">
            <v>1</v>
          </cell>
          <cell r="U40" t="str">
            <v>Yes</v>
          </cell>
          <cell r="V40" t="str">
            <v>Posterior Approach Ptosis Repair</v>
          </cell>
          <cell r="W40">
            <v>1</v>
          </cell>
          <cell r="X40">
            <v>1</v>
          </cell>
          <cell r="Y40" t="str">
            <v>OU</v>
          </cell>
          <cell r="Z40">
            <v>0</v>
          </cell>
          <cell r="AA40">
            <v>1</v>
          </cell>
          <cell r="AB40">
            <v>10</v>
          </cell>
          <cell r="AD40">
            <v>39234</v>
          </cell>
          <cell r="AE40">
            <v>0</v>
          </cell>
          <cell r="AF40">
            <v>39342</v>
          </cell>
          <cell r="AG40">
            <v>3.5333333333333332</v>
          </cell>
          <cell r="AH40" t="str">
            <v>OU</v>
          </cell>
          <cell r="AI40">
            <v>2</v>
          </cell>
          <cell r="AJ40">
            <v>0.66800000000000004</v>
          </cell>
          <cell r="AK40">
            <v>15.695</v>
          </cell>
          <cell r="AL40">
            <v>2.8809999999999998</v>
          </cell>
          <cell r="AM40">
            <v>16.814</v>
          </cell>
          <cell r="AN40">
            <v>0.92</v>
          </cell>
          <cell r="AO40">
            <v>0</v>
          </cell>
          <cell r="AP40">
            <v>1.5229999999999999</v>
          </cell>
          <cell r="AQ40">
            <v>15.176</v>
          </cell>
          <cell r="AS40">
            <v>0</v>
          </cell>
          <cell r="AT40">
            <v>0.252</v>
          </cell>
          <cell r="AU40">
            <v>0.60299999999999987</v>
          </cell>
          <cell r="AV40">
            <v>0</v>
          </cell>
          <cell r="AW40">
            <v>0</v>
          </cell>
          <cell r="AX40">
            <v>1</v>
          </cell>
          <cell r="AY40">
            <v>0</v>
          </cell>
          <cell r="AZ40">
            <v>0</v>
          </cell>
          <cell r="BA40">
            <v>1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2.2129999999999996</v>
          </cell>
          <cell r="BI40">
            <v>1.1189999999999998</v>
          </cell>
          <cell r="BJ40">
            <v>-1.0939999999999999</v>
          </cell>
          <cell r="BK40">
            <v>1</v>
          </cell>
          <cell r="BL40">
            <v>0</v>
          </cell>
          <cell r="BM40">
            <v>0</v>
          </cell>
          <cell r="BN40">
            <v>0</v>
          </cell>
          <cell r="BO40">
            <v>1</v>
          </cell>
          <cell r="BP40">
            <v>0.85499999999999987</v>
          </cell>
          <cell r="BQ40">
            <v>-0.51900000000000013</v>
          </cell>
          <cell r="BR40">
            <v>-1.3740000000000006</v>
          </cell>
          <cell r="BS40"/>
          <cell r="BT40">
            <v>1</v>
          </cell>
        </row>
        <row r="41">
          <cell r="G41" t="str">
            <v>Edie Kianfar_1</v>
          </cell>
          <cell r="H41">
            <v>1</v>
          </cell>
          <cell r="I41">
            <v>2</v>
          </cell>
          <cell r="J41">
            <v>16747</v>
          </cell>
          <cell r="K41">
            <v>60.726027397260275</v>
          </cell>
          <cell r="L41">
            <v>14</v>
          </cell>
          <cell r="M41">
            <v>39240</v>
          </cell>
          <cell r="N41">
            <v>6</v>
          </cell>
          <cell r="O41">
            <v>1.103</v>
          </cell>
          <cell r="P41">
            <v>0</v>
          </cell>
          <cell r="Q41">
            <v>0</v>
          </cell>
          <cell r="R41">
            <v>0</v>
          </cell>
          <cell r="S41" t="str">
            <v>(818) 448-2523</v>
          </cell>
          <cell r="T41">
            <v>1</v>
          </cell>
          <cell r="U41" t="str">
            <v>Yes</v>
          </cell>
          <cell r="V41" t="str">
            <v>Posterior Approach Ptosis Repair</v>
          </cell>
          <cell r="W41">
            <v>1</v>
          </cell>
          <cell r="X41">
            <v>1</v>
          </cell>
          <cell r="Y41" t="str">
            <v>OU</v>
          </cell>
          <cell r="Z41">
            <v>1</v>
          </cell>
          <cell r="AA41">
            <v>1</v>
          </cell>
          <cell r="AB41">
            <v>8</v>
          </cell>
          <cell r="AD41">
            <v>39234</v>
          </cell>
          <cell r="AE41">
            <v>0</v>
          </cell>
          <cell r="AF41">
            <v>39342</v>
          </cell>
          <cell r="AG41">
            <v>3.5333333333333332</v>
          </cell>
          <cell r="AH41" t="str">
            <v>OU</v>
          </cell>
          <cell r="AI41">
            <v>2</v>
          </cell>
          <cell r="AJ41">
            <v>1.71</v>
          </cell>
          <cell r="AK41">
            <v>22.9</v>
          </cell>
          <cell r="AL41">
            <v>3.43</v>
          </cell>
          <cell r="AM41">
            <v>17.82</v>
          </cell>
          <cell r="AN41">
            <v>1.103</v>
          </cell>
          <cell r="AO41">
            <v>0</v>
          </cell>
          <cell r="AP41">
            <v>1.38</v>
          </cell>
          <cell r="AQ41">
            <v>19.14</v>
          </cell>
          <cell r="AS41">
            <v>0</v>
          </cell>
          <cell r="AT41">
            <v>-0.60699999999999998</v>
          </cell>
          <cell r="AU41">
            <v>0.27699999999999991</v>
          </cell>
          <cell r="AV41">
            <v>0</v>
          </cell>
          <cell r="AW41">
            <v>1</v>
          </cell>
          <cell r="AX41">
            <v>0</v>
          </cell>
          <cell r="AY41">
            <v>0</v>
          </cell>
          <cell r="AZ41">
            <v>1</v>
          </cell>
          <cell r="BA41">
            <v>1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1.7200000000000002</v>
          </cell>
          <cell r="BI41">
            <v>-5.0799999999999983</v>
          </cell>
          <cell r="BJ41">
            <v>-6.7999999999999989</v>
          </cell>
          <cell r="BK41">
            <v>1</v>
          </cell>
          <cell r="BL41">
            <v>1</v>
          </cell>
          <cell r="BM41">
            <v>1</v>
          </cell>
          <cell r="BN41">
            <v>0</v>
          </cell>
          <cell r="BO41">
            <v>3</v>
          </cell>
          <cell r="BP41">
            <v>-0.33000000000000007</v>
          </cell>
          <cell r="BQ41">
            <v>-3.759999999999998</v>
          </cell>
          <cell r="BR41">
            <v>-3.4299999999999962</v>
          </cell>
          <cell r="BS41"/>
          <cell r="BT41">
            <v>1</v>
          </cell>
        </row>
        <row r="42">
          <cell r="G42" t="str">
            <v>Erika Mayer_0</v>
          </cell>
          <cell r="H42">
            <v>1</v>
          </cell>
          <cell r="I42">
            <v>2</v>
          </cell>
          <cell r="J42">
            <v>13108</v>
          </cell>
          <cell r="K42">
            <v>70.364383561643834</v>
          </cell>
          <cell r="L42">
            <v>10</v>
          </cell>
          <cell r="M42">
            <v>39170</v>
          </cell>
          <cell r="N42">
            <v>6</v>
          </cell>
          <cell r="O42">
            <v>1.73</v>
          </cell>
          <cell r="P42">
            <v>0</v>
          </cell>
          <cell r="Q42">
            <v>0</v>
          </cell>
          <cell r="R42">
            <v>0</v>
          </cell>
          <cell r="T42">
            <v>1</v>
          </cell>
          <cell r="U42" t="str">
            <v>Yes</v>
          </cell>
          <cell r="V42" t="str">
            <v>Posterior Approach Ptosis Repair</v>
          </cell>
          <cell r="W42">
            <v>1</v>
          </cell>
          <cell r="X42">
            <v>1</v>
          </cell>
          <cell r="Y42" t="str">
            <v>OU</v>
          </cell>
          <cell r="Z42">
            <v>0</v>
          </cell>
          <cell r="AA42">
            <v>1</v>
          </cell>
          <cell r="AB42">
            <v>7</v>
          </cell>
          <cell r="AD42">
            <v>39164</v>
          </cell>
          <cell r="AE42">
            <v>0</v>
          </cell>
          <cell r="AF42">
            <v>40371</v>
          </cell>
          <cell r="AG42">
            <v>39.633333333333333</v>
          </cell>
          <cell r="AH42" t="str">
            <v>OD</v>
          </cell>
          <cell r="AI42">
            <v>0</v>
          </cell>
          <cell r="AJ42">
            <v>0.9</v>
          </cell>
          <cell r="AK42">
            <v>9.2899999999999991</v>
          </cell>
          <cell r="AL42">
            <v>2.73</v>
          </cell>
          <cell r="AM42">
            <v>15.54</v>
          </cell>
          <cell r="AN42">
            <v>1.73</v>
          </cell>
          <cell r="AO42">
            <v>0</v>
          </cell>
          <cell r="AP42">
            <v>2.0499999999999998</v>
          </cell>
          <cell r="AQ42">
            <v>8.1199999999999992</v>
          </cell>
          <cell r="AS42" t="str">
            <v>4 years f/u – patient has significant brow ptosis in post-op photo (which was not present in preop photos)</v>
          </cell>
          <cell r="AT42">
            <v>0.83</v>
          </cell>
          <cell r="AU42">
            <v>0.31999999999999984</v>
          </cell>
          <cell r="AV42">
            <v>1</v>
          </cell>
          <cell r="AW42">
            <v>0</v>
          </cell>
          <cell r="AX42">
            <v>0</v>
          </cell>
          <cell r="AY42">
            <v>0</v>
          </cell>
          <cell r="AZ42">
            <v>1</v>
          </cell>
          <cell r="BA42">
            <v>1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1.83</v>
          </cell>
          <cell r="BI42">
            <v>6.25</v>
          </cell>
          <cell r="BJ42">
            <v>4.42</v>
          </cell>
          <cell r="BK42">
            <v>1</v>
          </cell>
          <cell r="BL42">
            <v>0</v>
          </cell>
          <cell r="BM42">
            <v>0</v>
          </cell>
          <cell r="BN42">
            <v>0</v>
          </cell>
          <cell r="BO42">
            <v>1</v>
          </cell>
          <cell r="BP42">
            <v>1.1499999999999999</v>
          </cell>
          <cell r="BQ42">
            <v>-1.17</v>
          </cell>
          <cell r="BR42">
            <v>-2.3199999999999994</v>
          </cell>
          <cell r="BS42"/>
          <cell r="BT42">
            <v>1</v>
          </cell>
        </row>
        <row r="43">
          <cell r="G43" t="str">
            <v>Erika Mayer_1</v>
          </cell>
          <cell r="H43">
            <v>1</v>
          </cell>
          <cell r="I43">
            <v>2</v>
          </cell>
          <cell r="J43">
            <v>13108</v>
          </cell>
          <cell r="K43">
            <v>70.364383561643834</v>
          </cell>
          <cell r="L43">
            <v>10</v>
          </cell>
          <cell r="M43">
            <v>39170</v>
          </cell>
          <cell r="N43">
            <v>6</v>
          </cell>
          <cell r="O43">
            <v>1.385</v>
          </cell>
          <cell r="P43">
            <v>0</v>
          </cell>
          <cell r="Q43">
            <v>0</v>
          </cell>
          <cell r="R43">
            <v>0</v>
          </cell>
          <cell r="T43">
            <v>1</v>
          </cell>
          <cell r="U43" t="str">
            <v>Yes</v>
          </cell>
          <cell r="V43" t="str">
            <v>Posterior Approach Ptosis Repair</v>
          </cell>
          <cell r="W43">
            <v>1</v>
          </cell>
          <cell r="X43">
            <v>1</v>
          </cell>
          <cell r="Y43" t="str">
            <v>OU</v>
          </cell>
          <cell r="Z43">
            <v>1</v>
          </cell>
          <cell r="AA43">
            <v>1</v>
          </cell>
          <cell r="AB43">
            <v>4.5</v>
          </cell>
          <cell r="AD43">
            <v>39164</v>
          </cell>
          <cell r="AE43">
            <v>0</v>
          </cell>
          <cell r="AF43">
            <v>40371</v>
          </cell>
          <cell r="AG43">
            <v>39.633333333333333</v>
          </cell>
          <cell r="AH43" t="str">
            <v>OD</v>
          </cell>
          <cell r="AI43">
            <v>0</v>
          </cell>
          <cell r="AJ43">
            <v>1.81</v>
          </cell>
          <cell r="AK43">
            <v>9.86</v>
          </cell>
          <cell r="AL43">
            <v>2.52</v>
          </cell>
          <cell r="AM43">
            <v>16.07</v>
          </cell>
          <cell r="AN43">
            <v>1.385</v>
          </cell>
          <cell r="AO43">
            <v>0</v>
          </cell>
          <cell r="AP43">
            <v>2.68</v>
          </cell>
          <cell r="AQ43">
            <v>10.02</v>
          </cell>
          <cell r="AS43" t="str">
            <v>5 years f/u – patient has significant brow ptosis in post-op photo (which was not present in preop photos)</v>
          </cell>
          <cell r="AT43">
            <v>-0.42500000000000004</v>
          </cell>
          <cell r="AU43">
            <v>1.2950000000000002</v>
          </cell>
          <cell r="AV43">
            <v>0</v>
          </cell>
          <cell r="AW43">
            <v>0</v>
          </cell>
          <cell r="AX43">
            <v>1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1</v>
          </cell>
          <cell r="BF43">
            <v>0</v>
          </cell>
          <cell r="BG43">
            <v>0</v>
          </cell>
          <cell r="BH43">
            <v>0.71</v>
          </cell>
          <cell r="BI43">
            <v>6.2100000000000009</v>
          </cell>
          <cell r="BJ43">
            <v>5.5000000000000009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/>
          <cell r="BP43">
            <v>0.87000000000000011</v>
          </cell>
          <cell r="BQ43">
            <v>0.16000000000000014</v>
          </cell>
          <cell r="BR43">
            <v>-0.70999999999999908</v>
          </cell>
          <cell r="BS43"/>
          <cell r="BT43">
            <v>0</v>
          </cell>
        </row>
        <row r="44">
          <cell r="G44" t="str">
            <v>Eva Bhadlawala_0</v>
          </cell>
          <cell r="H44">
            <v>1</v>
          </cell>
          <cell r="I44">
            <v>2</v>
          </cell>
          <cell r="J44">
            <v>22210</v>
          </cell>
          <cell r="K44">
            <v>41.747945205479454</v>
          </cell>
          <cell r="L44">
            <v>12</v>
          </cell>
          <cell r="M44">
            <v>37676</v>
          </cell>
          <cell r="N44">
            <v>5</v>
          </cell>
          <cell r="O44">
            <v>3.7450000000000001</v>
          </cell>
          <cell r="P44">
            <v>0</v>
          </cell>
          <cell r="Q44">
            <v>0</v>
          </cell>
          <cell r="R44">
            <v>0</v>
          </cell>
          <cell r="T44">
            <v>1</v>
          </cell>
          <cell r="U44" t="str">
            <v>Yes</v>
          </cell>
          <cell r="V44" t="str">
            <v>Posterior Approach Ptosis Repair</v>
          </cell>
          <cell r="W44">
            <v>1</v>
          </cell>
          <cell r="X44">
            <v>1</v>
          </cell>
          <cell r="Y44" t="str">
            <v>OU</v>
          </cell>
          <cell r="Z44">
            <v>0</v>
          </cell>
          <cell r="AA44">
            <v>1</v>
          </cell>
          <cell r="AB44">
            <v>6</v>
          </cell>
          <cell r="AC44">
            <v>0</v>
          </cell>
          <cell r="AD44">
            <v>37671</v>
          </cell>
          <cell r="AE44">
            <v>0</v>
          </cell>
          <cell r="AF44">
            <v>37889</v>
          </cell>
          <cell r="AG44">
            <v>7.2</v>
          </cell>
          <cell r="AH44" t="str">
            <v>OD</v>
          </cell>
          <cell r="AI44">
            <v>0</v>
          </cell>
          <cell r="AJ44">
            <v>1.696</v>
          </cell>
          <cell r="AK44">
            <v>16.456</v>
          </cell>
          <cell r="AL44">
            <v>3.395</v>
          </cell>
          <cell r="AM44">
            <v>16.812999999999999</v>
          </cell>
          <cell r="AN44">
            <v>3.7450000000000001</v>
          </cell>
          <cell r="AO44">
            <v>0</v>
          </cell>
          <cell r="AP44">
            <v>2.91</v>
          </cell>
          <cell r="AQ44">
            <v>18.690000000000001</v>
          </cell>
          <cell r="AS44" t="str">
            <v>2.3 year f/u</v>
          </cell>
          <cell r="AT44">
            <v>2.0490000000000004</v>
          </cell>
          <cell r="AU44">
            <v>-0.83499999999999996</v>
          </cell>
          <cell r="AV44">
            <v>1</v>
          </cell>
          <cell r="AW44">
            <v>0</v>
          </cell>
          <cell r="AX44">
            <v>0</v>
          </cell>
          <cell r="AY44">
            <v>1</v>
          </cell>
          <cell r="AZ44">
            <v>0</v>
          </cell>
          <cell r="BA44">
            <v>1</v>
          </cell>
          <cell r="BB44">
            <v>0</v>
          </cell>
          <cell r="BC44">
            <v>1</v>
          </cell>
          <cell r="BD44">
            <v>0</v>
          </cell>
          <cell r="BE44">
            <v>0</v>
          </cell>
          <cell r="BF44">
            <v>0</v>
          </cell>
          <cell r="BG44">
            <v>1</v>
          </cell>
          <cell r="BH44">
            <v>1.6990000000000001</v>
          </cell>
          <cell r="BI44">
            <v>0.35699999999999932</v>
          </cell>
          <cell r="BJ44">
            <v>-1.3420000000000007</v>
          </cell>
          <cell r="BK44">
            <v>1</v>
          </cell>
          <cell r="BL44">
            <v>0</v>
          </cell>
          <cell r="BM44">
            <v>0</v>
          </cell>
          <cell r="BN44">
            <v>0</v>
          </cell>
          <cell r="BO44">
            <v>1</v>
          </cell>
          <cell r="BP44">
            <v>1.2140000000000002</v>
          </cell>
          <cell r="BQ44">
            <v>2.2340000000000018</v>
          </cell>
          <cell r="BR44">
            <v>1.0200000000000014</v>
          </cell>
          <cell r="BS44"/>
          <cell r="BT44">
            <v>1</v>
          </cell>
        </row>
        <row r="45">
          <cell r="G45" t="str">
            <v>Eva Bhadlawala_1</v>
          </cell>
          <cell r="H45">
            <v>1</v>
          </cell>
          <cell r="I45">
            <v>2</v>
          </cell>
          <cell r="J45">
            <v>22210</v>
          </cell>
          <cell r="K45">
            <v>41.747945205479454</v>
          </cell>
          <cell r="L45">
            <v>12</v>
          </cell>
          <cell r="M45">
            <v>37676</v>
          </cell>
          <cell r="N45">
            <v>5</v>
          </cell>
          <cell r="O45">
            <v>3.7450000000000001</v>
          </cell>
          <cell r="P45">
            <v>0</v>
          </cell>
          <cell r="Q45">
            <v>0</v>
          </cell>
          <cell r="R45">
            <v>0</v>
          </cell>
          <cell r="T45">
            <v>1</v>
          </cell>
          <cell r="U45" t="str">
            <v>Yes</v>
          </cell>
          <cell r="V45" t="str">
            <v>Posterior Approach Ptosis Repair</v>
          </cell>
          <cell r="W45">
            <v>1</v>
          </cell>
          <cell r="X45">
            <v>1</v>
          </cell>
          <cell r="Y45" t="str">
            <v>OU</v>
          </cell>
          <cell r="Z45">
            <v>1</v>
          </cell>
          <cell r="AA45">
            <v>1</v>
          </cell>
          <cell r="AB45">
            <v>6.5</v>
          </cell>
          <cell r="AC45">
            <v>0</v>
          </cell>
          <cell r="AD45">
            <v>37671</v>
          </cell>
          <cell r="AE45">
            <v>0</v>
          </cell>
          <cell r="AF45">
            <v>37889</v>
          </cell>
          <cell r="AG45">
            <v>7.2</v>
          </cell>
          <cell r="AH45" t="str">
            <v>OD</v>
          </cell>
          <cell r="AI45">
            <v>0</v>
          </cell>
          <cell r="AJ45">
            <v>2.1389999999999998</v>
          </cell>
          <cell r="AK45">
            <v>20.225000000000001</v>
          </cell>
          <cell r="AL45">
            <v>1.3740000000000001</v>
          </cell>
          <cell r="AM45">
            <v>18.024000000000001</v>
          </cell>
          <cell r="AN45">
            <v>3.7450000000000001</v>
          </cell>
          <cell r="AO45">
            <v>0</v>
          </cell>
          <cell r="AP45">
            <v>3.35</v>
          </cell>
          <cell r="AQ45">
            <v>19.61</v>
          </cell>
          <cell r="AS45" t="str">
            <v>2.3 year f/u</v>
          </cell>
          <cell r="AT45">
            <v>1.6060000000000003</v>
          </cell>
          <cell r="AU45">
            <v>-0.39500000000000002</v>
          </cell>
          <cell r="AV45">
            <v>1</v>
          </cell>
          <cell r="AW45">
            <v>0</v>
          </cell>
          <cell r="AX45">
            <v>0</v>
          </cell>
          <cell r="AY45">
            <v>0</v>
          </cell>
          <cell r="AZ45">
            <v>1</v>
          </cell>
          <cell r="BA45">
            <v>1</v>
          </cell>
          <cell r="BB45">
            <v>0</v>
          </cell>
          <cell r="BC45">
            <v>1</v>
          </cell>
          <cell r="BD45">
            <v>0</v>
          </cell>
          <cell r="BE45">
            <v>0</v>
          </cell>
          <cell r="BF45">
            <v>0</v>
          </cell>
          <cell r="BG45">
            <v>1</v>
          </cell>
          <cell r="BH45">
            <v>-0.76499999999999968</v>
          </cell>
          <cell r="BI45">
            <v>-2.2010000000000005</v>
          </cell>
          <cell r="BJ45">
            <v>-1.4360000000000008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/>
          <cell r="BP45">
            <v>1.2110000000000003</v>
          </cell>
          <cell r="BQ45">
            <v>-0.61500000000000199</v>
          </cell>
          <cell r="BR45">
            <v>-1.8260000000000041</v>
          </cell>
          <cell r="BS45"/>
          <cell r="BT45">
            <v>0</v>
          </cell>
        </row>
        <row r="46">
          <cell r="G46" t="str">
            <v>Goel Kushanian_0</v>
          </cell>
          <cell r="H46">
            <v>1</v>
          </cell>
          <cell r="I46">
            <v>1</v>
          </cell>
          <cell r="J46">
            <v>11369</v>
          </cell>
          <cell r="K46">
            <v>71.975342465753428</v>
          </cell>
          <cell r="L46">
            <v>18</v>
          </cell>
          <cell r="M46">
            <v>38029</v>
          </cell>
          <cell r="N46">
            <v>6</v>
          </cell>
          <cell r="O46">
            <v>0.83499999999999996</v>
          </cell>
          <cell r="P46">
            <v>0</v>
          </cell>
          <cell r="Q46">
            <v>0</v>
          </cell>
          <cell r="R46">
            <v>0</v>
          </cell>
          <cell r="T46">
            <v>1</v>
          </cell>
          <cell r="U46" t="str">
            <v>Yes</v>
          </cell>
          <cell r="V46" t="str">
            <v>Posterior Approach Ptosis Repair</v>
          </cell>
          <cell r="W46">
            <v>1</v>
          </cell>
          <cell r="X46">
            <v>1</v>
          </cell>
          <cell r="Y46" t="str">
            <v>OU</v>
          </cell>
          <cell r="Z46">
            <v>0</v>
          </cell>
          <cell r="AA46">
            <v>1</v>
          </cell>
          <cell r="AB46">
            <v>8</v>
          </cell>
          <cell r="AD46">
            <v>38023</v>
          </cell>
          <cell r="AE46">
            <v>0</v>
          </cell>
          <cell r="AF46">
            <v>38134</v>
          </cell>
          <cell r="AG46">
            <v>3.7</v>
          </cell>
          <cell r="AH46" t="str">
            <v>OU</v>
          </cell>
          <cell r="AI46">
            <v>2</v>
          </cell>
          <cell r="AJ46">
            <v>0</v>
          </cell>
          <cell r="AK46">
            <v>23.22</v>
          </cell>
          <cell r="AL46">
            <v>2.302</v>
          </cell>
          <cell r="AM46">
            <v>19.251999999999999</v>
          </cell>
          <cell r="AN46">
            <v>0.83499999999999996</v>
          </cell>
          <cell r="AO46">
            <v>0</v>
          </cell>
          <cell r="AP46">
            <v>2.77</v>
          </cell>
          <cell r="AQ46">
            <v>21.29</v>
          </cell>
          <cell r="AS46" t="str">
            <v>irregular pupil – OD</v>
          </cell>
          <cell r="AT46">
            <v>0.83499999999999996</v>
          </cell>
          <cell r="AU46">
            <v>1.9350000000000001</v>
          </cell>
          <cell r="AV46">
            <v>1</v>
          </cell>
          <cell r="AW46">
            <v>0</v>
          </cell>
          <cell r="AX46">
            <v>1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1</v>
          </cell>
          <cell r="BF46">
            <v>0</v>
          </cell>
          <cell r="BG46">
            <v>0</v>
          </cell>
          <cell r="BH46">
            <v>2.302</v>
          </cell>
          <cell r="BI46">
            <v>-3.968</v>
          </cell>
          <cell r="BJ46">
            <v>-6.27</v>
          </cell>
          <cell r="BK46">
            <v>1</v>
          </cell>
          <cell r="BL46">
            <v>1</v>
          </cell>
          <cell r="BM46">
            <v>1</v>
          </cell>
          <cell r="BN46">
            <v>0</v>
          </cell>
          <cell r="BO46">
            <v>3</v>
          </cell>
          <cell r="BP46">
            <v>2.77</v>
          </cell>
          <cell r="BQ46">
            <v>-1.9299999999999997</v>
          </cell>
          <cell r="BR46">
            <v>-4.6999999999999993</v>
          </cell>
          <cell r="BS46"/>
          <cell r="BT46">
            <v>1</v>
          </cell>
        </row>
        <row r="47">
          <cell r="G47" t="str">
            <v>Goel Kushanian_1</v>
          </cell>
          <cell r="H47">
            <v>1</v>
          </cell>
          <cell r="I47">
            <v>1</v>
          </cell>
          <cell r="J47">
            <v>11369</v>
          </cell>
          <cell r="K47">
            <v>71.975342465753428</v>
          </cell>
          <cell r="L47">
            <v>18</v>
          </cell>
          <cell r="M47">
            <v>38029</v>
          </cell>
          <cell r="N47">
            <v>6</v>
          </cell>
          <cell r="O47">
            <v>1.504</v>
          </cell>
          <cell r="P47">
            <v>0</v>
          </cell>
          <cell r="Q47">
            <v>0</v>
          </cell>
          <cell r="R47">
            <v>0</v>
          </cell>
          <cell r="T47">
            <v>1</v>
          </cell>
          <cell r="U47" t="str">
            <v>Yes</v>
          </cell>
          <cell r="V47" t="str">
            <v>Posterior Approach Ptosis Repair</v>
          </cell>
          <cell r="W47">
            <v>1</v>
          </cell>
          <cell r="X47">
            <v>1</v>
          </cell>
          <cell r="Y47" t="str">
            <v>OU</v>
          </cell>
          <cell r="Z47">
            <v>1</v>
          </cell>
          <cell r="AA47">
            <v>1</v>
          </cell>
          <cell r="AB47">
            <v>5</v>
          </cell>
          <cell r="AD47">
            <v>38023</v>
          </cell>
          <cell r="AE47">
            <v>0</v>
          </cell>
          <cell r="AF47">
            <v>38134</v>
          </cell>
          <cell r="AG47">
            <v>3.7</v>
          </cell>
          <cell r="AH47" t="str">
            <v>OU</v>
          </cell>
          <cell r="AI47">
            <v>2</v>
          </cell>
          <cell r="AJ47">
            <v>1.1739999999999999</v>
          </cell>
          <cell r="AK47">
            <v>23.594000000000001</v>
          </cell>
          <cell r="AL47">
            <v>2.59</v>
          </cell>
          <cell r="AM47">
            <v>19.77</v>
          </cell>
          <cell r="AN47">
            <v>1.504</v>
          </cell>
          <cell r="AO47">
            <v>0</v>
          </cell>
          <cell r="AP47">
            <v>3.7</v>
          </cell>
          <cell r="AQ47">
            <v>20.51</v>
          </cell>
          <cell r="AS47" t="str">
            <v>irregular pupil – OD</v>
          </cell>
          <cell r="AT47">
            <v>0.33000000000000007</v>
          </cell>
          <cell r="AU47">
            <v>2.1960000000000002</v>
          </cell>
          <cell r="AV47">
            <v>0</v>
          </cell>
          <cell r="AW47">
            <v>0</v>
          </cell>
          <cell r="AX47">
            <v>1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1</v>
          </cell>
          <cell r="BF47">
            <v>0</v>
          </cell>
          <cell r="BG47">
            <v>0</v>
          </cell>
          <cell r="BH47">
            <v>1.4159999999999999</v>
          </cell>
          <cell r="BI47">
            <v>-3.8240000000000016</v>
          </cell>
          <cell r="BJ47">
            <v>-5.240000000000002</v>
          </cell>
          <cell r="BK47">
            <v>1</v>
          </cell>
          <cell r="BL47">
            <v>1</v>
          </cell>
          <cell r="BM47">
            <v>1</v>
          </cell>
          <cell r="BN47">
            <v>0</v>
          </cell>
          <cell r="BO47">
            <v>3</v>
          </cell>
          <cell r="BP47">
            <v>2.5260000000000002</v>
          </cell>
          <cell r="BQ47">
            <v>-3.0839999999999996</v>
          </cell>
          <cell r="BR47">
            <v>-5.6099999999999994</v>
          </cell>
          <cell r="BS47"/>
          <cell r="BT47">
            <v>1</v>
          </cell>
        </row>
        <row r="48">
          <cell r="G48" t="str">
            <v>James Ling_0</v>
          </cell>
          <cell r="H48"/>
          <cell r="I48">
            <v>1</v>
          </cell>
          <cell r="J48">
            <v>13976</v>
          </cell>
          <cell r="K48">
            <v>73.120547945205473</v>
          </cell>
          <cell r="L48">
            <v>15</v>
          </cell>
          <cell r="M48">
            <v>41060</v>
          </cell>
          <cell r="N48">
            <v>6</v>
          </cell>
          <cell r="O48">
            <v>0.81699999999999995</v>
          </cell>
          <cell r="P48">
            <v>0</v>
          </cell>
          <cell r="Q48">
            <v>0</v>
          </cell>
          <cell r="R48">
            <v>0</v>
          </cell>
          <cell r="T48">
            <v>1</v>
          </cell>
          <cell r="W48">
            <v>2</v>
          </cell>
          <cell r="X48">
            <v>1</v>
          </cell>
          <cell r="Y48" t="str">
            <v>OU</v>
          </cell>
          <cell r="Z48">
            <v>0</v>
          </cell>
          <cell r="AA48">
            <v>1</v>
          </cell>
          <cell r="AB48">
            <v>9</v>
          </cell>
          <cell r="AC48">
            <v>0</v>
          </cell>
          <cell r="AD48">
            <v>41054</v>
          </cell>
          <cell r="AE48">
            <v>0</v>
          </cell>
          <cell r="AF48">
            <v>41183</v>
          </cell>
          <cell r="AG48">
            <v>4.2</v>
          </cell>
          <cell r="AH48" t="str">
            <v>OD</v>
          </cell>
          <cell r="AI48">
            <v>0</v>
          </cell>
          <cell r="AJ48">
            <v>0.88</v>
          </cell>
          <cell r="AK48">
            <v>21.09</v>
          </cell>
          <cell r="AL48">
            <v>1.52</v>
          </cell>
          <cell r="AM48">
            <v>16.5</v>
          </cell>
          <cell r="AN48">
            <v>0.81699999999999995</v>
          </cell>
          <cell r="AP48">
            <v>2.84</v>
          </cell>
          <cell r="AQ48">
            <v>19.16</v>
          </cell>
          <cell r="AT48">
            <v>-6.3000000000000056E-2</v>
          </cell>
          <cell r="AU48">
            <v>2.0229999999999997</v>
          </cell>
          <cell r="AV48">
            <v>0</v>
          </cell>
          <cell r="AW48">
            <v>0</v>
          </cell>
          <cell r="AX48">
            <v>1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1</v>
          </cell>
          <cell r="BF48">
            <v>0</v>
          </cell>
          <cell r="BG48">
            <v>0</v>
          </cell>
          <cell r="BH48">
            <v>0.64</v>
          </cell>
          <cell r="BI48">
            <v>-4.59</v>
          </cell>
          <cell r="BJ48">
            <v>-5.2299999999999995</v>
          </cell>
          <cell r="BK48">
            <v>1</v>
          </cell>
          <cell r="BL48">
            <v>1</v>
          </cell>
          <cell r="BM48">
            <v>1</v>
          </cell>
          <cell r="BN48">
            <v>0</v>
          </cell>
          <cell r="BO48">
            <v>3</v>
          </cell>
          <cell r="BP48">
            <v>1.96</v>
          </cell>
          <cell r="BQ48">
            <v>-1.9299999999999997</v>
          </cell>
          <cell r="BR48">
            <v>-3.8900000000000006</v>
          </cell>
          <cell r="BS48"/>
          <cell r="BT48">
            <v>1</v>
          </cell>
        </row>
        <row r="49">
          <cell r="G49" t="str">
            <v>James Ling_1</v>
          </cell>
          <cell r="H49"/>
          <cell r="I49">
            <v>1</v>
          </cell>
          <cell r="J49">
            <v>13976</v>
          </cell>
          <cell r="K49">
            <v>73.120547945205473</v>
          </cell>
          <cell r="L49">
            <v>15</v>
          </cell>
          <cell r="M49">
            <v>41060</v>
          </cell>
          <cell r="N49">
            <v>6</v>
          </cell>
          <cell r="O49">
            <v>0.61299999999999999</v>
          </cell>
          <cell r="P49">
            <v>0</v>
          </cell>
          <cell r="Q49">
            <v>0</v>
          </cell>
          <cell r="R49">
            <v>0</v>
          </cell>
          <cell r="T49">
            <v>1</v>
          </cell>
          <cell r="W49">
            <v>2</v>
          </cell>
          <cell r="X49">
            <v>1</v>
          </cell>
          <cell r="Y49" t="str">
            <v>OU</v>
          </cell>
          <cell r="Z49">
            <v>1</v>
          </cell>
          <cell r="AA49">
            <v>1</v>
          </cell>
          <cell r="AB49">
            <v>9</v>
          </cell>
          <cell r="AC49">
            <v>0</v>
          </cell>
          <cell r="AD49">
            <v>41054</v>
          </cell>
          <cell r="AE49">
            <v>0</v>
          </cell>
          <cell r="AF49">
            <v>41183</v>
          </cell>
          <cell r="AG49">
            <v>4.2</v>
          </cell>
          <cell r="AH49" t="str">
            <v>OD</v>
          </cell>
          <cell r="AI49">
            <v>0</v>
          </cell>
          <cell r="AJ49">
            <v>0.69</v>
          </cell>
          <cell r="AK49">
            <v>19.66</v>
          </cell>
          <cell r="AL49">
            <v>0.97</v>
          </cell>
          <cell r="AM49">
            <v>15.65</v>
          </cell>
          <cell r="AN49">
            <v>0.61299999999999999</v>
          </cell>
          <cell r="AP49">
            <v>2.6</v>
          </cell>
          <cell r="AQ49">
            <v>17.61</v>
          </cell>
          <cell r="AT49">
            <v>-7.6999999999999957E-2</v>
          </cell>
          <cell r="AU49">
            <v>1.9870000000000001</v>
          </cell>
          <cell r="AV49">
            <v>0</v>
          </cell>
          <cell r="AW49">
            <v>0</v>
          </cell>
          <cell r="AX49">
            <v>1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</v>
          </cell>
          <cell r="BF49">
            <v>0</v>
          </cell>
          <cell r="BG49">
            <v>0</v>
          </cell>
          <cell r="BH49">
            <v>0.28000000000000003</v>
          </cell>
          <cell r="BI49">
            <v>-4.01</v>
          </cell>
          <cell r="BJ49">
            <v>-4.29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/>
          <cell r="BP49">
            <v>1.9100000000000001</v>
          </cell>
          <cell r="BQ49">
            <v>-2.0500000000000007</v>
          </cell>
          <cell r="BR49">
            <v>-3.9599999999999991</v>
          </cell>
          <cell r="BS49"/>
          <cell r="BT49">
            <v>0</v>
          </cell>
        </row>
        <row r="50">
          <cell r="G50" t="str">
            <v>Jean Kornbluth_0</v>
          </cell>
          <cell r="H50">
            <v>1</v>
          </cell>
          <cell r="I50">
            <v>2</v>
          </cell>
          <cell r="J50">
            <v>8346</v>
          </cell>
          <cell r="K50">
            <v>83.180821917808217</v>
          </cell>
          <cell r="L50">
            <v>12</v>
          </cell>
          <cell r="M50">
            <v>39156</v>
          </cell>
          <cell r="N50">
            <v>8</v>
          </cell>
          <cell r="O50">
            <v>3.16</v>
          </cell>
          <cell r="P50">
            <v>0</v>
          </cell>
          <cell r="Q50">
            <v>0</v>
          </cell>
          <cell r="R50">
            <v>0</v>
          </cell>
          <cell r="T50">
            <v>1</v>
          </cell>
          <cell r="U50" t="str">
            <v>YES</v>
          </cell>
          <cell r="V50" t="str">
            <v>Posterior Approach Ptosis Repair</v>
          </cell>
          <cell r="W50">
            <v>1</v>
          </cell>
          <cell r="X50">
            <v>1</v>
          </cell>
          <cell r="Y50" t="str">
            <v>OU</v>
          </cell>
          <cell r="Z50">
            <v>0</v>
          </cell>
          <cell r="AA50">
            <v>1</v>
          </cell>
          <cell r="AB50">
            <v>8.5</v>
          </cell>
          <cell r="AD50">
            <v>39148</v>
          </cell>
          <cell r="AE50">
            <v>0</v>
          </cell>
          <cell r="AF50">
            <v>39244</v>
          </cell>
          <cell r="AG50">
            <v>3.1333333333333333</v>
          </cell>
          <cell r="AH50" t="str">
            <v>OD</v>
          </cell>
          <cell r="AI50">
            <v>0</v>
          </cell>
          <cell r="AJ50">
            <v>1.758</v>
          </cell>
          <cell r="AK50">
            <v>14.914</v>
          </cell>
          <cell r="AL50">
            <v>3.036</v>
          </cell>
          <cell r="AM50">
            <v>16.616</v>
          </cell>
          <cell r="AN50">
            <v>3.16</v>
          </cell>
          <cell r="AO50">
            <v>0</v>
          </cell>
          <cell r="AP50">
            <v>3.899</v>
          </cell>
          <cell r="AQ50">
            <v>18.86</v>
          </cell>
          <cell r="AS50">
            <v>0</v>
          </cell>
          <cell r="AT50">
            <v>1.4020000000000001</v>
          </cell>
          <cell r="AU50">
            <v>0.73899999999999988</v>
          </cell>
          <cell r="AV50">
            <v>1</v>
          </cell>
          <cell r="AW50">
            <v>0</v>
          </cell>
          <cell r="AX50">
            <v>1</v>
          </cell>
          <cell r="AY50">
            <v>0</v>
          </cell>
          <cell r="AZ50">
            <v>0</v>
          </cell>
          <cell r="BA50">
            <v>1</v>
          </cell>
          <cell r="BB50">
            <v>0</v>
          </cell>
          <cell r="BC50">
            <v>1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1.278</v>
          </cell>
          <cell r="BI50">
            <v>1.702</v>
          </cell>
          <cell r="BJ50">
            <v>0.42399999999999993</v>
          </cell>
          <cell r="BK50">
            <v>1</v>
          </cell>
          <cell r="BL50">
            <v>0</v>
          </cell>
          <cell r="BM50">
            <v>0</v>
          </cell>
          <cell r="BN50">
            <v>0</v>
          </cell>
          <cell r="BO50">
            <v>1</v>
          </cell>
          <cell r="BP50">
            <v>2.141</v>
          </cell>
          <cell r="BQ50">
            <v>3.9459999999999997</v>
          </cell>
          <cell r="BR50">
            <v>1.8049999999999997</v>
          </cell>
          <cell r="BS50"/>
          <cell r="BT50">
            <v>1</v>
          </cell>
        </row>
        <row r="51">
          <cell r="G51" t="str">
            <v>Jean Kornbluth_1</v>
          </cell>
          <cell r="H51">
            <v>1</v>
          </cell>
          <cell r="I51">
            <v>2</v>
          </cell>
          <cell r="J51">
            <v>8346</v>
          </cell>
          <cell r="K51">
            <v>83.180821917808217</v>
          </cell>
          <cell r="L51">
            <v>12</v>
          </cell>
          <cell r="M51">
            <v>39156</v>
          </cell>
          <cell r="N51">
            <v>8</v>
          </cell>
          <cell r="O51">
            <v>2.2839999999999998</v>
          </cell>
          <cell r="P51">
            <v>0</v>
          </cell>
          <cell r="Q51">
            <v>0</v>
          </cell>
          <cell r="R51">
            <v>0</v>
          </cell>
          <cell r="T51">
            <v>1</v>
          </cell>
          <cell r="U51" t="str">
            <v>YES</v>
          </cell>
          <cell r="V51" t="str">
            <v>Posterior Approach Ptosis Repair</v>
          </cell>
          <cell r="W51">
            <v>1</v>
          </cell>
          <cell r="X51">
            <v>1</v>
          </cell>
          <cell r="Y51" t="str">
            <v>OU</v>
          </cell>
          <cell r="Z51">
            <v>1</v>
          </cell>
          <cell r="AA51">
            <v>1</v>
          </cell>
          <cell r="AB51">
            <v>7</v>
          </cell>
          <cell r="AD51">
            <v>39148</v>
          </cell>
          <cell r="AE51">
            <v>0</v>
          </cell>
          <cell r="AF51">
            <v>39244</v>
          </cell>
          <cell r="AG51">
            <v>3.1333333333333333</v>
          </cell>
          <cell r="AH51" t="str">
            <v>OD</v>
          </cell>
          <cell r="AI51">
            <v>0</v>
          </cell>
          <cell r="AJ51">
            <v>2.59</v>
          </cell>
          <cell r="AK51">
            <v>24.1</v>
          </cell>
          <cell r="AL51">
            <v>2.63</v>
          </cell>
          <cell r="AM51">
            <v>24.53</v>
          </cell>
          <cell r="AN51">
            <v>2.2839999999999998</v>
          </cell>
          <cell r="AO51">
            <v>0</v>
          </cell>
          <cell r="AP51">
            <v>3.38</v>
          </cell>
          <cell r="AQ51">
            <v>26.16</v>
          </cell>
          <cell r="AS51">
            <v>0</v>
          </cell>
          <cell r="AT51">
            <v>-0.30600000000000005</v>
          </cell>
          <cell r="AU51">
            <v>1.0960000000000001</v>
          </cell>
          <cell r="AV51">
            <v>0</v>
          </cell>
          <cell r="AW51">
            <v>0</v>
          </cell>
          <cell r="AX51">
            <v>1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1</v>
          </cell>
          <cell r="BF51">
            <v>0</v>
          </cell>
          <cell r="BG51">
            <v>0</v>
          </cell>
          <cell r="BH51">
            <v>4.0000000000000036E-2</v>
          </cell>
          <cell r="BI51">
            <v>0.42999999999999972</v>
          </cell>
          <cell r="BJ51">
            <v>0.38999999999999968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/>
          <cell r="BP51">
            <v>0.79</v>
          </cell>
          <cell r="BQ51">
            <v>2.0599999999999987</v>
          </cell>
          <cell r="BR51">
            <v>1.2699999999999996</v>
          </cell>
          <cell r="BS51"/>
          <cell r="BT51">
            <v>0</v>
          </cell>
        </row>
        <row r="52">
          <cell r="G52" t="str">
            <v>Jennifer Ann Ramirez_0</v>
          </cell>
          <cell r="H52">
            <v>1</v>
          </cell>
          <cell r="I52">
            <v>2</v>
          </cell>
          <cell r="J52">
            <v>24579</v>
          </cell>
          <cell r="K52">
            <v>41.463013698630135</v>
          </cell>
          <cell r="L52">
            <v>14</v>
          </cell>
          <cell r="M52">
            <v>39940</v>
          </cell>
          <cell r="N52">
            <v>6</v>
          </cell>
          <cell r="O52">
            <v>0.85</v>
          </cell>
          <cell r="P52">
            <v>0</v>
          </cell>
          <cell r="Q52">
            <v>0</v>
          </cell>
          <cell r="R52">
            <v>0</v>
          </cell>
          <cell r="S52" t="str">
            <v>(818) 262-5993</v>
          </cell>
          <cell r="T52">
            <v>1</v>
          </cell>
          <cell r="U52" t="str">
            <v>Yes</v>
          </cell>
          <cell r="V52" t="str">
            <v>Posterior Approach Ptosis Repair</v>
          </cell>
          <cell r="W52">
            <v>1</v>
          </cell>
          <cell r="X52">
            <v>1</v>
          </cell>
          <cell r="Y52" t="str">
            <v>OU</v>
          </cell>
          <cell r="Z52">
            <v>0</v>
          </cell>
          <cell r="AA52">
            <v>1</v>
          </cell>
          <cell r="AB52">
            <v>5.5</v>
          </cell>
          <cell r="AD52">
            <v>39934</v>
          </cell>
          <cell r="AE52">
            <v>0</v>
          </cell>
          <cell r="AF52">
            <v>40049</v>
          </cell>
          <cell r="AG52">
            <v>3.7666666666666666</v>
          </cell>
          <cell r="AH52" t="str">
            <v>OS</v>
          </cell>
          <cell r="AI52">
            <v>1</v>
          </cell>
          <cell r="AJ52">
            <v>2.2200000000000002</v>
          </cell>
          <cell r="AK52">
            <v>17</v>
          </cell>
          <cell r="AL52">
            <v>1.1200000000000001</v>
          </cell>
          <cell r="AM52">
            <v>19.510000000000002</v>
          </cell>
          <cell r="AN52">
            <v>0.85</v>
          </cell>
          <cell r="AO52">
            <v>0</v>
          </cell>
          <cell r="AP52">
            <v>4.6399999999999997</v>
          </cell>
          <cell r="AQ52">
            <v>17.61</v>
          </cell>
          <cell r="AS52">
            <v>0</v>
          </cell>
          <cell r="AT52">
            <v>-1.37</v>
          </cell>
          <cell r="AU52">
            <v>3.7899999999999996</v>
          </cell>
          <cell r="AV52">
            <v>0</v>
          </cell>
          <cell r="AW52">
            <v>1</v>
          </cell>
          <cell r="AX52">
            <v>1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1</v>
          </cell>
          <cell r="BE52">
            <v>1</v>
          </cell>
          <cell r="BF52">
            <v>0</v>
          </cell>
          <cell r="BG52">
            <v>0</v>
          </cell>
          <cell r="BH52">
            <v>-1.1000000000000001</v>
          </cell>
          <cell r="BI52">
            <v>2.5100000000000016</v>
          </cell>
          <cell r="BJ52">
            <v>3.6100000000000017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/>
          <cell r="BP52">
            <v>2.4199999999999995</v>
          </cell>
          <cell r="BQ52">
            <v>0.60999999999999943</v>
          </cell>
          <cell r="BR52">
            <v>-1.8100000000000005</v>
          </cell>
          <cell r="BS52"/>
          <cell r="BT52">
            <v>0</v>
          </cell>
        </row>
        <row r="53">
          <cell r="G53" t="str">
            <v>Jennifer Ann Ramirez_1</v>
          </cell>
          <cell r="H53">
            <v>1</v>
          </cell>
          <cell r="I53">
            <v>2</v>
          </cell>
          <cell r="J53">
            <v>24579</v>
          </cell>
          <cell r="K53">
            <v>41.463013698630135</v>
          </cell>
          <cell r="L53">
            <v>14</v>
          </cell>
          <cell r="M53">
            <v>39940</v>
          </cell>
          <cell r="N53">
            <v>6</v>
          </cell>
          <cell r="O53">
            <v>3.7269999999999999</v>
          </cell>
          <cell r="P53">
            <v>0</v>
          </cell>
          <cell r="Q53">
            <v>0</v>
          </cell>
          <cell r="R53">
            <v>0</v>
          </cell>
          <cell r="S53" t="str">
            <v>(818) 262-5993</v>
          </cell>
          <cell r="T53">
            <v>1</v>
          </cell>
          <cell r="U53" t="str">
            <v>Yes</v>
          </cell>
          <cell r="V53" t="str">
            <v>Posterior Approach Ptosis Repair</v>
          </cell>
          <cell r="W53">
            <v>1</v>
          </cell>
          <cell r="X53">
            <v>1</v>
          </cell>
          <cell r="Y53" t="str">
            <v>OU</v>
          </cell>
          <cell r="Z53">
            <v>1</v>
          </cell>
          <cell r="AA53">
            <v>1</v>
          </cell>
          <cell r="AB53">
            <v>8</v>
          </cell>
          <cell r="AD53">
            <v>39934</v>
          </cell>
          <cell r="AE53">
            <v>0</v>
          </cell>
          <cell r="AF53">
            <v>40049</v>
          </cell>
          <cell r="AG53">
            <v>3.7666666666666666</v>
          </cell>
          <cell r="AH53" t="str">
            <v>OS</v>
          </cell>
          <cell r="AI53">
            <v>1</v>
          </cell>
          <cell r="AJ53">
            <v>1.208</v>
          </cell>
          <cell r="AK53">
            <v>15.92</v>
          </cell>
          <cell r="AL53">
            <v>2.4</v>
          </cell>
          <cell r="AM53">
            <v>16.559999999999999</v>
          </cell>
          <cell r="AN53">
            <v>3.7269999999999999</v>
          </cell>
          <cell r="AO53">
            <v>0</v>
          </cell>
          <cell r="AP53">
            <v>5.1870000000000003</v>
          </cell>
          <cell r="AQ53">
            <v>16.068000000000001</v>
          </cell>
          <cell r="AS53">
            <v>0</v>
          </cell>
          <cell r="AT53">
            <v>2.5190000000000001</v>
          </cell>
          <cell r="AU53">
            <v>1.4600000000000004</v>
          </cell>
          <cell r="AV53">
            <v>1</v>
          </cell>
          <cell r="AW53">
            <v>0</v>
          </cell>
          <cell r="AX53">
            <v>1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1</v>
          </cell>
          <cell r="BD53">
            <v>0</v>
          </cell>
          <cell r="BE53">
            <v>1</v>
          </cell>
          <cell r="BF53">
            <v>0</v>
          </cell>
          <cell r="BG53">
            <v>0</v>
          </cell>
          <cell r="BH53">
            <v>1.1919999999999999</v>
          </cell>
          <cell r="BI53">
            <v>0.63999999999999879</v>
          </cell>
          <cell r="BJ53">
            <v>-0.55200000000000116</v>
          </cell>
          <cell r="BK53">
            <v>1</v>
          </cell>
          <cell r="BL53">
            <v>0</v>
          </cell>
          <cell r="BM53">
            <v>0</v>
          </cell>
          <cell r="BN53">
            <v>0</v>
          </cell>
          <cell r="BO53">
            <v>1</v>
          </cell>
          <cell r="BP53">
            <v>3.9790000000000001</v>
          </cell>
          <cell r="BQ53">
            <v>0.14800000000000146</v>
          </cell>
          <cell r="BR53">
            <v>-3.8309999999999995</v>
          </cell>
          <cell r="BS53"/>
          <cell r="BT53">
            <v>1</v>
          </cell>
        </row>
        <row r="54">
          <cell r="G54" t="str">
            <v>Les Rodin_0</v>
          </cell>
          <cell r="H54">
            <v>1</v>
          </cell>
          <cell r="I54">
            <v>1</v>
          </cell>
          <cell r="J54">
            <v>15815</v>
          </cell>
          <cell r="K54">
            <v>61.254794520547946</v>
          </cell>
          <cell r="M54">
            <v>38505</v>
          </cell>
          <cell r="N54">
            <v>5</v>
          </cell>
          <cell r="O54">
            <v>1.6339999999999999</v>
          </cell>
          <cell r="P54">
            <v>0</v>
          </cell>
          <cell r="Q54">
            <v>0</v>
          </cell>
          <cell r="R54">
            <v>0</v>
          </cell>
          <cell r="S54" t="str">
            <v>(818) 439-3500</v>
          </cell>
          <cell r="T54">
            <v>1</v>
          </cell>
          <cell r="U54" t="str">
            <v>YES</v>
          </cell>
          <cell r="V54" t="str">
            <v>Posterior Approach Ptosis Repair</v>
          </cell>
          <cell r="W54">
            <v>1</v>
          </cell>
          <cell r="X54">
            <v>1</v>
          </cell>
          <cell r="Y54" t="str">
            <v>OU</v>
          </cell>
          <cell r="Z54">
            <v>0</v>
          </cell>
          <cell r="AA54">
            <v>1</v>
          </cell>
          <cell r="AB54">
            <v>7</v>
          </cell>
          <cell r="AD54">
            <v>38499</v>
          </cell>
          <cell r="AE54">
            <v>0</v>
          </cell>
          <cell r="AF54">
            <v>38614</v>
          </cell>
          <cell r="AG54">
            <v>3.7333333333333334</v>
          </cell>
          <cell r="AH54" t="str">
            <v>OD</v>
          </cell>
          <cell r="AI54">
            <v>0</v>
          </cell>
          <cell r="AJ54">
            <v>0.88</v>
          </cell>
          <cell r="AK54">
            <v>12.22</v>
          </cell>
          <cell r="AL54">
            <v>1.2</v>
          </cell>
          <cell r="AM54">
            <v>11.71</v>
          </cell>
          <cell r="AN54">
            <v>1.6339999999999999</v>
          </cell>
          <cell r="AO54">
            <v>0</v>
          </cell>
          <cell r="AP54">
            <v>2.06</v>
          </cell>
          <cell r="AQ54">
            <v>13.31</v>
          </cell>
          <cell r="AS54" t="str">
            <v>s/p previous bleph OU</v>
          </cell>
          <cell r="AT54">
            <v>0.75399999999999989</v>
          </cell>
          <cell r="AU54">
            <v>0.42600000000000016</v>
          </cell>
          <cell r="AV54">
            <v>1</v>
          </cell>
          <cell r="AW54">
            <v>0</v>
          </cell>
          <cell r="AX54">
            <v>0</v>
          </cell>
          <cell r="AY54">
            <v>0</v>
          </cell>
          <cell r="AZ54">
            <v>1</v>
          </cell>
          <cell r="BA54">
            <v>1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0.31999999999999995</v>
          </cell>
          <cell r="BI54">
            <v>-0.50999999999999979</v>
          </cell>
          <cell r="BJ54">
            <v>-0.82999999999999974</v>
          </cell>
          <cell r="BK54">
            <v>0</v>
          </cell>
          <cell r="BL54">
            <v>1</v>
          </cell>
          <cell r="BM54">
            <v>0</v>
          </cell>
          <cell r="BN54">
            <v>0</v>
          </cell>
          <cell r="BO54">
            <v>2</v>
          </cell>
          <cell r="BP54">
            <v>1.1800000000000002</v>
          </cell>
          <cell r="BQ54">
            <v>1.0899999999999999</v>
          </cell>
          <cell r="BR54">
            <v>-8.9999999999999858E-2</v>
          </cell>
          <cell r="BS54"/>
          <cell r="BT54">
            <v>1</v>
          </cell>
        </row>
        <row r="55">
          <cell r="G55" t="str">
            <v>Les Rodin_1</v>
          </cell>
          <cell r="H55">
            <v>1</v>
          </cell>
          <cell r="I55">
            <v>1</v>
          </cell>
          <cell r="J55">
            <v>15815</v>
          </cell>
          <cell r="K55">
            <v>61.254794520547946</v>
          </cell>
          <cell r="M55">
            <v>38505</v>
          </cell>
          <cell r="N55">
            <v>5</v>
          </cell>
          <cell r="O55">
            <v>1.8380000000000001</v>
          </cell>
          <cell r="P55">
            <v>0</v>
          </cell>
          <cell r="Q55">
            <v>0</v>
          </cell>
          <cell r="R55">
            <v>0</v>
          </cell>
          <cell r="S55" t="str">
            <v>(818) 439-3500</v>
          </cell>
          <cell r="T55">
            <v>1</v>
          </cell>
          <cell r="U55" t="str">
            <v>YES</v>
          </cell>
          <cell r="V55" t="str">
            <v>Posterior Approach Ptosis Repair</v>
          </cell>
          <cell r="W55">
            <v>1</v>
          </cell>
          <cell r="X55">
            <v>1</v>
          </cell>
          <cell r="Y55" t="str">
            <v>OU</v>
          </cell>
          <cell r="Z55">
            <v>1</v>
          </cell>
          <cell r="AA55">
            <v>1</v>
          </cell>
          <cell r="AB55">
            <v>6</v>
          </cell>
          <cell r="AD55">
            <v>38499</v>
          </cell>
          <cell r="AE55">
            <v>0</v>
          </cell>
          <cell r="AF55">
            <v>38614</v>
          </cell>
          <cell r="AG55">
            <v>3.7333333333333334</v>
          </cell>
          <cell r="AH55" t="str">
            <v>OD</v>
          </cell>
          <cell r="AI55">
            <v>0</v>
          </cell>
          <cell r="AJ55">
            <v>1</v>
          </cell>
          <cell r="AK55">
            <v>11.01</v>
          </cell>
          <cell r="AL55">
            <v>1.29</v>
          </cell>
          <cell r="AM55">
            <v>12.4</v>
          </cell>
          <cell r="AN55">
            <v>1.8380000000000001</v>
          </cell>
          <cell r="AO55">
            <v>0</v>
          </cell>
          <cell r="AP55">
            <v>2.04</v>
          </cell>
          <cell r="AQ55">
            <v>13.57</v>
          </cell>
          <cell r="AS55" t="str">
            <v>s/p previous bleph OU</v>
          </cell>
          <cell r="AT55">
            <v>0.83800000000000008</v>
          </cell>
          <cell r="AU55">
            <v>0.20199999999999996</v>
          </cell>
          <cell r="AV55">
            <v>1</v>
          </cell>
          <cell r="AW55">
            <v>0</v>
          </cell>
          <cell r="AX55">
            <v>0</v>
          </cell>
          <cell r="AY55">
            <v>0</v>
          </cell>
          <cell r="AZ55">
            <v>1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0.29000000000000004</v>
          </cell>
          <cell r="BI55">
            <v>1.3900000000000006</v>
          </cell>
          <cell r="BJ55">
            <v>1.1000000000000005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/>
          <cell r="BP55">
            <v>1.04</v>
          </cell>
          <cell r="BQ55">
            <v>2.5600000000000005</v>
          </cell>
          <cell r="BR55">
            <v>1.5200000000000014</v>
          </cell>
          <cell r="BS55"/>
          <cell r="BT55">
            <v>0</v>
          </cell>
        </row>
        <row r="56">
          <cell r="G56" t="str">
            <v>Lyman Massey_0</v>
          </cell>
          <cell r="H56">
            <v>1</v>
          </cell>
          <cell r="I56">
            <v>1</v>
          </cell>
          <cell r="J56">
            <v>16100</v>
          </cell>
          <cell r="K56">
            <v>65.430136986301363</v>
          </cell>
          <cell r="L56">
            <v>15</v>
          </cell>
          <cell r="M56">
            <v>40337</v>
          </cell>
          <cell r="N56">
            <v>7</v>
          </cell>
          <cell r="O56">
            <v>1.7569999999999999</v>
          </cell>
          <cell r="P56">
            <v>0</v>
          </cell>
          <cell r="Q56">
            <v>0</v>
          </cell>
          <cell r="R56">
            <v>0</v>
          </cell>
          <cell r="T56">
            <v>1</v>
          </cell>
          <cell r="V56" t="str">
            <v>Posterior Approach Ptosis Repair</v>
          </cell>
          <cell r="W56">
            <v>1</v>
          </cell>
          <cell r="X56">
            <v>1</v>
          </cell>
          <cell r="Y56" t="str">
            <v>OU</v>
          </cell>
          <cell r="Z56">
            <v>0</v>
          </cell>
          <cell r="AA56">
            <v>1</v>
          </cell>
          <cell r="AB56">
            <v>6</v>
          </cell>
          <cell r="AD56">
            <v>40330</v>
          </cell>
          <cell r="AE56">
            <v>0</v>
          </cell>
          <cell r="AF56">
            <v>40431</v>
          </cell>
          <cell r="AG56">
            <v>3.3</v>
          </cell>
          <cell r="AH56" t="str">
            <v>OD</v>
          </cell>
          <cell r="AI56">
            <v>0</v>
          </cell>
          <cell r="AJ56">
            <v>3.58</v>
          </cell>
          <cell r="AK56">
            <v>12.88</v>
          </cell>
          <cell r="AL56">
            <v>3.25</v>
          </cell>
          <cell r="AM56">
            <v>12.29</v>
          </cell>
          <cell r="AN56">
            <v>1.7569999999999999</v>
          </cell>
          <cell r="AP56">
            <v>2.09</v>
          </cell>
          <cell r="AQ56">
            <v>11.84</v>
          </cell>
          <cell r="AT56">
            <v>-1.8230000000000002</v>
          </cell>
          <cell r="AU56">
            <v>0.33299999999999996</v>
          </cell>
          <cell r="AV56">
            <v>0</v>
          </cell>
          <cell r="AW56">
            <v>1</v>
          </cell>
          <cell r="AX56">
            <v>0</v>
          </cell>
          <cell r="AY56">
            <v>0</v>
          </cell>
          <cell r="AZ56">
            <v>1</v>
          </cell>
          <cell r="BA56">
            <v>1</v>
          </cell>
          <cell r="BB56">
            <v>0</v>
          </cell>
          <cell r="BC56">
            <v>0</v>
          </cell>
          <cell r="BD56">
            <v>1</v>
          </cell>
          <cell r="BE56">
            <v>0</v>
          </cell>
          <cell r="BF56">
            <v>0</v>
          </cell>
          <cell r="BG56">
            <v>0</v>
          </cell>
          <cell r="BH56">
            <v>-0.33000000000000007</v>
          </cell>
          <cell r="BI56">
            <v>-0.59000000000000163</v>
          </cell>
          <cell r="BJ56">
            <v>-0.26000000000000156</v>
          </cell>
          <cell r="BK56">
            <v>0</v>
          </cell>
          <cell r="BL56">
            <v>1</v>
          </cell>
          <cell r="BM56">
            <v>0</v>
          </cell>
          <cell r="BN56">
            <v>0</v>
          </cell>
          <cell r="BO56">
            <v>2</v>
          </cell>
          <cell r="BP56">
            <v>-1.4900000000000002</v>
          </cell>
          <cell r="BQ56">
            <v>-1.0400000000000009</v>
          </cell>
          <cell r="BR56">
            <v>0.44999999999999929</v>
          </cell>
          <cell r="BS56"/>
          <cell r="BT56">
            <v>1</v>
          </cell>
        </row>
        <row r="57">
          <cell r="G57" t="str">
            <v>Lyman Massey_1</v>
          </cell>
          <cell r="H57">
            <v>1</v>
          </cell>
          <cell r="I57">
            <v>1</v>
          </cell>
          <cell r="J57">
            <v>16100</v>
          </cell>
          <cell r="K57">
            <v>65.430136986301363</v>
          </cell>
          <cell r="L57">
            <v>14</v>
          </cell>
          <cell r="M57">
            <v>40337</v>
          </cell>
          <cell r="N57">
            <v>7</v>
          </cell>
          <cell r="O57">
            <v>3.9529999999999998</v>
          </cell>
          <cell r="P57">
            <v>0</v>
          </cell>
          <cell r="Q57">
            <v>0</v>
          </cell>
          <cell r="R57">
            <v>0</v>
          </cell>
          <cell r="T57">
            <v>1</v>
          </cell>
          <cell r="W57">
            <v>1</v>
          </cell>
          <cell r="X57">
            <v>1</v>
          </cell>
          <cell r="Y57" t="str">
            <v>OU</v>
          </cell>
          <cell r="Z57">
            <v>1</v>
          </cell>
          <cell r="AA57">
            <v>1</v>
          </cell>
          <cell r="AB57">
            <v>7</v>
          </cell>
          <cell r="AD57">
            <v>40330</v>
          </cell>
          <cell r="AE57">
            <v>0</v>
          </cell>
          <cell r="AF57">
            <v>40431</v>
          </cell>
          <cell r="AG57">
            <v>3.3</v>
          </cell>
          <cell r="AH57" t="str">
            <v>OD</v>
          </cell>
          <cell r="AI57">
            <v>0</v>
          </cell>
          <cell r="AJ57">
            <v>2.7</v>
          </cell>
          <cell r="AK57">
            <v>12.17</v>
          </cell>
          <cell r="AL57">
            <v>3.87</v>
          </cell>
          <cell r="AM57">
            <v>11.54</v>
          </cell>
          <cell r="AN57">
            <v>3.9529999999999998</v>
          </cell>
          <cell r="AP57">
            <v>2.2599999999999998</v>
          </cell>
          <cell r="AQ57">
            <v>10.44</v>
          </cell>
          <cell r="AT57">
            <v>1.2529999999999997</v>
          </cell>
          <cell r="AU57">
            <v>-1.6930000000000001</v>
          </cell>
          <cell r="AV57">
            <v>1</v>
          </cell>
          <cell r="AW57">
            <v>0</v>
          </cell>
          <cell r="AX57">
            <v>0</v>
          </cell>
          <cell r="AY57">
            <v>1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0</v>
          </cell>
          <cell r="BF57">
            <v>1</v>
          </cell>
          <cell r="BG57">
            <v>0</v>
          </cell>
          <cell r="BH57">
            <v>1.17</v>
          </cell>
          <cell r="BI57">
            <v>-0.63000000000000078</v>
          </cell>
          <cell r="BJ57">
            <v>-1.8000000000000007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/>
          <cell r="BP57">
            <v>-0.44000000000000039</v>
          </cell>
          <cell r="BQ57">
            <v>-1.7300000000000004</v>
          </cell>
          <cell r="BR57">
            <v>-1.2899999999999991</v>
          </cell>
          <cell r="BS57"/>
          <cell r="BT57">
            <v>0</v>
          </cell>
        </row>
        <row r="58">
          <cell r="G58" t="str">
            <v>Marcia Edelman_0</v>
          </cell>
          <cell r="H58">
            <v>1</v>
          </cell>
          <cell r="I58">
            <v>2</v>
          </cell>
          <cell r="J58">
            <v>11451</v>
          </cell>
          <cell r="K58">
            <v>74.904109589041099</v>
          </cell>
          <cell r="L58">
            <v>15</v>
          </cell>
          <cell r="M58">
            <v>39195</v>
          </cell>
          <cell r="N58">
            <v>5</v>
          </cell>
          <cell r="O58">
            <v>0.997</v>
          </cell>
          <cell r="P58">
            <v>0</v>
          </cell>
          <cell r="Q58">
            <v>0</v>
          </cell>
          <cell r="R58">
            <v>0</v>
          </cell>
          <cell r="S58" t="str">
            <v>(818) 783-8937</v>
          </cell>
          <cell r="T58">
            <v>1</v>
          </cell>
          <cell r="U58" t="str">
            <v>Yes</v>
          </cell>
          <cell r="V58" t="str">
            <v>Posterior Approach Ptosis Repair</v>
          </cell>
          <cell r="W58">
            <v>1</v>
          </cell>
          <cell r="X58">
            <v>1</v>
          </cell>
          <cell r="Y58" t="str">
            <v>OU</v>
          </cell>
          <cell r="Z58">
            <v>0</v>
          </cell>
          <cell r="AA58">
            <v>1</v>
          </cell>
          <cell r="AB58">
            <v>8</v>
          </cell>
          <cell r="AD58">
            <v>39190</v>
          </cell>
          <cell r="AE58">
            <v>0</v>
          </cell>
          <cell r="AF58">
            <v>39274</v>
          </cell>
          <cell r="AG58">
            <v>2.7666666666666666</v>
          </cell>
          <cell r="AH58" t="str">
            <v>OS</v>
          </cell>
          <cell r="AI58">
            <v>1</v>
          </cell>
          <cell r="AJ58">
            <v>2.74</v>
          </cell>
          <cell r="AK58">
            <v>21.54</v>
          </cell>
          <cell r="AL58">
            <v>1.74</v>
          </cell>
          <cell r="AM58">
            <v>21.04</v>
          </cell>
          <cell r="AN58">
            <v>0.997</v>
          </cell>
          <cell r="AO58">
            <v>0</v>
          </cell>
          <cell r="AP58">
            <v>2.73</v>
          </cell>
          <cell r="AQ58">
            <v>24.14</v>
          </cell>
          <cell r="AS58" t="str">
            <v>Concurrent UL entropion repair</v>
          </cell>
          <cell r="AT58">
            <v>-1.7430000000000003</v>
          </cell>
          <cell r="AU58">
            <v>1.7330000000000001</v>
          </cell>
          <cell r="AV58">
            <v>0</v>
          </cell>
          <cell r="AW58">
            <v>1</v>
          </cell>
          <cell r="AX58">
            <v>1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1</v>
          </cell>
          <cell r="BE58">
            <v>1</v>
          </cell>
          <cell r="BF58">
            <v>0</v>
          </cell>
          <cell r="BG58">
            <v>0</v>
          </cell>
          <cell r="BH58">
            <v>-1.0000000000000002</v>
          </cell>
          <cell r="BI58">
            <v>-0.5</v>
          </cell>
          <cell r="BJ58">
            <v>0.50000000000000022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/>
          <cell r="BP58">
            <v>-1.0000000000000231E-2</v>
          </cell>
          <cell r="BQ58">
            <v>2.6000000000000014</v>
          </cell>
          <cell r="BR58">
            <v>2.610000000000003</v>
          </cell>
          <cell r="BS58"/>
          <cell r="BT58">
            <v>0</v>
          </cell>
        </row>
        <row r="59">
          <cell r="G59" t="str">
            <v>Marcia Edelman_1</v>
          </cell>
          <cell r="H59">
            <v>1</v>
          </cell>
          <cell r="I59">
            <v>2</v>
          </cell>
          <cell r="J59">
            <v>11451</v>
          </cell>
          <cell r="K59">
            <v>74.904109589041099</v>
          </cell>
          <cell r="L59">
            <v>14</v>
          </cell>
          <cell r="M59">
            <v>39195</v>
          </cell>
          <cell r="N59">
            <v>5</v>
          </cell>
          <cell r="O59">
            <v>2.593</v>
          </cell>
          <cell r="P59">
            <v>0</v>
          </cell>
          <cell r="Q59">
            <v>0</v>
          </cell>
          <cell r="R59">
            <v>0</v>
          </cell>
          <cell r="S59" t="str">
            <v>(818) 783-8937</v>
          </cell>
          <cell r="T59">
            <v>1</v>
          </cell>
          <cell r="U59" t="str">
            <v>Yes</v>
          </cell>
          <cell r="V59" t="str">
            <v>Posterior Approach Ptosis Repair</v>
          </cell>
          <cell r="W59">
            <v>1</v>
          </cell>
          <cell r="X59">
            <v>1</v>
          </cell>
          <cell r="Y59" t="str">
            <v>OU</v>
          </cell>
          <cell r="Z59">
            <v>1</v>
          </cell>
          <cell r="AA59">
            <v>1</v>
          </cell>
          <cell r="AB59">
            <v>4</v>
          </cell>
          <cell r="AD59">
            <v>39190</v>
          </cell>
          <cell r="AE59">
            <v>0</v>
          </cell>
          <cell r="AF59">
            <v>39274</v>
          </cell>
          <cell r="AG59">
            <v>2.7666666666666666</v>
          </cell>
          <cell r="AH59" t="str">
            <v>OS</v>
          </cell>
          <cell r="AI59">
            <v>1</v>
          </cell>
          <cell r="AJ59">
            <v>0.69399999999999995</v>
          </cell>
          <cell r="AK59">
            <v>24.015000000000001</v>
          </cell>
          <cell r="AL59">
            <v>3.839</v>
          </cell>
          <cell r="AM59">
            <v>17.576000000000001</v>
          </cell>
          <cell r="AN59">
            <v>2.593</v>
          </cell>
          <cell r="AO59">
            <v>0</v>
          </cell>
          <cell r="AP59">
            <v>1.891</v>
          </cell>
          <cell r="AQ59">
            <v>23.352</v>
          </cell>
          <cell r="AS59" t="str">
            <v>Concurrent UL entropion repair</v>
          </cell>
          <cell r="AT59">
            <v>1.899</v>
          </cell>
          <cell r="AU59">
            <v>-0.70199999999999996</v>
          </cell>
          <cell r="AV59">
            <v>1</v>
          </cell>
          <cell r="AW59">
            <v>0</v>
          </cell>
          <cell r="AX59">
            <v>0</v>
          </cell>
          <cell r="AY59">
            <v>1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0</v>
          </cell>
          <cell r="BF59">
            <v>0</v>
          </cell>
          <cell r="BG59">
            <v>1</v>
          </cell>
          <cell r="BH59">
            <v>3.145</v>
          </cell>
          <cell r="BI59">
            <v>-6.4390000000000001</v>
          </cell>
          <cell r="BJ59">
            <v>-9.5839999999999996</v>
          </cell>
          <cell r="BK59">
            <v>1</v>
          </cell>
          <cell r="BL59">
            <v>1</v>
          </cell>
          <cell r="BM59">
            <v>1</v>
          </cell>
          <cell r="BN59">
            <v>0</v>
          </cell>
          <cell r="BO59">
            <v>3</v>
          </cell>
          <cell r="BP59">
            <v>1.1970000000000001</v>
          </cell>
          <cell r="BQ59">
            <v>-0.66300000000000026</v>
          </cell>
          <cell r="BR59">
            <v>-1.860000000000003</v>
          </cell>
          <cell r="BS59"/>
          <cell r="BT59">
            <v>1</v>
          </cell>
        </row>
        <row r="60">
          <cell r="G60" t="str">
            <v>Margot Kerby_0</v>
          </cell>
          <cell r="H60">
            <v>1</v>
          </cell>
          <cell r="I60">
            <v>2</v>
          </cell>
          <cell r="J60">
            <v>12491</v>
          </cell>
          <cell r="K60">
            <v>74.780821917808225</v>
          </cell>
          <cell r="L60">
            <v>13</v>
          </cell>
          <cell r="M60">
            <v>40192</v>
          </cell>
          <cell r="N60">
            <v>6</v>
          </cell>
          <cell r="O60">
            <v>3.335</v>
          </cell>
          <cell r="P60">
            <v>0</v>
          </cell>
          <cell r="Q60">
            <v>0</v>
          </cell>
          <cell r="R60">
            <v>0</v>
          </cell>
          <cell r="S60" t="str">
            <v>(805) 496-0103</v>
          </cell>
          <cell r="T60">
            <v>1</v>
          </cell>
          <cell r="U60" t="str">
            <v>Yes</v>
          </cell>
          <cell r="V60" t="str">
            <v>Posterior Approach Ptosis Repair</v>
          </cell>
          <cell r="W60">
            <v>1</v>
          </cell>
          <cell r="X60">
            <v>1</v>
          </cell>
          <cell r="Y60" t="str">
            <v>OU</v>
          </cell>
          <cell r="Z60">
            <v>0</v>
          </cell>
          <cell r="AA60">
            <v>1</v>
          </cell>
          <cell r="AB60">
            <v>4</v>
          </cell>
          <cell r="AD60">
            <v>40186</v>
          </cell>
          <cell r="AE60">
            <v>0</v>
          </cell>
          <cell r="AF60">
            <v>40280</v>
          </cell>
          <cell r="AG60">
            <v>3.1333333333333333</v>
          </cell>
          <cell r="AH60" t="str">
            <v>OS</v>
          </cell>
          <cell r="AI60">
            <v>1</v>
          </cell>
          <cell r="AJ60">
            <v>1.79</v>
          </cell>
          <cell r="AK60">
            <v>12.13</v>
          </cell>
          <cell r="AL60">
            <v>2.4300000000000002</v>
          </cell>
          <cell r="AM60">
            <v>10.96</v>
          </cell>
          <cell r="AN60">
            <v>3.335</v>
          </cell>
          <cell r="AO60">
            <v>0</v>
          </cell>
          <cell r="AP60">
            <v>4.63</v>
          </cell>
          <cell r="AQ60">
            <v>10.78</v>
          </cell>
          <cell r="AS60">
            <v>0</v>
          </cell>
          <cell r="AT60">
            <v>1.5449999999999999</v>
          </cell>
          <cell r="AU60">
            <v>1.2949999999999999</v>
          </cell>
          <cell r="AV60">
            <v>1</v>
          </cell>
          <cell r="AW60">
            <v>0</v>
          </cell>
          <cell r="AX60">
            <v>1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1</v>
          </cell>
          <cell r="BF60">
            <v>0</v>
          </cell>
          <cell r="BG60">
            <v>0</v>
          </cell>
          <cell r="BH60">
            <v>0.64000000000000012</v>
          </cell>
          <cell r="BI60">
            <v>-1.17</v>
          </cell>
          <cell r="BJ60">
            <v>-1.81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/>
          <cell r="BP60">
            <v>2.84</v>
          </cell>
          <cell r="BQ60">
            <v>-1.3500000000000014</v>
          </cell>
          <cell r="BR60">
            <v>-4.1900000000000004</v>
          </cell>
          <cell r="BS60"/>
          <cell r="BT60">
            <v>0</v>
          </cell>
        </row>
        <row r="61">
          <cell r="G61" t="str">
            <v>Margot Kerby_1</v>
          </cell>
          <cell r="H61">
            <v>1</v>
          </cell>
          <cell r="I61">
            <v>2</v>
          </cell>
          <cell r="J61">
            <v>12491</v>
          </cell>
          <cell r="K61">
            <v>74.780821917808225</v>
          </cell>
          <cell r="L61">
            <v>13</v>
          </cell>
          <cell r="M61">
            <v>40192</v>
          </cell>
          <cell r="N61">
            <v>6</v>
          </cell>
          <cell r="O61">
            <v>2.746</v>
          </cell>
          <cell r="P61">
            <v>0</v>
          </cell>
          <cell r="Q61">
            <v>0</v>
          </cell>
          <cell r="R61">
            <v>0</v>
          </cell>
          <cell r="S61" t="str">
            <v>(805) 496-0103</v>
          </cell>
          <cell r="T61">
            <v>1</v>
          </cell>
          <cell r="U61" t="str">
            <v>Yes</v>
          </cell>
          <cell r="V61" t="str">
            <v>Posterior Approach Ptosis Repair</v>
          </cell>
          <cell r="W61">
            <v>1</v>
          </cell>
          <cell r="X61">
            <v>1</v>
          </cell>
          <cell r="Y61" t="str">
            <v>OU</v>
          </cell>
          <cell r="Z61">
            <v>1</v>
          </cell>
          <cell r="AA61">
            <v>1</v>
          </cell>
          <cell r="AB61">
            <v>8</v>
          </cell>
          <cell r="AD61">
            <v>40186</v>
          </cell>
          <cell r="AE61">
            <v>0</v>
          </cell>
          <cell r="AF61">
            <v>40280</v>
          </cell>
          <cell r="AG61">
            <v>3.1333333333333333</v>
          </cell>
          <cell r="AH61" t="str">
            <v>OS</v>
          </cell>
          <cell r="AI61">
            <v>1</v>
          </cell>
          <cell r="AJ61">
            <v>0.88300000000000001</v>
          </cell>
          <cell r="AK61">
            <v>16.135000000000002</v>
          </cell>
          <cell r="AL61">
            <v>4.0330000000000004</v>
          </cell>
          <cell r="AM61">
            <v>16.222000000000001</v>
          </cell>
          <cell r="AN61">
            <v>2.746</v>
          </cell>
          <cell r="AO61">
            <v>0</v>
          </cell>
          <cell r="AP61">
            <v>4.6559999999999997</v>
          </cell>
          <cell r="AQ61">
            <v>13.47</v>
          </cell>
          <cell r="AS61">
            <v>0</v>
          </cell>
          <cell r="AT61">
            <v>1.863</v>
          </cell>
          <cell r="AU61">
            <v>1.9099999999999997</v>
          </cell>
          <cell r="AV61">
            <v>1</v>
          </cell>
          <cell r="AW61">
            <v>0</v>
          </cell>
          <cell r="AX61">
            <v>1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1</v>
          </cell>
          <cell r="BF61">
            <v>0</v>
          </cell>
          <cell r="BG61">
            <v>0</v>
          </cell>
          <cell r="BH61">
            <v>3.1500000000000004</v>
          </cell>
          <cell r="BI61">
            <v>8.6999999999999744E-2</v>
          </cell>
          <cell r="BJ61">
            <v>-3.0630000000000006</v>
          </cell>
          <cell r="BK61">
            <v>1</v>
          </cell>
          <cell r="BL61">
            <v>0</v>
          </cell>
          <cell r="BM61">
            <v>0</v>
          </cell>
          <cell r="BN61">
            <v>0</v>
          </cell>
          <cell r="BO61">
            <v>1</v>
          </cell>
          <cell r="BP61">
            <v>3.7729999999999997</v>
          </cell>
          <cell r="BQ61">
            <v>-2.6650000000000009</v>
          </cell>
          <cell r="BR61">
            <v>-6.4380000000000024</v>
          </cell>
          <cell r="BS61"/>
          <cell r="BT61">
            <v>1</v>
          </cell>
        </row>
        <row r="62">
          <cell r="G62" t="str">
            <v>Marie Konjoyan_0</v>
          </cell>
          <cell r="H62">
            <v>1</v>
          </cell>
          <cell r="I62">
            <v>2</v>
          </cell>
          <cell r="J62">
            <v>8063</v>
          </cell>
          <cell r="K62">
            <v>80.150684931506845</v>
          </cell>
          <cell r="L62">
            <v>15</v>
          </cell>
          <cell r="M62">
            <v>37753</v>
          </cell>
          <cell r="N62">
            <v>10</v>
          </cell>
          <cell r="O62">
            <v>1.103</v>
          </cell>
          <cell r="P62">
            <v>0</v>
          </cell>
          <cell r="Q62">
            <v>0</v>
          </cell>
          <cell r="R62">
            <v>0</v>
          </cell>
          <cell r="S62" t="str">
            <v>(310) 833-0977</v>
          </cell>
          <cell r="T62">
            <v>1</v>
          </cell>
          <cell r="U62" t="str">
            <v>Yes</v>
          </cell>
          <cell r="V62" t="str">
            <v>Posterior Approach Ptosis Repair</v>
          </cell>
          <cell r="W62">
            <v>1</v>
          </cell>
          <cell r="X62">
            <v>1</v>
          </cell>
          <cell r="Y62" t="str">
            <v>OU</v>
          </cell>
          <cell r="Z62">
            <v>0</v>
          </cell>
          <cell r="AA62">
            <v>1</v>
          </cell>
          <cell r="AB62">
            <v>6</v>
          </cell>
          <cell r="AD62">
            <v>37743</v>
          </cell>
          <cell r="AE62">
            <v>0</v>
          </cell>
          <cell r="AF62">
            <v>37837</v>
          </cell>
          <cell r="AG62">
            <v>3.0666666666666669</v>
          </cell>
          <cell r="AH62" t="str">
            <v>OD</v>
          </cell>
          <cell r="AI62">
            <v>0</v>
          </cell>
          <cell r="AJ62">
            <v>1.3879999999999999</v>
          </cell>
          <cell r="AK62">
            <v>26.568000000000001</v>
          </cell>
          <cell r="AL62">
            <v>2.4500000000000002</v>
          </cell>
          <cell r="AM62">
            <v>27</v>
          </cell>
          <cell r="AN62">
            <v>1.103</v>
          </cell>
          <cell r="AO62">
            <v>0</v>
          </cell>
          <cell r="AP62">
            <v>3.59</v>
          </cell>
          <cell r="AQ62">
            <v>28.02</v>
          </cell>
          <cell r="AS62" t="str">
            <v>6 mo f/u. laterality not indicated</v>
          </cell>
          <cell r="AT62">
            <v>-0.28499999999999992</v>
          </cell>
          <cell r="AU62">
            <v>2.4870000000000001</v>
          </cell>
          <cell r="AV62">
            <v>0</v>
          </cell>
          <cell r="AW62">
            <v>0</v>
          </cell>
          <cell r="AX62">
            <v>1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1</v>
          </cell>
          <cell r="BF62">
            <v>0</v>
          </cell>
          <cell r="BG62">
            <v>0</v>
          </cell>
          <cell r="BH62">
            <v>1.0620000000000003</v>
          </cell>
          <cell r="BI62">
            <v>0.43199999999999861</v>
          </cell>
          <cell r="BJ62">
            <v>-0.63000000000000167</v>
          </cell>
          <cell r="BK62">
            <v>1</v>
          </cell>
          <cell r="BL62">
            <v>0</v>
          </cell>
          <cell r="BM62">
            <v>0</v>
          </cell>
          <cell r="BN62">
            <v>0</v>
          </cell>
          <cell r="BO62">
            <v>1</v>
          </cell>
          <cell r="BP62">
            <v>2.202</v>
          </cell>
          <cell r="BQ62">
            <v>1.4519999999999982</v>
          </cell>
          <cell r="BR62">
            <v>-0.75</v>
          </cell>
          <cell r="BS62"/>
          <cell r="BT62">
            <v>1</v>
          </cell>
        </row>
        <row r="63">
          <cell r="G63" t="str">
            <v>Marie Konjoyan_1</v>
          </cell>
          <cell r="H63">
            <v>1</v>
          </cell>
          <cell r="I63">
            <v>2</v>
          </cell>
          <cell r="J63">
            <v>8063</v>
          </cell>
          <cell r="K63">
            <v>80.150684931506845</v>
          </cell>
          <cell r="L63">
            <v>15</v>
          </cell>
          <cell r="M63">
            <v>37753</v>
          </cell>
          <cell r="N63">
            <v>10</v>
          </cell>
          <cell r="O63">
            <v>0.98099999999999998</v>
          </cell>
          <cell r="P63">
            <v>0</v>
          </cell>
          <cell r="Q63">
            <v>0</v>
          </cell>
          <cell r="R63">
            <v>0</v>
          </cell>
          <cell r="S63" t="str">
            <v>(310) 833-0977</v>
          </cell>
          <cell r="T63">
            <v>1</v>
          </cell>
          <cell r="U63" t="str">
            <v>Yes</v>
          </cell>
          <cell r="V63" t="str">
            <v>Posterior Approach Ptosis Repair</v>
          </cell>
          <cell r="W63">
            <v>1</v>
          </cell>
          <cell r="X63">
            <v>1</v>
          </cell>
          <cell r="Y63" t="str">
            <v>OU</v>
          </cell>
          <cell r="Z63">
            <v>1</v>
          </cell>
          <cell r="AA63">
            <v>1</v>
          </cell>
          <cell r="AB63">
            <v>6</v>
          </cell>
          <cell r="AD63">
            <v>37743</v>
          </cell>
          <cell r="AE63">
            <v>0</v>
          </cell>
          <cell r="AF63">
            <v>37837</v>
          </cell>
          <cell r="AG63">
            <v>3.0666666666666669</v>
          </cell>
          <cell r="AH63" t="str">
            <v>OD</v>
          </cell>
          <cell r="AI63">
            <v>0</v>
          </cell>
          <cell r="AJ63">
            <v>1.413</v>
          </cell>
          <cell r="AK63">
            <v>28.292999999999999</v>
          </cell>
          <cell r="AL63">
            <v>1.18</v>
          </cell>
          <cell r="AM63">
            <v>29.07</v>
          </cell>
          <cell r="AN63">
            <v>0.98099999999999998</v>
          </cell>
          <cell r="AO63">
            <v>0</v>
          </cell>
          <cell r="AP63">
            <v>3.73</v>
          </cell>
          <cell r="AQ63">
            <v>29.02</v>
          </cell>
          <cell r="AS63" t="str">
            <v>6 mo f/u. laterality not indicated</v>
          </cell>
          <cell r="AT63">
            <v>-0.43200000000000005</v>
          </cell>
          <cell r="AU63">
            <v>2.7490000000000001</v>
          </cell>
          <cell r="AV63">
            <v>0</v>
          </cell>
          <cell r="AW63">
            <v>0</v>
          </cell>
          <cell r="AX63">
            <v>1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</v>
          </cell>
          <cell r="BF63">
            <v>0</v>
          </cell>
          <cell r="BG63">
            <v>0</v>
          </cell>
          <cell r="BH63">
            <v>-0.2330000000000001</v>
          </cell>
          <cell r="BI63">
            <v>0.77700000000000102</v>
          </cell>
          <cell r="BJ63">
            <v>1.0100000000000011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/>
          <cell r="BP63">
            <v>2.3170000000000002</v>
          </cell>
          <cell r="BQ63">
            <v>0.72700000000000031</v>
          </cell>
          <cell r="BR63">
            <v>-1.5899999999999999</v>
          </cell>
          <cell r="BS63"/>
          <cell r="BT63">
            <v>0</v>
          </cell>
        </row>
        <row r="64">
          <cell r="G64" t="str">
            <v>Mario Daza_0</v>
          </cell>
          <cell r="H64">
            <v>1</v>
          </cell>
          <cell r="I64">
            <v>1</v>
          </cell>
          <cell r="J64">
            <v>11603</v>
          </cell>
          <cell r="K64">
            <v>76.731506849315068</v>
          </cell>
          <cell r="L64">
            <v>14</v>
          </cell>
          <cell r="M64">
            <v>40023</v>
          </cell>
          <cell r="N64">
            <v>5</v>
          </cell>
          <cell r="O64">
            <v>1.5980000000000001</v>
          </cell>
          <cell r="P64">
            <v>0</v>
          </cell>
          <cell r="Q64">
            <v>0</v>
          </cell>
          <cell r="R64">
            <v>0</v>
          </cell>
          <cell r="T64">
            <v>1</v>
          </cell>
          <cell r="U64" t="str">
            <v>Yes</v>
          </cell>
          <cell r="V64" t="str">
            <v>Posterior Approach Ptosis Repair</v>
          </cell>
          <cell r="W64">
            <v>1</v>
          </cell>
          <cell r="X64">
            <v>1</v>
          </cell>
          <cell r="Y64" t="str">
            <v>OU</v>
          </cell>
          <cell r="Z64">
            <v>0</v>
          </cell>
          <cell r="AA64">
            <v>1</v>
          </cell>
          <cell r="AB64">
            <v>9.5</v>
          </cell>
          <cell r="AD64">
            <v>40018</v>
          </cell>
          <cell r="AE64">
            <v>0</v>
          </cell>
          <cell r="AF64">
            <v>40247</v>
          </cell>
          <cell r="AG64">
            <v>7.5333333333333332</v>
          </cell>
          <cell r="AH64" t="str">
            <v>OD</v>
          </cell>
          <cell r="AI64">
            <v>0</v>
          </cell>
          <cell r="AJ64">
            <v>0.4</v>
          </cell>
          <cell r="AK64">
            <v>21.96</v>
          </cell>
          <cell r="AL64">
            <v>0.9</v>
          </cell>
          <cell r="AM64">
            <v>20.57</v>
          </cell>
          <cell r="AN64">
            <v>1.5980000000000001</v>
          </cell>
          <cell r="AO64">
            <v>0</v>
          </cell>
          <cell r="AP64">
            <v>0.98</v>
          </cell>
          <cell r="AQ64">
            <v>20.36</v>
          </cell>
          <cell r="AS64" t="str">
            <v>Mancini Surgeon?</v>
          </cell>
          <cell r="AT64">
            <v>1.198</v>
          </cell>
          <cell r="AU64">
            <v>-0.6180000000000001</v>
          </cell>
          <cell r="AV64">
            <v>1</v>
          </cell>
          <cell r="AW64">
            <v>0</v>
          </cell>
          <cell r="AX64">
            <v>0</v>
          </cell>
          <cell r="AY64">
            <v>1</v>
          </cell>
          <cell r="AZ64">
            <v>0</v>
          </cell>
          <cell r="BA64">
            <v>1</v>
          </cell>
          <cell r="BB64">
            <v>0</v>
          </cell>
          <cell r="BC64">
            <v>1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0.5</v>
          </cell>
          <cell r="BI64">
            <v>-1.3900000000000006</v>
          </cell>
          <cell r="BJ64">
            <v>-1.8900000000000006</v>
          </cell>
          <cell r="BK64">
            <v>1</v>
          </cell>
          <cell r="BL64">
            <v>1</v>
          </cell>
          <cell r="BM64">
            <v>1</v>
          </cell>
          <cell r="BN64">
            <v>0</v>
          </cell>
          <cell r="BO64">
            <v>3</v>
          </cell>
          <cell r="BP64">
            <v>0.57999999999999996</v>
          </cell>
          <cell r="BQ64">
            <v>-1.6000000000000014</v>
          </cell>
          <cell r="BR64">
            <v>-2.1800000000000033</v>
          </cell>
          <cell r="BS64"/>
          <cell r="BT64">
            <v>1</v>
          </cell>
        </row>
        <row r="65">
          <cell r="G65" t="str">
            <v>Mario Daza_1</v>
          </cell>
          <cell r="H65">
            <v>1</v>
          </cell>
          <cell r="I65">
            <v>1</v>
          </cell>
          <cell r="J65">
            <v>11603</v>
          </cell>
          <cell r="K65">
            <v>76.731506849315068</v>
          </cell>
          <cell r="L65">
            <v>14</v>
          </cell>
          <cell r="M65">
            <v>40023</v>
          </cell>
          <cell r="N65">
            <v>5</v>
          </cell>
          <cell r="O65">
            <v>1.141</v>
          </cell>
          <cell r="P65">
            <v>0</v>
          </cell>
          <cell r="Q65">
            <v>0</v>
          </cell>
          <cell r="R65">
            <v>0</v>
          </cell>
          <cell r="T65">
            <v>1</v>
          </cell>
          <cell r="U65" t="str">
            <v>Yes</v>
          </cell>
          <cell r="V65" t="str">
            <v>Posterior Approach Ptosis Repair</v>
          </cell>
          <cell r="W65">
            <v>1</v>
          </cell>
          <cell r="X65">
            <v>1</v>
          </cell>
          <cell r="Y65" t="str">
            <v>OU</v>
          </cell>
          <cell r="Z65">
            <v>1</v>
          </cell>
          <cell r="AA65">
            <v>1</v>
          </cell>
          <cell r="AB65">
            <v>6</v>
          </cell>
          <cell r="AD65">
            <v>40018</v>
          </cell>
          <cell r="AE65">
            <v>0</v>
          </cell>
          <cell r="AF65">
            <v>40247</v>
          </cell>
          <cell r="AG65">
            <v>7.5333333333333332</v>
          </cell>
          <cell r="AH65" t="str">
            <v>OD</v>
          </cell>
          <cell r="AI65">
            <v>0</v>
          </cell>
          <cell r="AJ65">
            <v>1.66</v>
          </cell>
          <cell r="AK65">
            <v>20.350000000000001</v>
          </cell>
          <cell r="AL65">
            <v>1.0900000000000001</v>
          </cell>
          <cell r="AM65">
            <v>21.62</v>
          </cell>
          <cell r="AN65">
            <v>1.141</v>
          </cell>
          <cell r="AO65">
            <v>0</v>
          </cell>
          <cell r="AP65">
            <v>2.19</v>
          </cell>
          <cell r="AQ65">
            <v>19.16</v>
          </cell>
          <cell r="AS65" t="str">
            <v>Mancini Surgeon?</v>
          </cell>
          <cell r="AT65">
            <v>-0.51899999999999991</v>
          </cell>
          <cell r="AU65">
            <v>1.0489999999999999</v>
          </cell>
          <cell r="AV65">
            <v>0</v>
          </cell>
          <cell r="AW65">
            <v>1</v>
          </cell>
          <cell r="AX65">
            <v>1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1</v>
          </cell>
          <cell r="BF65">
            <v>0</v>
          </cell>
          <cell r="BG65">
            <v>0</v>
          </cell>
          <cell r="BH65">
            <v>-0.56999999999999984</v>
          </cell>
          <cell r="BI65">
            <v>1.2699999999999996</v>
          </cell>
          <cell r="BJ65">
            <v>1.8399999999999994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/>
          <cell r="BP65">
            <v>0.53</v>
          </cell>
          <cell r="BQ65">
            <v>-1.1900000000000013</v>
          </cell>
          <cell r="BR65">
            <v>-1.7200000000000024</v>
          </cell>
          <cell r="BS65"/>
          <cell r="BT65">
            <v>0</v>
          </cell>
        </row>
        <row r="66">
          <cell r="G66" t="str">
            <v>Marlene Grasso_0</v>
          </cell>
          <cell r="H66">
            <v>1</v>
          </cell>
          <cell r="I66">
            <v>2</v>
          </cell>
          <cell r="J66">
            <v>14433</v>
          </cell>
          <cell r="K66">
            <v>67.646575342465752</v>
          </cell>
          <cell r="L66">
            <v>14</v>
          </cell>
          <cell r="M66">
            <v>39492</v>
          </cell>
          <cell r="N66">
            <v>6</v>
          </cell>
          <cell r="O66">
            <v>2.4</v>
          </cell>
          <cell r="P66">
            <v>0</v>
          </cell>
          <cell r="Q66">
            <v>0</v>
          </cell>
          <cell r="R66">
            <v>0</v>
          </cell>
          <cell r="S66" t="str">
            <v>(310) 701-6500</v>
          </cell>
          <cell r="T66">
            <v>1</v>
          </cell>
          <cell r="U66" t="str">
            <v>Yes</v>
          </cell>
          <cell r="V66" t="str">
            <v>Posterior Approach Ptosis Repair</v>
          </cell>
          <cell r="W66">
            <v>1</v>
          </cell>
          <cell r="X66">
            <v>1</v>
          </cell>
          <cell r="Y66" t="str">
            <v>OU</v>
          </cell>
          <cell r="Z66">
            <v>0</v>
          </cell>
          <cell r="AA66">
            <v>1</v>
          </cell>
          <cell r="AB66">
            <v>8</v>
          </cell>
          <cell r="AD66">
            <v>39486</v>
          </cell>
          <cell r="AE66">
            <v>0</v>
          </cell>
          <cell r="AF66">
            <v>39580</v>
          </cell>
          <cell r="AG66">
            <v>3.1333333333333333</v>
          </cell>
          <cell r="AH66" t="str">
            <v>OD</v>
          </cell>
          <cell r="AI66">
            <v>0</v>
          </cell>
          <cell r="AJ66">
            <v>1.04</v>
          </cell>
          <cell r="AK66">
            <v>24.37</v>
          </cell>
          <cell r="AL66">
            <v>1.94</v>
          </cell>
          <cell r="AM66">
            <v>23.37</v>
          </cell>
          <cell r="AN66">
            <v>2.4</v>
          </cell>
          <cell r="AO66">
            <v>0</v>
          </cell>
          <cell r="AP66">
            <v>3.3130000000000002</v>
          </cell>
          <cell r="AQ66">
            <v>21.093</v>
          </cell>
          <cell r="AS66">
            <v>0</v>
          </cell>
          <cell r="AT66">
            <v>1.3599999999999999</v>
          </cell>
          <cell r="AU66">
            <v>0.91300000000000026</v>
          </cell>
          <cell r="AV66">
            <v>1</v>
          </cell>
          <cell r="AW66">
            <v>0</v>
          </cell>
          <cell r="AX66">
            <v>1</v>
          </cell>
          <cell r="AY66">
            <v>0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0.89999999999999991</v>
          </cell>
          <cell r="BI66">
            <v>-1</v>
          </cell>
          <cell r="BJ66">
            <v>-1.9</v>
          </cell>
          <cell r="BK66">
            <v>1</v>
          </cell>
          <cell r="BL66">
            <v>1</v>
          </cell>
          <cell r="BM66">
            <v>1</v>
          </cell>
          <cell r="BN66">
            <v>0</v>
          </cell>
          <cell r="BO66">
            <v>3</v>
          </cell>
          <cell r="BP66">
            <v>2.2730000000000001</v>
          </cell>
          <cell r="BQ66">
            <v>-3.277000000000001</v>
          </cell>
          <cell r="BR66">
            <v>-5.5500000000000007</v>
          </cell>
          <cell r="BS66"/>
          <cell r="BT66">
            <v>1</v>
          </cell>
        </row>
        <row r="67">
          <cell r="G67" t="str">
            <v>Marlene Grasso_1</v>
          </cell>
          <cell r="H67">
            <v>1</v>
          </cell>
          <cell r="I67">
            <v>2</v>
          </cell>
          <cell r="J67">
            <v>14433</v>
          </cell>
          <cell r="K67">
            <v>67.646575342465752</v>
          </cell>
          <cell r="L67">
            <v>14</v>
          </cell>
          <cell r="M67">
            <v>39492</v>
          </cell>
          <cell r="N67">
            <v>6</v>
          </cell>
          <cell r="O67">
            <v>3.6</v>
          </cell>
          <cell r="P67">
            <v>0</v>
          </cell>
          <cell r="Q67">
            <v>0</v>
          </cell>
          <cell r="R67">
            <v>0</v>
          </cell>
          <cell r="S67" t="str">
            <v>(310) 701-6500</v>
          </cell>
          <cell r="T67">
            <v>1</v>
          </cell>
          <cell r="U67" t="str">
            <v>Yes</v>
          </cell>
          <cell r="V67" t="str">
            <v>Posterior Approach Ptosis Repair</v>
          </cell>
          <cell r="W67">
            <v>1</v>
          </cell>
          <cell r="X67">
            <v>1</v>
          </cell>
          <cell r="Y67" t="str">
            <v>OU</v>
          </cell>
          <cell r="Z67">
            <v>1</v>
          </cell>
          <cell r="AA67">
            <v>1</v>
          </cell>
          <cell r="AB67">
            <v>5</v>
          </cell>
          <cell r="AD67">
            <v>39486</v>
          </cell>
          <cell r="AE67">
            <v>0</v>
          </cell>
          <cell r="AF67">
            <v>39580</v>
          </cell>
          <cell r="AG67">
            <v>3.1333333333333333</v>
          </cell>
          <cell r="AH67" t="str">
            <v>OD</v>
          </cell>
          <cell r="AI67">
            <v>0</v>
          </cell>
          <cell r="AJ67">
            <v>1.28</v>
          </cell>
          <cell r="AK67">
            <v>22.08</v>
          </cell>
          <cell r="AL67">
            <v>1.26</v>
          </cell>
          <cell r="AM67">
            <v>22.51</v>
          </cell>
          <cell r="AN67">
            <v>3.6</v>
          </cell>
          <cell r="AO67">
            <v>0</v>
          </cell>
          <cell r="AP67">
            <v>3.84</v>
          </cell>
          <cell r="AQ67">
            <v>19.940000000000001</v>
          </cell>
          <cell r="AS67">
            <v>0</v>
          </cell>
          <cell r="AT67">
            <v>2.3200000000000003</v>
          </cell>
          <cell r="AU67">
            <v>0.23999999999999977</v>
          </cell>
          <cell r="AV67">
            <v>1</v>
          </cell>
          <cell r="AW67">
            <v>0</v>
          </cell>
          <cell r="AX67">
            <v>0</v>
          </cell>
          <cell r="AY67">
            <v>0</v>
          </cell>
          <cell r="AZ67">
            <v>1</v>
          </cell>
          <cell r="BA67">
            <v>1</v>
          </cell>
          <cell r="BB67">
            <v>0</v>
          </cell>
          <cell r="BC67">
            <v>1</v>
          </cell>
          <cell r="BD67">
            <v>0</v>
          </cell>
          <cell r="BE67">
            <v>0</v>
          </cell>
          <cell r="BF67">
            <v>0</v>
          </cell>
          <cell r="BG67">
            <v>1</v>
          </cell>
          <cell r="BH67">
            <v>-2.0000000000000018E-2</v>
          </cell>
          <cell r="BI67">
            <v>0.43000000000000327</v>
          </cell>
          <cell r="BJ67">
            <v>0.45000000000000329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/>
          <cell r="BP67">
            <v>2.5599999999999996</v>
          </cell>
          <cell r="BQ67">
            <v>-2.139999999999997</v>
          </cell>
          <cell r="BR67">
            <v>-4.6999999999999957</v>
          </cell>
          <cell r="BS67"/>
          <cell r="BT67">
            <v>0</v>
          </cell>
        </row>
        <row r="68">
          <cell r="G68" t="str">
            <v>Michael LaPoint_0</v>
          </cell>
          <cell r="H68">
            <v>1</v>
          </cell>
          <cell r="I68">
            <v>1</v>
          </cell>
          <cell r="J68">
            <v>20353</v>
          </cell>
          <cell r="K68">
            <v>50.794520547945204</v>
          </cell>
          <cell r="L68">
            <v>13</v>
          </cell>
          <cell r="M68">
            <v>39167</v>
          </cell>
          <cell r="N68">
            <v>5</v>
          </cell>
          <cell r="O68">
            <v>1.08</v>
          </cell>
          <cell r="P68">
            <v>0</v>
          </cell>
          <cell r="Q68">
            <v>0</v>
          </cell>
          <cell r="R68">
            <v>0</v>
          </cell>
          <cell r="S68" t="str">
            <v>(714) 404-7877</v>
          </cell>
          <cell r="T68">
            <v>1</v>
          </cell>
          <cell r="U68" t="str">
            <v>Yes</v>
          </cell>
          <cell r="V68" t="str">
            <v>Posterior Approach Ptosis Repair</v>
          </cell>
          <cell r="W68">
            <v>1</v>
          </cell>
          <cell r="X68">
            <v>1</v>
          </cell>
          <cell r="Y68" t="str">
            <v>OU</v>
          </cell>
          <cell r="Z68">
            <v>0</v>
          </cell>
          <cell r="AA68">
            <v>1</v>
          </cell>
          <cell r="AB68">
            <v>5</v>
          </cell>
          <cell r="AD68">
            <v>39162</v>
          </cell>
          <cell r="AE68">
            <v>0</v>
          </cell>
          <cell r="AF68">
            <v>39463</v>
          </cell>
          <cell r="AG68">
            <v>9.8333333333333339</v>
          </cell>
          <cell r="AH68" t="str">
            <v>OS</v>
          </cell>
          <cell r="AI68">
            <v>1</v>
          </cell>
          <cell r="AJ68">
            <v>0.98</v>
          </cell>
          <cell r="AK68">
            <v>11.72</v>
          </cell>
          <cell r="AL68">
            <v>2.2400000000000002</v>
          </cell>
          <cell r="AM68">
            <v>14.22</v>
          </cell>
          <cell r="AN68">
            <v>1.08</v>
          </cell>
          <cell r="AO68">
            <v>0</v>
          </cell>
          <cell r="AP68">
            <v>3.07</v>
          </cell>
          <cell r="AQ68">
            <v>11.42</v>
          </cell>
          <cell r="AS68">
            <v>0</v>
          </cell>
          <cell r="AT68">
            <v>0.10000000000000009</v>
          </cell>
          <cell r="AU68">
            <v>1.9899999999999998</v>
          </cell>
          <cell r="AV68">
            <v>0</v>
          </cell>
          <cell r="AW68">
            <v>0</v>
          </cell>
          <cell r="AX68">
            <v>1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1</v>
          </cell>
          <cell r="BF68">
            <v>0</v>
          </cell>
          <cell r="BG68">
            <v>0</v>
          </cell>
          <cell r="BH68">
            <v>1.2600000000000002</v>
          </cell>
          <cell r="BI68">
            <v>2.5</v>
          </cell>
          <cell r="BJ68">
            <v>1.2399999999999998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/>
          <cell r="BP68">
            <v>2.09</v>
          </cell>
          <cell r="BQ68">
            <v>-0.30000000000000071</v>
          </cell>
          <cell r="BR68">
            <v>-2.3900000000000006</v>
          </cell>
          <cell r="BS68"/>
          <cell r="BT68">
            <v>0</v>
          </cell>
        </row>
        <row r="69">
          <cell r="G69" t="str">
            <v>Michael LaPoint_1</v>
          </cell>
          <cell r="H69">
            <v>1</v>
          </cell>
          <cell r="I69">
            <v>1</v>
          </cell>
          <cell r="J69">
            <v>20353</v>
          </cell>
          <cell r="K69">
            <v>50.794520547945204</v>
          </cell>
          <cell r="L69">
            <v>13</v>
          </cell>
          <cell r="M69">
            <v>39167</v>
          </cell>
          <cell r="N69">
            <v>5</v>
          </cell>
          <cell r="O69">
            <v>1.94</v>
          </cell>
          <cell r="P69">
            <v>0</v>
          </cell>
          <cell r="Q69">
            <v>0</v>
          </cell>
          <cell r="R69">
            <v>0</v>
          </cell>
          <cell r="S69" t="str">
            <v>(714) 404-7877</v>
          </cell>
          <cell r="T69">
            <v>1</v>
          </cell>
          <cell r="U69" t="str">
            <v>Yes</v>
          </cell>
          <cell r="V69" t="str">
            <v>Posterior Approach Ptosis Repair</v>
          </cell>
          <cell r="W69">
            <v>1</v>
          </cell>
          <cell r="X69">
            <v>1</v>
          </cell>
          <cell r="Y69" t="str">
            <v>OU</v>
          </cell>
          <cell r="Z69">
            <v>1</v>
          </cell>
          <cell r="AA69">
            <v>1</v>
          </cell>
          <cell r="AB69">
            <v>8</v>
          </cell>
          <cell r="AD69">
            <v>39162</v>
          </cell>
          <cell r="AE69">
            <v>0</v>
          </cell>
          <cell r="AF69">
            <v>39463</v>
          </cell>
          <cell r="AG69">
            <v>9.8333333333333339</v>
          </cell>
          <cell r="AH69" t="str">
            <v>OS</v>
          </cell>
          <cell r="AI69">
            <v>1</v>
          </cell>
          <cell r="AJ69">
            <v>0.53</v>
          </cell>
          <cell r="AK69">
            <v>12.363</v>
          </cell>
          <cell r="AL69">
            <v>2.5779999999999998</v>
          </cell>
          <cell r="AM69">
            <v>14.292</v>
          </cell>
          <cell r="AN69">
            <v>1.94</v>
          </cell>
          <cell r="AO69">
            <v>0</v>
          </cell>
          <cell r="AP69">
            <v>3.13</v>
          </cell>
          <cell r="AQ69">
            <v>12.459</v>
          </cell>
          <cell r="AS69">
            <v>0</v>
          </cell>
          <cell r="AT69">
            <v>1.41</v>
          </cell>
          <cell r="AU69">
            <v>1.19</v>
          </cell>
          <cell r="AV69">
            <v>1</v>
          </cell>
          <cell r="AW69">
            <v>0</v>
          </cell>
          <cell r="AX69">
            <v>1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1</v>
          </cell>
          <cell r="BD69">
            <v>0</v>
          </cell>
          <cell r="BE69">
            <v>1</v>
          </cell>
          <cell r="BF69">
            <v>0</v>
          </cell>
          <cell r="BG69">
            <v>0</v>
          </cell>
          <cell r="BH69">
            <v>2.048</v>
          </cell>
          <cell r="BI69">
            <v>1.9290000000000003</v>
          </cell>
          <cell r="BJ69">
            <v>-0.11899999999999977</v>
          </cell>
          <cell r="BK69">
            <v>1</v>
          </cell>
          <cell r="BL69">
            <v>0</v>
          </cell>
          <cell r="BM69">
            <v>0</v>
          </cell>
          <cell r="BN69">
            <v>0</v>
          </cell>
          <cell r="BO69">
            <v>1</v>
          </cell>
          <cell r="BP69">
            <v>2.5999999999999996</v>
          </cell>
          <cell r="BQ69">
            <v>9.6000000000000085E-2</v>
          </cell>
          <cell r="BR69">
            <v>-2.5039999999999996</v>
          </cell>
          <cell r="BS69"/>
          <cell r="BT69">
            <v>1</v>
          </cell>
        </row>
        <row r="70">
          <cell r="G70" t="str">
            <v>Miriam Cotler_0</v>
          </cell>
          <cell r="H70">
            <v>1</v>
          </cell>
          <cell r="I70">
            <v>2</v>
          </cell>
          <cell r="J70">
            <v>13164</v>
          </cell>
          <cell r="K70">
            <v>73.895890410958899</v>
          </cell>
          <cell r="L70">
            <v>0</v>
          </cell>
          <cell r="M70">
            <v>40534</v>
          </cell>
          <cell r="N70">
            <v>5</v>
          </cell>
          <cell r="O70">
            <v>3.7269999999999999</v>
          </cell>
          <cell r="P70">
            <v>0</v>
          </cell>
          <cell r="Q70">
            <v>0</v>
          </cell>
          <cell r="R70">
            <v>0</v>
          </cell>
          <cell r="T70">
            <v>1</v>
          </cell>
          <cell r="W70">
            <v>1</v>
          </cell>
          <cell r="X70">
            <v>1</v>
          </cell>
          <cell r="Y70" t="str">
            <v>OU</v>
          </cell>
          <cell r="Z70">
            <v>0</v>
          </cell>
          <cell r="AA70">
            <v>1</v>
          </cell>
          <cell r="AB70">
            <v>4</v>
          </cell>
          <cell r="AD70">
            <v>40529</v>
          </cell>
          <cell r="AE70">
            <v>0</v>
          </cell>
          <cell r="AF70">
            <v>40630</v>
          </cell>
          <cell r="AG70">
            <v>3.3666666666666667</v>
          </cell>
          <cell r="AH70" t="str">
            <v>OS</v>
          </cell>
          <cell r="AI70">
            <v>1</v>
          </cell>
          <cell r="AJ70">
            <v>2.88</v>
          </cell>
          <cell r="AK70">
            <v>23.14</v>
          </cell>
          <cell r="AL70">
            <v>2.4700000000000002</v>
          </cell>
          <cell r="AM70">
            <v>17.850000000000001</v>
          </cell>
          <cell r="AN70">
            <v>3.7269999999999999</v>
          </cell>
          <cell r="AP70">
            <v>3.9</v>
          </cell>
          <cell r="AQ70">
            <v>18.32</v>
          </cell>
          <cell r="AT70">
            <v>0.84699999999999998</v>
          </cell>
          <cell r="AU70">
            <v>0.17300000000000004</v>
          </cell>
          <cell r="AV70">
            <v>1</v>
          </cell>
          <cell r="AW70">
            <v>0</v>
          </cell>
          <cell r="AX70">
            <v>0</v>
          </cell>
          <cell r="AY70">
            <v>0</v>
          </cell>
          <cell r="AZ70">
            <v>1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-0.4099999999999997</v>
          </cell>
          <cell r="BI70">
            <v>-5.2899999999999991</v>
          </cell>
          <cell r="BJ70">
            <v>-4.879999999999999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/>
          <cell r="BP70">
            <v>1.02</v>
          </cell>
          <cell r="BQ70">
            <v>-4.82</v>
          </cell>
          <cell r="BR70">
            <v>-5.8400000000000016</v>
          </cell>
          <cell r="BS70"/>
          <cell r="BT70">
            <v>0</v>
          </cell>
        </row>
        <row r="71">
          <cell r="G71" t="str">
            <v>Miriam Cotler_1</v>
          </cell>
          <cell r="H71">
            <v>1</v>
          </cell>
          <cell r="I71">
            <v>2</v>
          </cell>
          <cell r="J71">
            <v>13164</v>
          </cell>
          <cell r="K71">
            <v>73.895890410958899</v>
          </cell>
          <cell r="L71">
            <v>0</v>
          </cell>
          <cell r="M71">
            <v>40534</v>
          </cell>
          <cell r="N71">
            <v>5</v>
          </cell>
          <cell r="O71">
            <v>3.335</v>
          </cell>
          <cell r="P71">
            <v>0</v>
          </cell>
          <cell r="Q71">
            <v>0</v>
          </cell>
          <cell r="R71">
            <v>0</v>
          </cell>
          <cell r="T71">
            <v>1</v>
          </cell>
          <cell r="W71">
            <v>1</v>
          </cell>
          <cell r="X71">
            <v>1</v>
          </cell>
          <cell r="Y71" t="str">
            <v>OU</v>
          </cell>
          <cell r="Z71">
            <v>1</v>
          </cell>
          <cell r="AA71">
            <v>1</v>
          </cell>
          <cell r="AB71">
            <v>5.5</v>
          </cell>
          <cell r="AD71">
            <v>40529</v>
          </cell>
          <cell r="AE71">
            <v>0</v>
          </cell>
          <cell r="AF71">
            <v>40630</v>
          </cell>
          <cell r="AG71">
            <v>3.3666666666666667</v>
          </cell>
          <cell r="AH71" t="str">
            <v>OS</v>
          </cell>
          <cell r="AI71">
            <v>1</v>
          </cell>
          <cell r="AJ71">
            <v>2.0499999999999998</v>
          </cell>
          <cell r="AK71">
            <v>20.13</v>
          </cell>
          <cell r="AL71">
            <v>4.2</v>
          </cell>
          <cell r="AM71">
            <v>14.61</v>
          </cell>
          <cell r="AN71">
            <v>3.335</v>
          </cell>
          <cell r="AP71">
            <v>2.65</v>
          </cell>
          <cell r="AQ71">
            <v>18.09</v>
          </cell>
          <cell r="AT71">
            <v>1.2850000000000001</v>
          </cell>
          <cell r="AU71">
            <v>-0.68500000000000005</v>
          </cell>
          <cell r="AV71">
            <v>1</v>
          </cell>
          <cell r="AW71">
            <v>0</v>
          </cell>
          <cell r="AX71">
            <v>0</v>
          </cell>
          <cell r="AY71">
            <v>1</v>
          </cell>
          <cell r="AZ71">
            <v>0</v>
          </cell>
          <cell r="BA71">
            <v>1</v>
          </cell>
          <cell r="BB71">
            <v>0</v>
          </cell>
          <cell r="BC71">
            <v>1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2.1500000000000004</v>
          </cell>
          <cell r="BI71">
            <v>-5.52</v>
          </cell>
          <cell r="BJ71">
            <v>-7.67</v>
          </cell>
          <cell r="BK71">
            <v>1</v>
          </cell>
          <cell r="BL71">
            <v>1</v>
          </cell>
          <cell r="BM71">
            <v>1</v>
          </cell>
          <cell r="BN71">
            <v>0</v>
          </cell>
          <cell r="BO71">
            <v>3</v>
          </cell>
          <cell r="BP71">
            <v>0.60000000000000009</v>
          </cell>
          <cell r="BQ71">
            <v>-2.0399999999999991</v>
          </cell>
          <cell r="BR71">
            <v>-2.6399999999999988</v>
          </cell>
          <cell r="BS71"/>
          <cell r="BT71">
            <v>1</v>
          </cell>
        </row>
        <row r="72">
          <cell r="G72" t="str">
            <v>Mumtaz Shirazi_0</v>
          </cell>
          <cell r="H72">
            <v>1</v>
          </cell>
          <cell r="I72">
            <v>2</v>
          </cell>
          <cell r="J72">
            <v>18011</v>
          </cell>
          <cell r="K72">
            <v>50.665753424657531</v>
          </cell>
          <cell r="L72">
            <v>18</v>
          </cell>
          <cell r="M72">
            <v>36780</v>
          </cell>
          <cell r="N72">
            <v>5</v>
          </cell>
          <cell r="O72">
            <v>1.34</v>
          </cell>
          <cell r="P72">
            <v>0</v>
          </cell>
          <cell r="Q72">
            <v>0</v>
          </cell>
          <cell r="R72">
            <v>0</v>
          </cell>
          <cell r="T72">
            <v>1</v>
          </cell>
          <cell r="U72" t="str">
            <v>yes</v>
          </cell>
          <cell r="V72" t="str">
            <v>Posterior Approach Ptosis Repair</v>
          </cell>
          <cell r="W72">
            <v>1</v>
          </cell>
          <cell r="X72">
            <v>1</v>
          </cell>
          <cell r="Y72" t="str">
            <v>OU</v>
          </cell>
          <cell r="Z72">
            <v>0</v>
          </cell>
          <cell r="AA72">
            <v>1</v>
          </cell>
          <cell r="AB72">
            <v>8</v>
          </cell>
          <cell r="AD72">
            <v>36775</v>
          </cell>
          <cell r="AE72">
            <v>0</v>
          </cell>
          <cell r="AF72">
            <v>36864</v>
          </cell>
          <cell r="AG72">
            <v>2.9333333333333331</v>
          </cell>
          <cell r="AH72" t="str">
            <v>OD</v>
          </cell>
          <cell r="AI72">
            <v>0</v>
          </cell>
          <cell r="AJ72">
            <v>0.16</v>
          </cell>
          <cell r="AK72">
            <v>15.89</v>
          </cell>
          <cell r="AL72">
            <v>1.1000000000000001</v>
          </cell>
          <cell r="AM72">
            <v>15.3</v>
          </cell>
          <cell r="AN72">
            <v>1.34</v>
          </cell>
          <cell r="AO72">
            <v>0</v>
          </cell>
          <cell r="AP72">
            <v>0.71</v>
          </cell>
          <cell r="AQ72">
            <v>14.13</v>
          </cell>
          <cell r="AS72" t="str">
            <v>3 mo f/u. Neo cap covering brow.</v>
          </cell>
          <cell r="AT72">
            <v>1.1800000000000002</v>
          </cell>
          <cell r="AU72">
            <v>-0.63000000000000012</v>
          </cell>
          <cell r="AV72">
            <v>1</v>
          </cell>
          <cell r="AW72">
            <v>0</v>
          </cell>
          <cell r="AX72">
            <v>0</v>
          </cell>
          <cell r="AY72">
            <v>1</v>
          </cell>
          <cell r="AZ72">
            <v>0</v>
          </cell>
          <cell r="BA72">
            <v>1</v>
          </cell>
          <cell r="BB72">
            <v>0</v>
          </cell>
          <cell r="BC72">
            <v>1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0.94000000000000006</v>
          </cell>
          <cell r="BI72">
            <v>-0.58999999999999986</v>
          </cell>
          <cell r="BJ72">
            <v>-1.5299999999999998</v>
          </cell>
          <cell r="BK72">
            <v>1</v>
          </cell>
          <cell r="BL72">
            <v>1</v>
          </cell>
          <cell r="BM72">
            <v>1</v>
          </cell>
          <cell r="BN72">
            <v>0</v>
          </cell>
          <cell r="BO72">
            <v>3</v>
          </cell>
          <cell r="BP72">
            <v>0.54999999999999993</v>
          </cell>
          <cell r="BQ72">
            <v>-1.7599999999999998</v>
          </cell>
          <cell r="BR72">
            <v>-2.3099999999999987</v>
          </cell>
          <cell r="BS72"/>
          <cell r="BT72">
            <v>1</v>
          </cell>
        </row>
        <row r="73">
          <cell r="G73" t="str">
            <v>Mumtaz Shirazi_1</v>
          </cell>
          <cell r="H73">
            <v>1</v>
          </cell>
          <cell r="I73">
            <v>2</v>
          </cell>
          <cell r="J73">
            <v>18011</v>
          </cell>
          <cell r="K73">
            <v>50.665753424657531</v>
          </cell>
          <cell r="L73">
            <v>18</v>
          </cell>
          <cell r="M73">
            <v>36780</v>
          </cell>
          <cell r="N73">
            <v>5</v>
          </cell>
          <cell r="O73">
            <v>1.34</v>
          </cell>
          <cell r="P73">
            <v>0</v>
          </cell>
          <cell r="Q73">
            <v>0</v>
          </cell>
          <cell r="R73">
            <v>0</v>
          </cell>
          <cell r="T73">
            <v>1</v>
          </cell>
          <cell r="U73" t="str">
            <v>yes</v>
          </cell>
          <cell r="V73" t="str">
            <v>Posterior Approach Ptosis Repair</v>
          </cell>
          <cell r="W73">
            <v>1</v>
          </cell>
          <cell r="X73">
            <v>1</v>
          </cell>
          <cell r="Y73" t="str">
            <v>OU</v>
          </cell>
          <cell r="Z73">
            <v>1</v>
          </cell>
          <cell r="AA73">
            <v>1</v>
          </cell>
          <cell r="AB73">
            <v>8</v>
          </cell>
          <cell r="AD73">
            <v>36775</v>
          </cell>
          <cell r="AE73">
            <v>0</v>
          </cell>
          <cell r="AF73">
            <v>36864</v>
          </cell>
          <cell r="AG73">
            <v>2.9333333333333331</v>
          </cell>
          <cell r="AH73" t="str">
            <v>OD</v>
          </cell>
          <cell r="AI73">
            <v>0</v>
          </cell>
          <cell r="AJ73">
            <v>0.84</v>
          </cell>
          <cell r="AK73">
            <v>14.83</v>
          </cell>
          <cell r="AL73">
            <v>0.41</v>
          </cell>
          <cell r="AM73">
            <v>16.16</v>
          </cell>
          <cell r="AN73">
            <v>1.34</v>
          </cell>
          <cell r="AO73">
            <v>0</v>
          </cell>
          <cell r="AP73">
            <v>1.4</v>
          </cell>
          <cell r="AQ73">
            <v>12.99</v>
          </cell>
          <cell r="AS73" t="str">
            <v>4 mo f/u. Neo cap covering brow.</v>
          </cell>
          <cell r="AT73">
            <v>0.50000000000000011</v>
          </cell>
          <cell r="AU73">
            <v>5.9999999999999831E-2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1</v>
          </cell>
          <cell r="BA73">
            <v>1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-0.43</v>
          </cell>
          <cell r="BI73">
            <v>1.33</v>
          </cell>
          <cell r="BJ73">
            <v>1.76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/>
          <cell r="BP73">
            <v>0.55999999999999994</v>
          </cell>
          <cell r="BQ73">
            <v>-1.8399999999999999</v>
          </cell>
          <cell r="BR73">
            <v>-2.4000000000000004</v>
          </cell>
          <cell r="BS73"/>
          <cell r="BT73">
            <v>0</v>
          </cell>
        </row>
        <row r="74">
          <cell r="G74" t="str">
            <v>Nancy Hall_0</v>
          </cell>
          <cell r="H74">
            <v>1</v>
          </cell>
          <cell r="I74">
            <v>2</v>
          </cell>
          <cell r="J74">
            <v>11865</v>
          </cell>
          <cell r="K74">
            <v>76.868493150684927</v>
          </cell>
          <cell r="L74">
            <v>13</v>
          </cell>
          <cell r="M74">
            <v>40336</v>
          </cell>
          <cell r="N74">
            <v>5</v>
          </cell>
          <cell r="O74">
            <v>1.7769999999999999</v>
          </cell>
          <cell r="P74">
            <v>0</v>
          </cell>
          <cell r="Q74">
            <v>0</v>
          </cell>
          <cell r="R74">
            <v>0</v>
          </cell>
          <cell r="T74">
            <v>1</v>
          </cell>
          <cell r="W74">
            <v>1</v>
          </cell>
          <cell r="X74">
            <v>1</v>
          </cell>
          <cell r="Y74" t="str">
            <v>OU</v>
          </cell>
          <cell r="Z74">
            <v>0</v>
          </cell>
          <cell r="AA74">
            <v>1</v>
          </cell>
          <cell r="AB74">
            <v>8.5</v>
          </cell>
          <cell r="AC74">
            <v>0</v>
          </cell>
          <cell r="AD74">
            <v>40331</v>
          </cell>
          <cell r="AE74">
            <v>0</v>
          </cell>
          <cell r="AF74">
            <v>40444</v>
          </cell>
          <cell r="AG74">
            <v>3.7</v>
          </cell>
          <cell r="AH74" t="str">
            <v>OD</v>
          </cell>
          <cell r="AI74">
            <v>0</v>
          </cell>
          <cell r="AJ74">
            <v>1.29</v>
          </cell>
          <cell r="AK74">
            <v>14.23</v>
          </cell>
          <cell r="AL74">
            <v>1.55</v>
          </cell>
          <cell r="AM74">
            <v>15.08</v>
          </cell>
          <cell r="AN74">
            <v>1.7769999999999999</v>
          </cell>
          <cell r="AP74">
            <v>3.77</v>
          </cell>
          <cell r="AQ74">
            <v>10.97</v>
          </cell>
          <cell r="AT74">
            <v>0.48699999999999988</v>
          </cell>
          <cell r="AU74">
            <v>1.9930000000000001</v>
          </cell>
          <cell r="AV74">
            <v>0</v>
          </cell>
          <cell r="AW74">
            <v>0</v>
          </cell>
          <cell r="AX74">
            <v>1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1</v>
          </cell>
          <cell r="BF74">
            <v>0</v>
          </cell>
          <cell r="BG74">
            <v>0</v>
          </cell>
          <cell r="BH74">
            <v>0.26</v>
          </cell>
          <cell r="BI74">
            <v>0.84999999999999964</v>
          </cell>
          <cell r="BJ74">
            <v>0.58999999999999964</v>
          </cell>
          <cell r="BK74">
            <v>0</v>
          </cell>
          <cell r="BL74">
            <v>0</v>
          </cell>
          <cell r="BM74">
            <v>0</v>
          </cell>
          <cell r="BN74">
            <v>1</v>
          </cell>
          <cell r="BO74">
            <v>4</v>
          </cell>
          <cell r="BP74">
            <v>2.48</v>
          </cell>
          <cell r="BQ74">
            <v>-3.26</v>
          </cell>
          <cell r="BR74">
            <v>-5.74</v>
          </cell>
          <cell r="BS74"/>
          <cell r="BT74">
            <v>1</v>
          </cell>
        </row>
        <row r="75">
          <cell r="G75" t="str">
            <v>Nancy Hall_1</v>
          </cell>
          <cell r="H75">
            <v>1</v>
          </cell>
          <cell r="I75">
            <v>2</v>
          </cell>
          <cell r="J75">
            <v>11865</v>
          </cell>
          <cell r="K75">
            <v>76.868493150684927</v>
          </cell>
          <cell r="L75">
            <v>15</v>
          </cell>
          <cell r="M75">
            <v>40336</v>
          </cell>
          <cell r="N75">
            <v>5</v>
          </cell>
          <cell r="O75">
            <v>2.6739999999999999</v>
          </cell>
          <cell r="P75">
            <v>0</v>
          </cell>
          <cell r="Q75">
            <v>0</v>
          </cell>
          <cell r="R75">
            <v>0</v>
          </cell>
          <cell r="T75">
            <v>1</v>
          </cell>
          <cell r="W75">
            <v>1</v>
          </cell>
          <cell r="X75">
            <v>1</v>
          </cell>
          <cell r="Y75" t="str">
            <v>OU</v>
          </cell>
          <cell r="Z75">
            <v>1</v>
          </cell>
          <cell r="AA75">
            <v>1</v>
          </cell>
          <cell r="AB75">
            <v>8.5</v>
          </cell>
          <cell r="AC75">
            <v>0</v>
          </cell>
          <cell r="AD75">
            <v>40331</v>
          </cell>
          <cell r="AE75">
            <v>0</v>
          </cell>
          <cell r="AF75">
            <v>40444</v>
          </cell>
          <cell r="AG75">
            <v>3.7</v>
          </cell>
          <cell r="AH75" t="str">
            <v>OD</v>
          </cell>
          <cell r="AI75">
            <v>0</v>
          </cell>
          <cell r="AJ75">
            <v>1.45</v>
          </cell>
          <cell r="AK75">
            <v>14.53</v>
          </cell>
          <cell r="AL75">
            <v>0</v>
          </cell>
          <cell r="AM75">
            <v>16.850000000000001</v>
          </cell>
          <cell r="AN75">
            <v>2.6739999999999999</v>
          </cell>
          <cell r="AP75">
            <v>3.84</v>
          </cell>
          <cell r="AQ75">
            <v>12.45</v>
          </cell>
          <cell r="AT75">
            <v>1.224</v>
          </cell>
          <cell r="AU75">
            <v>1.1659999999999999</v>
          </cell>
          <cell r="AV75">
            <v>1</v>
          </cell>
          <cell r="AW75">
            <v>0</v>
          </cell>
          <cell r="AX75">
            <v>1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1</v>
          </cell>
          <cell r="BD75">
            <v>0</v>
          </cell>
          <cell r="BE75">
            <v>1</v>
          </cell>
          <cell r="BF75">
            <v>0</v>
          </cell>
          <cell r="BG75">
            <v>0</v>
          </cell>
          <cell r="BH75">
            <v>-1.45</v>
          </cell>
          <cell r="BI75">
            <v>2.3200000000000021</v>
          </cell>
          <cell r="BJ75">
            <v>3.7700000000000022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/>
          <cell r="BP75">
            <v>2.3899999999999997</v>
          </cell>
          <cell r="BQ75">
            <v>-2.08</v>
          </cell>
          <cell r="BR75">
            <v>-4.4700000000000006</v>
          </cell>
          <cell r="BS75"/>
          <cell r="BT75">
            <v>0</v>
          </cell>
        </row>
        <row r="76">
          <cell r="G76" t="str">
            <v>Nobuko Rosen_0</v>
          </cell>
          <cell r="H76">
            <v>1</v>
          </cell>
          <cell r="I76">
            <v>2</v>
          </cell>
          <cell r="J76">
            <v>12122</v>
          </cell>
          <cell r="K76">
            <v>69.599999999999994</v>
          </cell>
          <cell r="L76">
            <v>10</v>
          </cell>
          <cell r="M76">
            <v>37903</v>
          </cell>
          <cell r="N76">
            <v>6</v>
          </cell>
          <cell r="O76">
            <v>1.44</v>
          </cell>
          <cell r="P76">
            <v>0</v>
          </cell>
          <cell r="Q76">
            <v>0</v>
          </cell>
          <cell r="R76">
            <v>0</v>
          </cell>
          <cell r="T76">
            <v>1</v>
          </cell>
          <cell r="U76" t="str">
            <v>Yes</v>
          </cell>
          <cell r="V76" t="str">
            <v>Posterior Approach Ptosis Repair</v>
          </cell>
          <cell r="W76">
            <v>1</v>
          </cell>
          <cell r="X76">
            <v>1</v>
          </cell>
          <cell r="Y76" t="str">
            <v>OU</v>
          </cell>
          <cell r="Z76">
            <v>0</v>
          </cell>
          <cell r="AA76">
            <v>1</v>
          </cell>
          <cell r="AB76">
            <v>4</v>
          </cell>
          <cell r="AD76">
            <v>37897</v>
          </cell>
          <cell r="AE76">
            <v>0</v>
          </cell>
          <cell r="AF76">
            <v>38488</v>
          </cell>
          <cell r="AG76">
            <v>19.433333333333334</v>
          </cell>
          <cell r="AH76" t="str">
            <v>OS</v>
          </cell>
          <cell r="AI76">
            <v>1</v>
          </cell>
          <cell r="AJ76">
            <v>1.1499999999999999</v>
          </cell>
          <cell r="AK76">
            <v>23.86</v>
          </cell>
          <cell r="AL76">
            <v>0.44</v>
          </cell>
          <cell r="AM76">
            <v>21.62</v>
          </cell>
          <cell r="AN76">
            <v>1.44</v>
          </cell>
          <cell r="AO76">
            <v>0</v>
          </cell>
          <cell r="AP76">
            <v>1.89</v>
          </cell>
          <cell r="AQ76">
            <v>21.69</v>
          </cell>
          <cell r="AS76" t="str">
            <v>1.5 year f/u photos. Hair covering brow in neo photo.</v>
          </cell>
          <cell r="AT76">
            <v>0.29000000000000004</v>
          </cell>
          <cell r="AU76">
            <v>0.44999999999999996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1</v>
          </cell>
          <cell r="BA76">
            <v>1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-0.71</v>
          </cell>
          <cell r="BI76">
            <v>-2.2399999999999984</v>
          </cell>
          <cell r="BJ76">
            <v>-1.5299999999999985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/>
          <cell r="BP76">
            <v>0.74</v>
          </cell>
          <cell r="BQ76">
            <v>-2.1699999999999982</v>
          </cell>
          <cell r="BR76">
            <v>-2.91</v>
          </cell>
          <cell r="BS76"/>
          <cell r="BT76">
            <v>0</v>
          </cell>
        </row>
        <row r="77">
          <cell r="G77" t="str">
            <v>Nobuko Rosen_1</v>
          </cell>
          <cell r="H77">
            <v>1</v>
          </cell>
          <cell r="I77">
            <v>2</v>
          </cell>
          <cell r="J77">
            <v>12122</v>
          </cell>
          <cell r="K77">
            <v>69.599999999999994</v>
          </cell>
          <cell r="L77">
            <v>10</v>
          </cell>
          <cell r="M77">
            <v>37903</v>
          </cell>
          <cell r="N77">
            <v>6</v>
          </cell>
          <cell r="O77">
            <v>1.76</v>
          </cell>
          <cell r="P77">
            <v>0</v>
          </cell>
          <cell r="Q77">
            <v>0</v>
          </cell>
          <cell r="R77">
            <v>0</v>
          </cell>
          <cell r="T77">
            <v>1</v>
          </cell>
          <cell r="U77" t="str">
            <v>Yes</v>
          </cell>
          <cell r="V77" t="str">
            <v>Posterior Approach Ptosis Repair</v>
          </cell>
          <cell r="W77">
            <v>1</v>
          </cell>
          <cell r="X77">
            <v>1</v>
          </cell>
          <cell r="Y77" t="str">
            <v>OU</v>
          </cell>
          <cell r="Z77">
            <v>1</v>
          </cell>
          <cell r="AA77">
            <v>1</v>
          </cell>
          <cell r="AB77">
            <v>6</v>
          </cell>
          <cell r="AD77">
            <v>37897</v>
          </cell>
          <cell r="AE77">
            <v>0</v>
          </cell>
          <cell r="AF77">
            <v>38488</v>
          </cell>
          <cell r="AG77">
            <v>19.433333333333334</v>
          </cell>
          <cell r="AH77" t="str">
            <v>OS</v>
          </cell>
          <cell r="AI77">
            <v>1</v>
          </cell>
          <cell r="AJ77">
            <v>1.05</v>
          </cell>
          <cell r="AK77">
            <v>26.73</v>
          </cell>
          <cell r="AL77">
            <v>2.54</v>
          </cell>
          <cell r="AM77">
            <v>21.97</v>
          </cell>
          <cell r="AN77">
            <v>1.76</v>
          </cell>
          <cell r="AO77">
            <v>0</v>
          </cell>
          <cell r="AP77">
            <v>2.1</v>
          </cell>
          <cell r="AQ77">
            <v>22.49</v>
          </cell>
          <cell r="AS77" t="str">
            <v>2.5 year f/u photos. Hair covering brow in neo photo.</v>
          </cell>
          <cell r="AT77">
            <v>0.71</v>
          </cell>
          <cell r="AU77">
            <v>0.34000000000000008</v>
          </cell>
          <cell r="AV77">
            <v>1</v>
          </cell>
          <cell r="AW77">
            <v>0</v>
          </cell>
          <cell r="AX77">
            <v>0</v>
          </cell>
          <cell r="AY77">
            <v>0</v>
          </cell>
          <cell r="AZ77">
            <v>1</v>
          </cell>
          <cell r="BA77">
            <v>1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1.49</v>
          </cell>
          <cell r="BI77">
            <v>-4.7600000000000016</v>
          </cell>
          <cell r="BJ77">
            <v>-6.2500000000000018</v>
          </cell>
          <cell r="BK77">
            <v>1</v>
          </cell>
          <cell r="BL77">
            <v>1</v>
          </cell>
          <cell r="BM77">
            <v>1</v>
          </cell>
          <cell r="BN77">
            <v>0</v>
          </cell>
          <cell r="BO77">
            <v>3</v>
          </cell>
          <cell r="BP77">
            <v>1.05</v>
          </cell>
          <cell r="BQ77">
            <v>-4.240000000000002</v>
          </cell>
          <cell r="BR77">
            <v>-5.2900000000000027</v>
          </cell>
          <cell r="BS77"/>
          <cell r="BT77">
            <v>1</v>
          </cell>
        </row>
        <row r="78">
          <cell r="G78" t="str">
            <v>Pauline Yip_0</v>
          </cell>
          <cell r="H78">
            <v>1</v>
          </cell>
          <cell r="I78">
            <v>2</v>
          </cell>
          <cell r="J78">
            <v>18075</v>
          </cell>
          <cell r="K78">
            <v>56.863013698630134</v>
          </cell>
          <cell r="L78">
            <v>12</v>
          </cell>
          <cell r="M78">
            <v>39139</v>
          </cell>
          <cell r="N78">
            <v>5</v>
          </cell>
          <cell r="O78">
            <v>3.36</v>
          </cell>
          <cell r="P78">
            <v>0</v>
          </cell>
          <cell r="Q78">
            <v>0</v>
          </cell>
          <cell r="R78">
            <v>0</v>
          </cell>
          <cell r="S78" t="str">
            <v>(213) 910-0288 Best</v>
          </cell>
          <cell r="T78">
            <v>1</v>
          </cell>
          <cell r="U78" t="str">
            <v>yes</v>
          </cell>
          <cell r="V78" t="str">
            <v>Posterior Approach Ptosis Repair</v>
          </cell>
          <cell r="W78">
            <v>1</v>
          </cell>
          <cell r="X78">
            <v>1</v>
          </cell>
          <cell r="Y78" t="str">
            <v>OU</v>
          </cell>
          <cell r="Z78">
            <v>0</v>
          </cell>
          <cell r="AA78">
            <v>1</v>
          </cell>
          <cell r="AB78">
            <v>7</v>
          </cell>
          <cell r="AD78">
            <v>39134</v>
          </cell>
          <cell r="AE78">
            <v>0</v>
          </cell>
          <cell r="AF78">
            <v>41254</v>
          </cell>
          <cell r="AG78">
            <v>69.666666666666671</v>
          </cell>
          <cell r="AH78" t="str">
            <v>OD</v>
          </cell>
          <cell r="AI78">
            <v>0</v>
          </cell>
          <cell r="AJ78">
            <v>1.91</v>
          </cell>
          <cell r="AK78">
            <v>15.46</v>
          </cell>
          <cell r="AL78">
            <v>2.77</v>
          </cell>
          <cell r="AM78">
            <v>16.600000000000001</v>
          </cell>
          <cell r="AN78">
            <v>3.36</v>
          </cell>
          <cell r="AO78">
            <v>0</v>
          </cell>
          <cell r="AP78">
            <v>3.52</v>
          </cell>
          <cell r="AQ78">
            <v>17.39</v>
          </cell>
          <cell r="AS78" t="str">
            <v>6 year f/u</v>
          </cell>
          <cell r="AT78">
            <v>1.45</v>
          </cell>
          <cell r="AU78">
            <v>0.16000000000000014</v>
          </cell>
          <cell r="AV78">
            <v>1</v>
          </cell>
          <cell r="AW78">
            <v>0</v>
          </cell>
          <cell r="AX78">
            <v>0</v>
          </cell>
          <cell r="AY78">
            <v>0</v>
          </cell>
          <cell r="AZ78">
            <v>1</v>
          </cell>
          <cell r="BA78">
            <v>1</v>
          </cell>
          <cell r="BB78">
            <v>0</v>
          </cell>
          <cell r="BC78">
            <v>1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0.8600000000000001</v>
          </cell>
          <cell r="BI78">
            <v>1.1400000000000006</v>
          </cell>
          <cell r="BJ78">
            <v>0.28000000000000047</v>
          </cell>
          <cell r="BK78">
            <v>1</v>
          </cell>
          <cell r="BL78">
            <v>0</v>
          </cell>
          <cell r="BM78">
            <v>0</v>
          </cell>
          <cell r="BN78">
            <v>0</v>
          </cell>
          <cell r="BO78">
            <v>1</v>
          </cell>
          <cell r="BP78">
            <v>1.61</v>
          </cell>
          <cell r="BQ78">
            <v>1.9299999999999997</v>
          </cell>
          <cell r="BR78">
            <v>0.32000000000000028</v>
          </cell>
          <cell r="BS78"/>
          <cell r="BT78">
            <v>1</v>
          </cell>
        </row>
        <row r="79">
          <cell r="G79" t="str">
            <v>Pauline Yip_1</v>
          </cell>
          <cell r="H79">
            <v>1</v>
          </cell>
          <cell r="I79">
            <v>2</v>
          </cell>
          <cell r="J79">
            <v>18075</v>
          </cell>
          <cell r="K79">
            <v>56.863013698630134</v>
          </cell>
          <cell r="L79">
            <v>12</v>
          </cell>
          <cell r="M79">
            <v>39139</v>
          </cell>
          <cell r="N79">
            <v>5</v>
          </cell>
          <cell r="O79">
            <v>2.8580000000000001</v>
          </cell>
          <cell r="P79">
            <v>0</v>
          </cell>
          <cell r="Q79">
            <v>0</v>
          </cell>
          <cell r="R79">
            <v>0</v>
          </cell>
          <cell r="S79" t="str">
            <v>(213) 910-0288 Best</v>
          </cell>
          <cell r="T79">
            <v>1</v>
          </cell>
          <cell r="U79" t="str">
            <v>yes</v>
          </cell>
          <cell r="V79" t="str">
            <v>Posterior Approach Ptosis Repair</v>
          </cell>
          <cell r="W79">
            <v>1</v>
          </cell>
          <cell r="X79">
            <v>1</v>
          </cell>
          <cell r="Y79" t="str">
            <v>OU</v>
          </cell>
          <cell r="Z79">
            <v>1</v>
          </cell>
          <cell r="AA79">
            <v>1</v>
          </cell>
          <cell r="AB79">
            <v>7</v>
          </cell>
          <cell r="AD79">
            <v>39134</v>
          </cell>
          <cell r="AE79">
            <v>0</v>
          </cell>
          <cell r="AF79">
            <v>41254</v>
          </cell>
          <cell r="AG79">
            <v>69.666666666666671</v>
          </cell>
          <cell r="AH79" t="str">
            <v>OD</v>
          </cell>
          <cell r="AI79">
            <v>0</v>
          </cell>
          <cell r="AJ79">
            <v>2.0299999999999998</v>
          </cell>
          <cell r="AK79">
            <v>17.61</v>
          </cell>
          <cell r="AL79">
            <v>0.57999999999999996</v>
          </cell>
          <cell r="AM79">
            <v>19.04</v>
          </cell>
          <cell r="AN79">
            <v>2.8580000000000001</v>
          </cell>
          <cell r="AO79">
            <v>0</v>
          </cell>
          <cell r="AP79">
            <v>3.23</v>
          </cell>
          <cell r="AQ79">
            <v>17.82</v>
          </cell>
          <cell r="AS79" t="str">
            <v>6 year f/u</v>
          </cell>
          <cell r="AT79">
            <v>0.82800000000000029</v>
          </cell>
          <cell r="AU79">
            <v>0.37199999999999989</v>
          </cell>
          <cell r="AV79">
            <v>1</v>
          </cell>
          <cell r="AW79">
            <v>0</v>
          </cell>
          <cell r="AX79">
            <v>0</v>
          </cell>
          <cell r="AY79">
            <v>0</v>
          </cell>
          <cell r="AZ79">
            <v>1</v>
          </cell>
          <cell r="BA79">
            <v>1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-1.4499999999999997</v>
          </cell>
          <cell r="BI79">
            <v>1.4299999999999997</v>
          </cell>
          <cell r="BJ79">
            <v>2.8799999999999994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/>
          <cell r="BP79">
            <v>1.2000000000000002</v>
          </cell>
          <cell r="BQ79">
            <v>0.21000000000000085</v>
          </cell>
          <cell r="BR79">
            <v>-0.99000000000000021</v>
          </cell>
          <cell r="BS79"/>
          <cell r="BT79">
            <v>0</v>
          </cell>
        </row>
        <row r="80">
          <cell r="G80" t="str">
            <v>Richard Fredricks_0</v>
          </cell>
          <cell r="H80">
            <v>1</v>
          </cell>
          <cell r="I80">
            <v>1</v>
          </cell>
          <cell r="J80">
            <v>12281</v>
          </cell>
          <cell r="K80">
            <v>74.0054794520548</v>
          </cell>
          <cell r="L80">
            <v>15</v>
          </cell>
          <cell r="M80">
            <v>39693</v>
          </cell>
          <cell r="N80">
            <v>5</v>
          </cell>
          <cell r="O80">
            <v>1.663</v>
          </cell>
          <cell r="P80">
            <v>0</v>
          </cell>
          <cell r="Q80">
            <v>0</v>
          </cell>
          <cell r="R80">
            <v>0</v>
          </cell>
          <cell r="S80" t="str">
            <v>(310) 699-4713</v>
          </cell>
          <cell r="T80">
            <v>1</v>
          </cell>
          <cell r="U80" t="str">
            <v>Yes</v>
          </cell>
          <cell r="V80" t="str">
            <v>Posterior Approach Ptosis Repair</v>
          </cell>
          <cell r="W80">
            <v>1</v>
          </cell>
          <cell r="X80">
            <v>1</v>
          </cell>
          <cell r="Y80" t="str">
            <v>OU</v>
          </cell>
          <cell r="Z80">
            <v>0</v>
          </cell>
          <cell r="AA80">
            <v>1</v>
          </cell>
          <cell r="AB80">
            <v>8</v>
          </cell>
          <cell r="AD80">
            <v>39687</v>
          </cell>
          <cell r="AE80">
            <v>0</v>
          </cell>
          <cell r="AF80">
            <v>39973</v>
          </cell>
          <cell r="AG80">
            <v>9.4</v>
          </cell>
          <cell r="AH80" t="str">
            <v>OD</v>
          </cell>
          <cell r="AI80">
            <v>0</v>
          </cell>
          <cell r="AJ80">
            <v>1.758</v>
          </cell>
          <cell r="AK80">
            <v>10.473000000000001</v>
          </cell>
          <cell r="AL80">
            <v>2.68</v>
          </cell>
          <cell r="AM80">
            <v>9.81</v>
          </cell>
          <cell r="AN80">
            <v>1.663</v>
          </cell>
          <cell r="AO80">
            <v>0</v>
          </cell>
          <cell r="AP80">
            <v>2.16</v>
          </cell>
          <cell r="AQ80">
            <v>10.755000000000001</v>
          </cell>
          <cell r="AS80">
            <v>0</v>
          </cell>
          <cell r="AT80">
            <v>-9.4999999999999973E-2</v>
          </cell>
          <cell r="AU80">
            <v>0.49700000000000011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1</v>
          </cell>
          <cell r="BA80">
            <v>1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0.92200000000000015</v>
          </cell>
          <cell r="BI80">
            <v>-0.66300000000000026</v>
          </cell>
          <cell r="BJ80">
            <v>-1.5850000000000004</v>
          </cell>
          <cell r="BK80">
            <v>1</v>
          </cell>
          <cell r="BL80">
            <v>1</v>
          </cell>
          <cell r="BM80">
            <v>1</v>
          </cell>
          <cell r="BN80">
            <v>0</v>
          </cell>
          <cell r="BO80">
            <v>3</v>
          </cell>
          <cell r="BP80">
            <v>0.40200000000000014</v>
          </cell>
          <cell r="BQ80">
            <v>0.28200000000000003</v>
          </cell>
          <cell r="BR80">
            <v>-0.11999999999999922</v>
          </cell>
          <cell r="BS80"/>
          <cell r="BT80">
            <v>1</v>
          </cell>
        </row>
        <row r="81">
          <cell r="G81" t="str">
            <v>Richard Fredricks_1</v>
          </cell>
          <cell r="H81">
            <v>1</v>
          </cell>
          <cell r="I81">
            <v>1</v>
          </cell>
          <cell r="J81">
            <v>12281</v>
          </cell>
          <cell r="K81">
            <v>74.0054794520548</v>
          </cell>
          <cell r="L81">
            <v>15</v>
          </cell>
          <cell r="M81">
            <v>39693</v>
          </cell>
          <cell r="N81">
            <v>5</v>
          </cell>
          <cell r="O81">
            <v>0.83099999999999996</v>
          </cell>
          <cell r="P81">
            <v>0</v>
          </cell>
          <cell r="Q81">
            <v>0</v>
          </cell>
          <cell r="R81">
            <v>0</v>
          </cell>
          <cell r="S81" t="str">
            <v>(310) 699-4713</v>
          </cell>
          <cell r="T81">
            <v>1</v>
          </cell>
          <cell r="U81" t="str">
            <v>Yes</v>
          </cell>
          <cell r="V81" t="str">
            <v>Posterior Approach Ptosis Repair</v>
          </cell>
          <cell r="W81">
            <v>1</v>
          </cell>
          <cell r="X81">
            <v>1</v>
          </cell>
          <cell r="Y81" t="str">
            <v>OU</v>
          </cell>
          <cell r="Z81">
            <v>1</v>
          </cell>
          <cell r="AA81">
            <v>1</v>
          </cell>
          <cell r="AB81">
            <v>5</v>
          </cell>
          <cell r="AD81">
            <v>39687</v>
          </cell>
          <cell r="AE81">
            <v>0</v>
          </cell>
          <cell r="AF81">
            <v>39973</v>
          </cell>
          <cell r="AG81">
            <v>9.4</v>
          </cell>
          <cell r="AH81" t="str">
            <v>OD</v>
          </cell>
          <cell r="AI81">
            <v>0</v>
          </cell>
          <cell r="AJ81">
            <v>2.92</v>
          </cell>
          <cell r="AK81">
            <v>10.29</v>
          </cell>
          <cell r="AL81">
            <v>2.3199999999999998</v>
          </cell>
          <cell r="AM81">
            <v>9.91</v>
          </cell>
          <cell r="AN81">
            <v>0.83099999999999996</v>
          </cell>
          <cell r="AO81">
            <v>0</v>
          </cell>
          <cell r="AP81">
            <v>2.13</v>
          </cell>
          <cell r="AQ81">
            <v>9.24</v>
          </cell>
          <cell r="AS81">
            <v>0</v>
          </cell>
          <cell r="AT81">
            <v>-2.089</v>
          </cell>
          <cell r="AU81">
            <v>1.2989999999999999</v>
          </cell>
          <cell r="AV81">
            <v>0</v>
          </cell>
          <cell r="AW81">
            <v>1</v>
          </cell>
          <cell r="AX81">
            <v>1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1</v>
          </cell>
          <cell r="BE81">
            <v>1</v>
          </cell>
          <cell r="BF81">
            <v>0</v>
          </cell>
          <cell r="BG81">
            <v>0</v>
          </cell>
          <cell r="BH81">
            <v>-0.60000000000000009</v>
          </cell>
          <cell r="BI81">
            <v>-0.37999999999999901</v>
          </cell>
          <cell r="BJ81">
            <v>0.22000000000000108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/>
          <cell r="BP81">
            <v>-0.79</v>
          </cell>
          <cell r="BQ81">
            <v>-1.0499999999999989</v>
          </cell>
          <cell r="BR81">
            <v>-0.2599999999999989</v>
          </cell>
          <cell r="BS81"/>
          <cell r="BT81">
            <v>0</v>
          </cell>
        </row>
        <row r="82">
          <cell r="G82" t="str">
            <v>Ronald Green_0</v>
          </cell>
          <cell r="H82">
            <v>1</v>
          </cell>
          <cell r="I82">
            <v>1</v>
          </cell>
          <cell r="J82">
            <v>12894</v>
          </cell>
          <cell r="K82">
            <v>73.599999999999994</v>
          </cell>
          <cell r="L82">
            <v>16</v>
          </cell>
          <cell r="M82">
            <v>40157</v>
          </cell>
          <cell r="N82">
            <v>6</v>
          </cell>
          <cell r="O82">
            <v>2.81</v>
          </cell>
          <cell r="P82">
            <v>0</v>
          </cell>
          <cell r="Q82">
            <v>0</v>
          </cell>
          <cell r="R82">
            <v>0</v>
          </cell>
          <cell r="S82" t="str">
            <v>(310) 895-5671</v>
          </cell>
          <cell r="T82">
            <v>1</v>
          </cell>
          <cell r="U82" t="str">
            <v>Yes</v>
          </cell>
          <cell r="V82" t="str">
            <v>Posterior Approach Ptosis Repair</v>
          </cell>
          <cell r="W82">
            <v>1</v>
          </cell>
          <cell r="X82">
            <v>1</v>
          </cell>
          <cell r="Y82" t="str">
            <v>OU</v>
          </cell>
          <cell r="Z82">
            <v>0</v>
          </cell>
          <cell r="AA82">
            <v>1</v>
          </cell>
          <cell r="AB82">
            <v>8.5</v>
          </cell>
          <cell r="AD82">
            <v>40151</v>
          </cell>
          <cell r="AE82">
            <v>0</v>
          </cell>
          <cell r="AF82">
            <v>40245</v>
          </cell>
          <cell r="AG82">
            <v>3.1333333333333333</v>
          </cell>
          <cell r="AH82" t="str">
            <v>OU</v>
          </cell>
          <cell r="AI82">
            <v>2</v>
          </cell>
          <cell r="AJ82">
            <v>1.43</v>
          </cell>
          <cell r="AK82">
            <v>13.35</v>
          </cell>
          <cell r="AL82">
            <v>2.4300000000000002</v>
          </cell>
          <cell r="AM82">
            <v>13.12</v>
          </cell>
          <cell r="AN82">
            <v>2.81</v>
          </cell>
          <cell r="AO82">
            <v>0</v>
          </cell>
          <cell r="AP82">
            <v>2.96</v>
          </cell>
          <cell r="AQ82">
            <v>12.94</v>
          </cell>
          <cell r="AS82">
            <v>0</v>
          </cell>
          <cell r="AT82">
            <v>1.3800000000000001</v>
          </cell>
          <cell r="AU82">
            <v>0.14999999999999991</v>
          </cell>
          <cell r="AV82">
            <v>1</v>
          </cell>
          <cell r="AW82">
            <v>0</v>
          </cell>
          <cell r="AX82">
            <v>0</v>
          </cell>
          <cell r="AY82">
            <v>0</v>
          </cell>
          <cell r="AZ82">
            <v>1</v>
          </cell>
          <cell r="BA82">
            <v>1</v>
          </cell>
          <cell r="BB82">
            <v>0</v>
          </cell>
          <cell r="BC82">
            <v>1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1.0000000000000002</v>
          </cell>
          <cell r="BI82">
            <v>-0.23000000000000043</v>
          </cell>
          <cell r="BJ82">
            <v>-1.2300000000000006</v>
          </cell>
          <cell r="BK82">
            <v>1</v>
          </cell>
          <cell r="BL82">
            <v>0</v>
          </cell>
          <cell r="BM82">
            <v>0</v>
          </cell>
          <cell r="BN82">
            <v>0</v>
          </cell>
          <cell r="BO82">
            <v>1</v>
          </cell>
          <cell r="BP82">
            <v>1.53</v>
          </cell>
          <cell r="BQ82">
            <v>-0.41000000000000014</v>
          </cell>
          <cell r="BR82">
            <v>-1.9399999999999995</v>
          </cell>
          <cell r="BS82"/>
          <cell r="BT82">
            <v>1</v>
          </cell>
        </row>
        <row r="83">
          <cell r="G83" t="str">
            <v>Ronald Green_1</v>
          </cell>
          <cell r="H83">
            <v>1</v>
          </cell>
          <cell r="I83">
            <v>1</v>
          </cell>
          <cell r="J83">
            <v>12894</v>
          </cell>
          <cell r="K83">
            <v>73.599999999999994</v>
          </cell>
          <cell r="L83">
            <v>15</v>
          </cell>
          <cell r="M83">
            <v>40157</v>
          </cell>
          <cell r="N83">
            <v>6</v>
          </cell>
          <cell r="O83">
            <v>3.01</v>
          </cell>
          <cell r="P83">
            <v>0</v>
          </cell>
          <cell r="Q83">
            <v>0</v>
          </cell>
          <cell r="R83">
            <v>0</v>
          </cell>
          <cell r="S83" t="str">
            <v>(310) 895-5671</v>
          </cell>
          <cell r="T83">
            <v>1</v>
          </cell>
          <cell r="U83" t="str">
            <v>Yes</v>
          </cell>
          <cell r="V83" t="str">
            <v>Posterior Approach Ptosis Repair</v>
          </cell>
          <cell r="W83">
            <v>1</v>
          </cell>
          <cell r="X83">
            <v>1</v>
          </cell>
          <cell r="Y83" t="str">
            <v>OU</v>
          </cell>
          <cell r="Z83">
            <v>1</v>
          </cell>
          <cell r="AA83">
            <v>1</v>
          </cell>
          <cell r="AB83">
            <v>7.5</v>
          </cell>
          <cell r="AD83">
            <v>40151</v>
          </cell>
          <cell r="AE83">
            <v>0</v>
          </cell>
          <cell r="AF83">
            <v>40245</v>
          </cell>
          <cell r="AG83">
            <v>3.1333333333333333</v>
          </cell>
          <cell r="AH83" t="str">
            <v>OU</v>
          </cell>
          <cell r="AI83">
            <v>2</v>
          </cell>
          <cell r="AJ83">
            <v>1.43</v>
          </cell>
          <cell r="AK83">
            <v>11.43</v>
          </cell>
          <cell r="AL83">
            <v>2.12</v>
          </cell>
          <cell r="AM83">
            <v>12.07</v>
          </cell>
          <cell r="AN83">
            <v>3.01</v>
          </cell>
          <cell r="AO83">
            <v>0</v>
          </cell>
          <cell r="AP83">
            <v>2.5</v>
          </cell>
          <cell r="AQ83">
            <v>11.63</v>
          </cell>
          <cell r="AS83">
            <v>0</v>
          </cell>
          <cell r="AT83">
            <v>1.5799999999999998</v>
          </cell>
          <cell r="AU83">
            <v>-0.50999999999999979</v>
          </cell>
          <cell r="AV83">
            <v>1</v>
          </cell>
          <cell r="AW83">
            <v>0</v>
          </cell>
          <cell r="AX83">
            <v>0</v>
          </cell>
          <cell r="AY83">
            <v>1</v>
          </cell>
          <cell r="AZ83">
            <v>0</v>
          </cell>
          <cell r="BA83">
            <v>1</v>
          </cell>
          <cell r="BB83">
            <v>0</v>
          </cell>
          <cell r="BC83">
            <v>1</v>
          </cell>
          <cell r="BD83">
            <v>0</v>
          </cell>
          <cell r="BE83">
            <v>0</v>
          </cell>
          <cell r="BF83">
            <v>0</v>
          </cell>
          <cell r="BG83">
            <v>1</v>
          </cell>
          <cell r="BH83">
            <v>0.69000000000000017</v>
          </cell>
          <cell r="BI83">
            <v>0.64000000000000057</v>
          </cell>
          <cell r="BJ83">
            <v>-4.99999999999996E-2</v>
          </cell>
          <cell r="BK83">
            <v>1</v>
          </cell>
          <cell r="BL83">
            <v>0</v>
          </cell>
          <cell r="BM83">
            <v>0</v>
          </cell>
          <cell r="BN83">
            <v>0</v>
          </cell>
          <cell r="BO83">
            <v>1</v>
          </cell>
          <cell r="BP83">
            <v>1.07</v>
          </cell>
          <cell r="BQ83">
            <v>0.20000000000000107</v>
          </cell>
          <cell r="BR83">
            <v>-0.86999999999999922</v>
          </cell>
          <cell r="BS83"/>
          <cell r="BT83">
            <v>1</v>
          </cell>
        </row>
        <row r="84">
          <cell r="G84" t="str">
            <v>Rose Rothstein_0</v>
          </cell>
          <cell r="H84">
            <v>1</v>
          </cell>
          <cell r="I84">
            <v>2</v>
          </cell>
          <cell r="J84">
            <v>10509</v>
          </cell>
          <cell r="K84">
            <v>72.956164383561642</v>
          </cell>
          <cell r="L84">
            <v>15</v>
          </cell>
          <cell r="M84">
            <v>37532</v>
          </cell>
          <cell r="N84">
            <v>6</v>
          </cell>
          <cell r="O84">
            <v>2.9780000000000002</v>
          </cell>
          <cell r="P84">
            <v>0</v>
          </cell>
          <cell r="Q84">
            <v>0</v>
          </cell>
          <cell r="R84">
            <v>0</v>
          </cell>
          <cell r="S84" t="str">
            <v>(760) 324-9888</v>
          </cell>
          <cell r="T84">
            <v>1</v>
          </cell>
          <cell r="U84" t="str">
            <v>Yes</v>
          </cell>
          <cell r="V84" t="str">
            <v>Posterior Approach Ptosis Repair</v>
          </cell>
          <cell r="W84">
            <v>1</v>
          </cell>
          <cell r="X84">
            <v>1</v>
          </cell>
          <cell r="Y84" t="str">
            <v>OU</v>
          </cell>
          <cell r="Z84">
            <v>0</v>
          </cell>
          <cell r="AA84">
            <v>1</v>
          </cell>
          <cell r="AB84">
            <v>8.5</v>
          </cell>
          <cell r="AC84">
            <v>0</v>
          </cell>
          <cell r="AD84">
            <v>37526</v>
          </cell>
          <cell r="AE84">
            <v>0</v>
          </cell>
          <cell r="AF84">
            <v>37630</v>
          </cell>
          <cell r="AG84">
            <v>3.4</v>
          </cell>
          <cell r="AH84" t="str">
            <v>OU</v>
          </cell>
          <cell r="AI84">
            <v>2</v>
          </cell>
          <cell r="AJ84">
            <v>-0.77</v>
          </cell>
          <cell r="AK84">
            <v>11.77</v>
          </cell>
          <cell r="AL84">
            <v>1.33</v>
          </cell>
          <cell r="AM84">
            <v>10.87</v>
          </cell>
          <cell r="AN84">
            <v>2.9780000000000002</v>
          </cell>
          <cell r="AO84">
            <v>0</v>
          </cell>
          <cell r="AP84">
            <v>5.14</v>
          </cell>
          <cell r="AQ84">
            <v>13.74</v>
          </cell>
          <cell r="AS84" t="str">
            <v>4 mo f/u</v>
          </cell>
          <cell r="AT84">
            <v>3.7480000000000002</v>
          </cell>
          <cell r="AU84">
            <v>2.1619999999999995</v>
          </cell>
          <cell r="AV84">
            <v>1</v>
          </cell>
          <cell r="AW84">
            <v>0</v>
          </cell>
          <cell r="AX84">
            <v>1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1</v>
          </cell>
          <cell r="BF84">
            <v>0</v>
          </cell>
          <cell r="BG84">
            <v>0</v>
          </cell>
          <cell r="BH84">
            <v>2.1</v>
          </cell>
          <cell r="BI84">
            <v>-0.90000000000000036</v>
          </cell>
          <cell r="BJ84">
            <v>-3.0000000000000004</v>
          </cell>
          <cell r="BK84">
            <v>1</v>
          </cell>
          <cell r="BL84">
            <v>1</v>
          </cell>
          <cell r="BM84">
            <v>1</v>
          </cell>
          <cell r="BN84">
            <v>0</v>
          </cell>
          <cell r="BO84">
            <v>3</v>
          </cell>
          <cell r="BP84">
            <v>5.91</v>
          </cell>
          <cell r="BQ84">
            <v>1.9700000000000006</v>
          </cell>
          <cell r="BR84">
            <v>-3.9399999999999977</v>
          </cell>
          <cell r="BS84"/>
          <cell r="BT84">
            <v>1</v>
          </cell>
        </row>
        <row r="85">
          <cell r="G85" t="str">
            <v>Rose Rothstein_1</v>
          </cell>
          <cell r="H85">
            <v>1</v>
          </cell>
          <cell r="I85">
            <v>2</v>
          </cell>
          <cell r="J85">
            <v>10509</v>
          </cell>
          <cell r="K85">
            <v>72.956164383561642</v>
          </cell>
          <cell r="L85">
            <v>15</v>
          </cell>
          <cell r="M85">
            <v>37532</v>
          </cell>
          <cell r="N85">
            <v>6</v>
          </cell>
          <cell r="O85">
            <v>1.9850000000000001</v>
          </cell>
          <cell r="P85">
            <v>0</v>
          </cell>
          <cell r="Q85">
            <v>0</v>
          </cell>
          <cell r="R85">
            <v>0</v>
          </cell>
          <cell r="S85" t="str">
            <v>(760) 324-9888</v>
          </cell>
          <cell r="T85">
            <v>1</v>
          </cell>
          <cell r="U85" t="str">
            <v>Yes</v>
          </cell>
          <cell r="V85" t="str">
            <v>Posterior Approach Ptosis Repair</v>
          </cell>
          <cell r="W85">
            <v>1</v>
          </cell>
          <cell r="X85">
            <v>1</v>
          </cell>
          <cell r="Y85" t="str">
            <v>OU</v>
          </cell>
          <cell r="Z85">
            <v>1</v>
          </cell>
          <cell r="AA85">
            <v>1</v>
          </cell>
          <cell r="AB85">
            <v>7</v>
          </cell>
          <cell r="AC85">
            <v>0</v>
          </cell>
          <cell r="AD85">
            <v>37526</v>
          </cell>
          <cell r="AE85">
            <v>0</v>
          </cell>
          <cell r="AF85">
            <v>37630</v>
          </cell>
          <cell r="AG85">
            <v>3.4</v>
          </cell>
          <cell r="AH85" t="str">
            <v>OU</v>
          </cell>
          <cell r="AI85">
            <v>2</v>
          </cell>
          <cell r="AJ85">
            <v>0.6</v>
          </cell>
          <cell r="AK85">
            <v>14.28</v>
          </cell>
          <cell r="AL85">
            <v>-0.35</v>
          </cell>
          <cell r="AM85">
            <v>12.37</v>
          </cell>
          <cell r="AN85">
            <v>1.9850000000000001</v>
          </cell>
          <cell r="AO85">
            <v>0</v>
          </cell>
          <cell r="AP85">
            <v>4.2</v>
          </cell>
          <cell r="AQ85">
            <v>17.309999999999999</v>
          </cell>
          <cell r="AS85" t="str">
            <v>4 mo f/u</v>
          </cell>
          <cell r="AT85">
            <v>1.3850000000000002</v>
          </cell>
          <cell r="AU85">
            <v>2.2149999999999999</v>
          </cell>
          <cell r="AV85">
            <v>1</v>
          </cell>
          <cell r="AW85">
            <v>0</v>
          </cell>
          <cell r="AX85">
            <v>1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1</v>
          </cell>
          <cell r="BF85">
            <v>0</v>
          </cell>
          <cell r="BG85">
            <v>0</v>
          </cell>
          <cell r="BH85">
            <v>-0.95</v>
          </cell>
          <cell r="BI85">
            <v>-1.9100000000000001</v>
          </cell>
          <cell r="BJ85">
            <v>-0.96000000000000019</v>
          </cell>
          <cell r="BK85">
            <v>0</v>
          </cell>
          <cell r="BL85">
            <v>1</v>
          </cell>
          <cell r="BM85">
            <v>0</v>
          </cell>
          <cell r="BN85">
            <v>0</v>
          </cell>
          <cell r="BO85">
            <v>2</v>
          </cell>
          <cell r="BP85">
            <v>3.6</v>
          </cell>
          <cell r="BQ85">
            <v>3.0299999999999994</v>
          </cell>
          <cell r="BR85">
            <v>-0.57000000000000028</v>
          </cell>
          <cell r="BS85"/>
          <cell r="BT85">
            <v>1</v>
          </cell>
        </row>
        <row r="86">
          <cell r="G86" t="str">
            <v>Sandra Degennaro_0</v>
          </cell>
          <cell r="H86">
            <v>1</v>
          </cell>
          <cell r="I86">
            <v>2</v>
          </cell>
          <cell r="J86">
            <v>13810</v>
          </cell>
          <cell r="K86">
            <v>63.791780821917811</v>
          </cell>
          <cell r="L86">
            <v>12</v>
          </cell>
          <cell r="M86">
            <v>37438</v>
          </cell>
          <cell r="N86">
            <v>5</v>
          </cell>
          <cell r="O86">
            <v>1.194</v>
          </cell>
          <cell r="P86">
            <v>0</v>
          </cell>
          <cell r="Q86">
            <v>0</v>
          </cell>
          <cell r="R86">
            <v>0</v>
          </cell>
          <cell r="T86">
            <v>1</v>
          </cell>
          <cell r="U86" t="str">
            <v>Yes</v>
          </cell>
          <cell r="V86" t="str">
            <v>Posterior Approach Ptosis Repair</v>
          </cell>
          <cell r="W86">
            <v>1</v>
          </cell>
          <cell r="X86">
            <v>1</v>
          </cell>
          <cell r="Y86" t="str">
            <v>OU</v>
          </cell>
          <cell r="Z86">
            <v>0</v>
          </cell>
          <cell r="AA86">
            <v>1</v>
          </cell>
          <cell r="AB86">
            <v>5</v>
          </cell>
          <cell r="AC86">
            <v>0</v>
          </cell>
          <cell r="AD86">
            <v>37433</v>
          </cell>
          <cell r="AE86">
            <v>0</v>
          </cell>
          <cell r="AF86">
            <v>37518</v>
          </cell>
          <cell r="AG86">
            <v>2.7666666666666666</v>
          </cell>
          <cell r="AH86" t="str">
            <v>OU</v>
          </cell>
          <cell r="AI86">
            <v>2</v>
          </cell>
          <cell r="AJ86">
            <v>1.4</v>
          </cell>
          <cell r="AK86">
            <v>18.14</v>
          </cell>
          <cell r="AL86">
            <v>2.06</v>
          </cell>
          <cell r="AM86">
            <v>18.54</v>
          </cell>
          <cell r="AN86">
            <v>1.194</v>
          </cell>
          <cell r="AO86">
            <v>0</v>
          </cell>
          <cell r="AP86">
            <v>4.1900000000000004</v>
          </cell>
          <cell r="AQ86">
            <v>20.23</v>
          </cell>
          <cell r="AS86" t="str">
            <v>3 mo f/u</v>
          </cell>
          <cell r="AT86">
            <v>-0.20599999999999996</v>
          </cell>
          <cell r="AU86">
            <v>2.9960000000000004</v>
          </cell>
          <cell r="AV86">
            <v>0</v>
          </cell>
          <cell r="AW86">
            <v>0</v>
          </cell>
          <cell r="AX86">
            <v>1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1</v>
          </cell>
          <cell r="BF86">
            <v>0</v>
          </cell>
          <cell r="BG86">
            <v>0</v>
          </cell>
          <cell r="BH86">
            <v>0.66000000000000014</v>
          </cell>
          <cell r="BI86">
            <v>0.39999999999999858</v>
          </cell>
          <cell r="BJ86">
            <v>-0.26000000000000156</v>
          </cell>
          <cell r="BK86">
            <v>1</v>
          </cell>
          <cell r="BL86">
            <v>0</v>
          </cell>
          <cell r="BM86">
            <v>0</v>
          </cell>
          <cell r="BN86">
            <v>0</v>
          </cell>
          <cell r="BO86">
            <v>1</v>
          </cell>
          <cell r="BP86">
            <v>2.7900000000000005</v>
          </cell>
          <cell r="BQ86">
            <v>2.09</v>
          </cell>
          <cell r="BR86">
            <v>-0.70000000000000284</v>
          </cell>
          <cell r="BS86"/>
          <cell r="BT86">
            <v>1</v>
          </cell>
        </row>
        <row r="87">
          <cell r="G87" t="str">
            <v>Sandra Degennaro_1</v>
          </cell>
          <cell r="H87">
            <v>1</v>
          </cell>
          <cell r="I87">
            <v>2</v>
          </cell>
          <cell r="J87">
            <v>13810</v>
          </cell>
          <cell r="K87">
            <v>63.791780821917811</v>
          </cell>
          <cell r="L87">
            <v>12</v>
          </cell>
          <cell r="M87">
            <v>37438</v>
          </cell>
          <cell r="N87">
            <v>5</v>
          </cell>
          <cell r="O87">
            <v>2.0499999999999998</v>
          </cell>
          <cell r="P87">
            <v>0</v>
          </cell>
          <cell r="Q87">
            <v>0</v>
          </cell>
          <cell r="R87">
            <v>0</v>
          </cell>
          <cell r="T87">
            <v>1</v>
          </cell>
          <cell r="U87" t="str">
            <v>Yes</v>
          </cell>
          <cell r="V87" t="str">
            <v>Posterior Approach Ptosis Repair</v>
          </cell>
          <cell r="W87">
            <v>1</v>
          </cell>
          <cell r="X87">
            <v>1</v>
          </cell>
          <cell r="Y87" t="str">
            <v>OU</v>
          </cell>
          <cell r="Z87">
            <v>1</v>
          </cell>
          <cell r="AA87">
            <v>1</v>
          </cell>
          <cell r="AB87">
            <v>7</v>
          </cell>
          <cell r="AC87">
            <v>0</v>
          </cell>
          <cell r="AD87">
            <v>37433</v>
          </cell>
          <cell r="AE87">
            <v>0</v>
          </cell>
          <cell r="AF87">
            <v>37518</v>
          </cell>
          <cell r="AG87">
            <v>2.7666666666666666</v>
          </cell>
          <cell r="AH87" t="str">
            <v>OU</v>
          </cell>
          <cell r="AI87">
            <v>2</v>
          </cell>
          <cell r="AJ87">
            <v>1.57</v>
          </cell>
          <cell r="AK87">
            <v>17.989999999999998</v>
          </cell>
          <cell r="AL87">
            <v>1.55</v>
          </cell>
          <cell r="AM87">
            <v>16.34</v>
          </cell>
          <cell r="AN87">
            <v>2.0499999999999998</v>
          </cell>
          <cell r="AO87">
            <v>0</v>
          </cell>
          <cell r="AP87">
            <v>4.45</v>
          </cell>
          <cell r="AQ87">
            <v>18.829999999999998</v>
          </cell>
          <cell r="AS87" t="str">
            <v>3 mo f/u</v>
          </cell>
          <cell r="AT87">
            <v>0.47999999999999976</v>
          </cell>
          <cell r="AU87">
            <v>2.4000000000000004</v>
          </cell>
          <cell r="AV87">
            <v>0</v>
          </cell>
          <cell r="AW87">
            <v>0</v>
          </cell>
          <cell r="AX87">
            <v>1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1</v>
          </cell>
          <cell r="BF87">
            <v>0</v>
          </cell>
          <cell r="BG87">
            <v>0</v>
          </cell>
          <cell r="BH87">
            <v>-2.0000000000000018E-2</v>
          </cell>
          <cell r="BI87">
            <v>-1.6499999999999986</v>
          </cell>
          <cell r="BJ87">
            <v>-1.6299999999999986</v>
          </cell>
          <cell r="BK87">
            <v>0</v>
          </cell>
          <cell r="BL87">
            <v>1</v>
          </cell>
          <cell r="BM87">
            <v>0</v>
          </cell>
          <cell r="BN87">
            <v>0</v>
          </cell>
          <cell r="BO87">
            <v>2</v>
          </cell>
          <cell r="BP87">
            <v>2.88</v>
          </cell>
          <cell r="BQ87">
            <v>0.83999999999999986</v>
          </cell>
          <cell r="BR87">
            <v>-2.0399999999999991</v>
          </cell>
          <cell r="BS87"/>
          <cell r="BT87">
            <v>1</v>
          </cell>
        </row>
        <row r="88">
          <cell r="G88" t="str">
            <v>Seymour Varnen_0</v>
          </cell>
          <cell r="H88">
            <v>1</v>
          </cell>
          <cell r="I88">
            <v>1</v>
          </cell>
          <cell r="J88">
            <v>10978</v>
          </cell>
          <cell r="K88">
            <v>71.282191780821918</v>
          </cell>
          <cell r="L88">
            <v>13</v>
          </cell>
          <cell r="M88">
            <v>37385</v>
          </cell>
          <cell r="N88">
            <v>11</v>
          </cell>
          <cell r="O88">
            <v>1.43</v>
          </cell>
          <cell r="P88">
            <v>0</v>
          </cell>
          <cell r="Q88">
            <v>0</v>
          </cell>
          <cell r="R88">
            <v>0</v>
          </cell>
          <cell r="T88">
            <v>1</v>
          </cell>
          <cell r="U88" t="str">
            <v>Yes</v>
          </cell>
          <cell r="V88" t="str">
            <v>Posterior Approach Ptosis Repair</v>
          </cell>
          <cell r="W88">
            <v>1</v>
          </cell>
          <cell r="X88">
            <v>1</v>
          </cell>
          <cell r="Y88" t="str">
            <v>OU</v>
          </cell>
          <cell r="Z88">
            <v>0</v>
          </cell>
          <cell r="AA88">
            <v>1</v>
          </cell>
          <cell r="AB88">
            <v>7</v>
          </cell>
          <cell r="AD88">
            <v>37374</v>
          </cell>
          <cell r="AE88">
            <v>0</v>
          </cell>
          <cell r="AF88">
            <v>37778</v>
          </cell>
          <cell r="AG88">
            <v>13.266666666666667</v>
          </cell>
          <cell r="AH88" t="str">
            <v>OS</v>
          </cell>
          <cell r="AI88">
            <v>1</v>
          </cell>
          <cell r="AJ88">
            <v>-0.22</v>
          </cell>
          <cell r="AK88">
            <v>14.22</v>
          </cell>
          <cell r="AL88">
            <v>1.57</v>
          </cell>
          <cell r="AM88">
            <v>16.04</v>
          </cell>
          <cell r="AN88">
            <v>1.43</v>
          </cell>
          <cell r="AO88">
            <v>0</v>
          </cell>
          <cell r="AP88">
            <v>2.34</v>
          </cell>
          <cell r="AQ88">
            <v>14.755000000000001</v>
          </cell>
          <cell r="AS88" t="str">
            <v>10 mo f/u</v>
          </cell>
          <cell r="AT88">
            <v>1.65</v>
          </cell>
          <cell r="AU88">
            <v>0.90999999999999992</v>
          </cell>
          <cell r="AV88">
            <v>1</v>
          </cell>
          <cell r="AW88">
            <v>0</v>
          </cell>
          <cell r="AX88">
            <v>1</v>
          </cell>
          <cell r="AY88">
            <v>0</v>
          </cell>
          <cell r="AZ88">
            <v>0</v>
          </cell>
          <cell r="BA88">
            <v>1</v>
          </cell>
          <cell r="BB88">
            <v>0</v>
          </cell>
          <cell r="BC88">
            <v>1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1.79</v>
          </cell>
          <cell r="BI88">
            <v>1.8199999999999985</v>
          </cell>
          <cell r="BJ88">
            <v>2.9999999999998472E-2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/>
          <cell r="BP88">
            <v>2.56</v>
          </cell>
          <cell r="BQ88">
            <v>0.53500000000000014</v>
          </cell>
          <cell r="BR88">
            <v>-2.0250000000000004</v>
          </cell>
          <cell r="BS88"/>
          <cell r="BT88">
            <v>0</v>
          </cell>
        </row>
        <row r="89">
          <cell r="G89" t="str">
            <v>Seymour Varnen_1</v>
          </cell>
          <cell r="H89">
            <v>1</v>
          </cell>
          <cell r="I89">
            <v>1</v>
          </cell>
          <cell r="J89">
            <v>10978</v>
          </cell>
          <cell r="K89">
            <v>71.282191780821918</v>
          </cell>
          <cell r="L89">
            <v>13</v>
          </cell>
          <cell r="M89">
            <v>37385</v>
          </cell>
          <cell r="N89">
            <v>11</v>
          </cell>
          <cell r="O89">
            <v>1.98</v>
          </cell>
          <cell r="P89">
            <v>0</v>
          </cell>
          <cell r="Q89">
            <v>0</v>
          </cell>
          <cell r="R89">
            <v>0</v>
          </cell>
          <cell r="T89">
            <v>1</v>
          </cell>
          <cell r="U89" t="str">
            <v>Yes</v>
          </cell>
          <cell r="V89" t="str">
            <v>Posterior Approach Ptosis Repair</v>
          </cell>
          <cell r="W89">
            <v>1</v>
          </cell>
          <cell r="X89">
            <v>1</v>
          </cell>
          <cell r="Y89" t="str">
            <v>OU</v>
          </cell>
          <cell r="Z89">
            <v>1</v>
          </cell>
          <cell r="AA89">
            <v>1</v>
          </cell>
          <cell r="AB89">
            <v>8.5</v>
          </cell>
          <cell r="AD89">
            <v>37374</v>
          </cell>
          <cell r="AE89">
            <v>0</v>
          </cell>
          <cell r="AF89">
            <v>37778</v>
          </cell>
          <cell r="AG89">
            <v>13.266666666666667</v>
          </cell>
          <cell r="AH89" t="str">
            <v>OS</v>
          </cell>
          <cell r="AI89">
            <v>1</v>
          </cell>
          <cell r="AJ89">
            <v>0.32700000000000001</v>
          </cell>
          <cell r="AK89">
            <v>16.946999999999999</v>
          </cell>
          <cell r="AL89">
            <v>3.84</v>
          </cell>
          <cell r="AM89">
            <v>14.56</v>
          </cell>
          <cell r="AN89">
            <v>1.98</v>
          </cell>
          <cell r="AO89">
            <v>0</v>
          </cell>
          <cell r="AP89">
            <v>1.85</v>
          </cell>
          <cell r="AQ89">
            <v>14.35</v>
          </cell>
          <cell r="AS89" t="str">
            <v>10 mo f/u</v>
          </cell>
          <cell r="AT89">
            <v>1.653</v>
          </cell>
          <cell r="AU89">
            <v>-0.12999999999999989</v>
          </cell>
          <cell r="AV89">
            <v>1</v>
          </cell>
          <cell r="AW89">
            <v>0</v>
          </cell>
          <cell r="AX89">
            <v>0</v>
          </cell>
          <cell r="AY89">
            <v>0</v>
          </cell>
          <cell r="AZ89">
            <v>1</v>
          </cell>
          <cell r="BA89">
            <v>1</v>
          </cell>
          <cell r="BB89">
            <v>0</v>
          </cell>
          <cell r="BC89">
            <v>1</v>
          </cell>
          <cell r="BD89">
            <v>0</v>
          </cell>
          <cell r="BE89">
            <v>0</v>
          </cell>
          <cell r="BF89">
            <v>0</v>
          </cell>
          <cell r="BG89">
            <v>1</v>
          </cell>
          <cell r="BH89">
            <v>3.5129999999999999</v>
          </cell>
          <cell r="BI89">
            <v>-2.3869999999999987</v>
          </cell>
          <cell r="BJ89">
            <v>-5.8999999999999986</v>
          </cell>
          <cell r="BK89">
            <v>1</v>
          </cell>
          <cell r="BL89">
            <v>1</v>
          </cell>
          <cell r="BM89">
            <v>1</v>
          </cell>
          <cell r="BN89">
            <v>0</v>
          </cell>
          <cell r="BO89">
            <v>3</v>
          </cell>
          <cell r="BP89">
            <v>1.5230000000000001</v>
          </cell>
          <cell r="BQ89">
            <v>-2.5969999999999995</v>
          </cell>
          <cell r="BR89">
            <v>-4.1199999999999974</v>
          </cell>
          <cell r="BS89"/>
          <cell r="BT89">
            <v>1</v>
          </cell>
        </row>
        <row r="90">
          <cell r="G90" t="str">
            <v>Shirley Goldberg_0</v>
          </cell>
          <cell r="H90">
            <v>1</v>
          </cell>
          <cell r="I90">
            <v>2</v>
          </cell>
          <cell r="J90">
            <v>14750</v>
          </cell>
          <cell r="K90">
            <v>69.139726027397259</v>
          </cell>
          <cell r="L90">
            <v>15</v>
          </cell>
          <cell r="M90">
            <v>40360</v>
          </cell>
          <cell r="N90">
            <v>6</v>
          </cell>
          <cell r="O90">
            <v>3.81</v>
          </cell>
          <cell r="P90">
            <v>0</v>
          </cell>
          <cell r="Q90">
            <v>0</v>
          </cell>
          <cell r="R90">
            <v>0</v>
          </cell>
          <cell r="T90">
            <v>1</v>
          </cell>
          <cell r="W90">
            <v>1</v>
          </cell>
          <cell r="X90">
            <v>1</v>
          </cell>
          <cell r="Y90" t="str">
            <v>OU</v>
          </cell>
          <cell r="Z90">
            <v>0</v>
          </cell>
          <cell r="AA90">
            <v>1</v>
          </cell>
          <cell r="AB90">
            <v>7</v>
          </cell>
          <cell r="AD90">
            <v>40354</v>
          </cell>
          <cell r="AE90">
            <v>0</v>
          </cell>
          <cell r="AF90">
            <v>40616</v>
          </cell>
          <cell r="AG90">
            <v>8.6333333333333329</v>
          </cell>
          <cell r="AH90" t="str">
            <v>OS</v>
          </cell>
          <cell r="AI90">
            <v>1</v>
          </cell>
          <cell r="AJ90">
            <v>1.49</v>
          </cell>
          <cell r="AK90">
            <v>17.09</v>
          </cell>
          <cell r="AL90">
            <v>2.52</v>
          </cell>
          <cell r="AM90">
            <v>12.87</v>
          </cell>
          <cell r="AN90">
            <v>3.81</v>
          </cell>
          <cell r="AP90">
            <v>3.15</v>
          </cell>
          <cell r="AQ90">
            <v>15.62</v>
          </cell>
          <cell r="AT90">
            <v>2.3200000000000003</v>
          </cell>
          <cell r="AU90">
            <v>-0.66000000000000014</v>
          </cell>
          <cell r="AV90">
            <v>1</v>
          </cell>
          <cell r="AW90">
            <v>0</v>
          </cell>
          <cell r="AX90">
            <v>0</v>
          </cell>
          <cell r="AY90">
            <v>1</v>
          </cell>
          <cell r="AZ90">
            <v>0</v>
          </cell>
          <cell r="BA90">
            <v>1</v>
          </cell>
          <cell r="BB90">
            <v>0</v>
          </cell>
          <cell r="BC90">
            <v>1</v>
          </cell>
          <cell r="BD90">
            <v>0</v>
          </cell>
          <cell r="BE90">
            <v>0</v>
          </cell>
          <cell r="BF90">
            <v>0</v>
          </cell>
          <cell r="BG90">
            <v>1</v>
          </cell>
          <cell r="BH90">
            <v>1.03</v>
          </cell>
          <cell r="BI90">
            <v>-4.2200000000000006</v>
          </cell>
          <cell r="BJ90">
            <v>-5.2500000000000009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/>
          <cell r="BP90">
            <v>1.66</v>
          </cell>
          <cell r="BQ90">
            <v>-1.4700000000000006</v>
          </cell>
          <cell r="BR90">
            <v>-3.1300000000000008</v>
          </cell>
          <cell r="BS90"/>
          <cell r="BT90">
            <v>0</v>
          </cell>
        </row>
        <row r="91">
          <cell r="G91" t="str">
            <v>Shirley Goldberg_1</v>
          </cell>
          <cell r="H91">
            <v>1</v>
          </cell>
          <cell r="I91">
            <v>2</v>
          </cell>
          <cell r="J91">
            <v>14750</v>
          </cell>
          <cell r="K91">
            <v>69.139726027397259</v>
          </cell>
          <cell r="L91">
            <v>15</v>
          </cell>
          <cell r="M91">
            <v>40360</v>
          </cell>
          <cell r="N91">
            <v>6</v>
          </cell>
          <cell r="O91">
            <v>2.77</v>
          </cell>
          <cell r="P91">
            <v>0</v>
          </cell>
          <cell r="Q91">
            <v>0</v>
          </cell>
          <cell r="R91">
            <v>0</v>
          </cell>
          <cell r="T91">
            <v>1</v>
          </cell>
          <cell r="W91">
            <v>1</v>
          </cell>
          <cell r="X91">
            <v>1</v>
          </cell>
          <cell r="Y91" t="str">
            <v>OU</v>
          </cell>
          <cell r="Z91">
            <v>1</v>
          </cell>
          <cell r="AA91">
            <v>1</v>
          </cell>
          <cell r="AB91">
            <v>7</v>
          </cell>
          <cell r="AD91">
            <v>40354</v>
          </cell>
          <cell r="AE91">
            <v>0</v>
          </cell>
          <cell r="AF91">
            <v>40616</v>
          </cell>
          <cell r="AG91">
            <v>8.6333333333333329</v>
          </cell>
          <cell r="AH91" t="str">
            <v>OS</v>
          </cell>
          <cell r="AI91">
            <v>1</v>
          </cell>
          <cell r="AJ91">
            <v>1.55</v>
          </cell>
          <cell r="AK91">
            <v>15.71</v>
          </cell>
          <cell r="AL91">
            <v>4.2699999999999996</v>
          </cell>
          <cell r="AM91">
            <v>15.39</v>
          </cell>
          <cell r="AN91">
            <v>2.77</v>
          </cell>
          <cell r="AP91">
            <v>3.3</v>
          </cell>
          <cell r="AQ91">
            <v>15.94</v>
          </cell>
          <cell r="AT91">
            <v>1.22</v>
          </cell>
          <cell r="AU91">
            <v>0.5299999999999998</v>
          </cell>
          <cell r="AV91">
            <v>1</v>
          </cell>
          <cell r="AW91">
            <v>0</v>
          </cell>
          <cell r="AX91">
            <v>1</v>
          </cell>
          <cell r="AY91">
            <v>0</v>
          </cell>
          <cell r="AZ91">
            <v>0</v>
          </cell>
          <cell r="BA91">
            <v>1</v>
          </cell>
          <cell r="BB91">
            <v>0</v>
          </cell>
          <cell r="BC91">
            <v>1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2.7199999999999998</v>
          </cell>
          <cell r="BI91">
            <v>-0.32000000000000028</v>
          </cell>
          <cell r="BJ91">
            <v>-3.04</v>
          </cell>
          <cell r="BK91">
            <v>1</v>
          </cell>
          <cell r="BL91">
            <v>0</v>
          </cell>
          <cell r="BM91">
            <v>0</v>
          </cell>
          <cell r="BN91">
            <v>0</v>
          </cell>
          <cell r="BO91">
            <v>1</v>
          </cell>
          <cell r="BP91">
            <v>1.7499999999999998</v>
          </cell>
          <cell r="BQ91">
            <v>0.22999999999999865</v>
          </cell>
          <cell r="BR91">
            <v>-1.5199999999999996</v>
          </cell>
          <cell r="BS91"/>
          <cell r="BT91">
            <v>1</v>
          </cell>
        </row>
        <row r="92">
          <cell r="G92" t="str">
            <v>Shirley Kligman_0</v>
          </cell>
          <cell r="H92">
            <v>1</v>
          </cell>
          <cell r="I92">
            <v>2</v>
          </cell>
          <cell r="J92">
            <v>10414</v>
          </cell>
          <cell r="K92">
            <v>77.750684931506854</v>
          </cell>
          <cell r="L92">
            <v>15</v>
          </cell>
          <cell r="M92">
            <v>39212</v>
          </cell>
          <cell r="N92">
            <v>6</v>
          </cell>
          <cell r="O92">
            <v>1.77</v>
          </cell>
          <cell r="P92">
            <v>0</v>
          </cell>
          <cell r="Q92">
            <v>0</v>
          </cell>
          <cell r="R92">
            <v>0</v>
          </cell>
          <cell r="S92" t="str">
            <v>(310) 780-6106</v>
          </cell>
          <cell r="T92">
            <v>1</v>
          </cell>
          <cell r="U92" t="str">
            <v>Yes</v>
          </cell>
          <cell r="V92" t="str">
            <v>Posterior Approach Ptosis Repair</v>
          </cell>
          <cell r="W92">
            <v>1</v>
          </cell>
          <cell r="X92">
            <v>1</v>
          </cell>
          <cell r="Y92" t="str">
            <v>OU</v>
          </cell>
          <cell r="Z92">
            <v>0</v>
          </cell>
          <cell r="AA92">
            <v>1</v>
          </cell>
          <cell r="AB92">
            <v>8.5</v>
          </cell>
          <cell r="AC92">
            <v>0</v>
          </cell>
          <cell r="AD92">
            <v>39206</v>
          </cell>
          <cell r="AE92">
            <v>0</v>
          </cell>
          <cell r="AF92">
            <v>40241</v>
          </cell>
          <cell r="AG92">
            <v>34</v>
          </cell>
          <cell r="AH92" t="str">
            <v>OD</v>
          </cell>
          <cell r="AI92">
            <v>0</v>
          </cell>
          <cell r="AJ92">
            <v>1.0780000000000001</v>
          </cell>
          <cell r="AK92">
            <v>24.716999999999999</v>
          </cell>
          <cell r="AL92">
            <v>3.1579999999999999</v>
          </cell>
          <cell r="AM92">
            <v>23.527999999999999</v>
          </cell>
          <cell r="AN92">
            <v>1.77</v>
          </cell>
          <cell r="AO92">
            <v>0</v>
          </cell>
          <cell r="AP92">
            <v>2.8069999999999999</v>
          </cell>
          <cell r="AQ92">
            <v>23.259</v>
          </cell>
          <cell r="AS92">
            <v>0</v>
          </cell>
          <cell r="AT92">
            <v>0.69199999999999995</v>
          </cell>
          <cell r="AU92">
            <v>1.0369999999999999</v>
          </cell>
          <cell r="AV92">
            <v>1</v>
          </cell>
          <cell r="AW92">
            <v>0</v>
          </cell>
          <cell r="AX92">
            <v>1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1</v>
          </cell>
          <cell r="BF92">
            <v>0</v>
          </cell>
          <cell r="BG92">
            <v>0</v>
          </cell>
          <cell r="BH92">
            <v>2.08</v>
          </cell>
          <cell r="BI92">
            <v>-1.1890000000000001</v>
          </cell>
          <cell r="BJ92">
            <v>-3.2690000000000001</v>
          </cell>
          <cell r="BK92">
            <v>1</v>
          </cell>
          <cell r="BL92">
            <v>1</v>
          </cell>
          <cell r="BM92">
            <v>1</v>
          </cell>
          <cell r="BN92">
            <v>0</v>
          </cell>
          <cell r="BO92">
            <v>3</v>
          </cell>
          <cell r="BP92">
            <v>1.7289999999999999</v>
          </cell>
          <cell r="BQ92">
            <v>-1.4579999999999984</v>
          </cell>
          <cell r="BR92">
            <v>-3.1869999999999976</v>
          </cell>
          <cell r="BS92"/>
          <cell r="BT92">
            <v>1</v>
          </cell>
        </row>
        <row r="93">
          <cell r="G93" t="str">
            <v>Shirley Kligman_1</v>
          </cell>
          <cell r="H93">
            <v>1</v>
          </cell>
          <cell r="I93">
            <v>2</v>
          </cell>
          <cell r="J93">
            <v>10414</v>
          </cell>
          <cell r="K93">
            <v>77.750684931506854</v>
          </cell>
          <cell r="L93">
            <v>15</v>
          </cell>
          <cell r="M93">
            <v>39212</v>
          </cell>
          <cell r="N93">
            <v>6</v>
          </cell>
          <cell r="O93">
            <v>1.97</v>
          </cell>
          <cell r="P93">
            <v>0</v>
          </cell>
          <cell r="Q93">
            <v>0</v>
          </cell>
          <cell r="R93">
            <v>0</v>
          </cell>
          <cell r="S93" t="str">
            <v>(310) 780-6106</v>
          </cell>
          <cell r="T93">
            <v>1</v>
          </cell>
          <cell r="U93" t="str">
            <v>Yes</v>
          </cell>
          <cell r="V93" t="str">
            <v>Posterior Approach Ptosis Repair</v>
          </cell>
          <cell r="W93">
            <v>1</v>
          </cell>
          <cell r="X93">
            <v>1</v>
          </cell>
          <cell r="Y93" t="str">
            <v>OU</v>
          </cell>
          <cell r="Z93">
            <v>1</v>
          </cell>
          <cell r="AA93">
            <v>1</v>
          </cell>
          <cell r="AB93">
            <v>6.5</v>
          </cell>
          <cell r="AC93">
            <v>0</v>
          </cell>
          <cell r="AD93">
            <v>39206</v>
          </cell>
          <cell r="AE93">
            <v>0</v>
          </cell>
          <cell r="AF93">
            <v>40241</v>
          </cell>
          <cell r="AG93">
            <v>34</v>
          </cell>
          <cell r="AH93" t="str">
            <v>OD</v>
          </cell>
          <cell r="AI93">
            <v>0</v>
          </cell>
          <cell r="AJ93">
            <v>2.75</v>
          </cell>
          <cell r="AK93">
            <v>26.26</v>
          </cell>
          <cell r="AL93">
            <v>2.2400000000000002</v>
          </cell>
          <cell r="AM93">
            <v>27.65</v>
          </cell>
          <cell r="AN93">
            <v>1.97</v>
          </cell>
          <cell r="AO93">
            <v>0</v>
          </cell>
          <cell r="AP93">
            <v>2.66</v>
          </cell>
          <cell r="AQ93">
            <v>20.46</v>
          </cell>
          <cell r="AS93">
            <v>0</v>
          </cell>
          <cell r="AT93">
            <v>-0.78</v>
          </cell>
          <cell r="AU93">
            <v>0.69000000000000017</v>
          </cell>
          <cell r="AV93">
            <v>0</v>
          </cell>
          <cell r="AW93">
            <v>1</v>
          </cell>
          <cell r="AX93">
            <v>1</v>
          </cell>
          <cell r="AY93">
            <v>0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-0.50999999999999979</v>
          </cell>
          <cell r="BI93">
            <v>1.389999999999997</v>
          </cell>
          <cell r="BJ93">
            <v>1.8999999999999968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/>
          <cell r="BP93">
            <v>-8.9999999999999858E-2</v>
          </cell>
          <cell r="BQ93">
            <v>-5.8000000000000007</v>
          </cell>
          <cell r="BR93">
            <v>-5.7100000000000009</v>
          </cell>
          <cell r="BS93"/>
          <cell r="BT93">
            <v>0</v>
          </cell>
        </row>
        <row r="94">
          <cell r="G94" t="str">
            <v>Shiva Assefi_0</v>
          </cell>
          <cell r="H94">
            <v>1</v>
          </cell>
          <cell r="I94">
            <v>2</v>
          </cell>
          <cell r="J94">
            <v>19453</v>
          </cell>
          <cell r="K94">
            <v>55.701369863013696</v>
          </cell>
          <cell r="L94">
            <v>17</v>
          </cell>
          <cell r="M94">
            <v>40087</v>
          </cell>
          <cell r="N94">
            <v>6</v>
          </cell>
          <cell r="O94">
            <v>2.86</v>
          </cell>
          <cell r="P94">
            <v>0</v>
          </cell>
          <cell r="Q94">
            <v>0</v>
          </cell>
          <cell r="R94">
            <v>0</v>
          </cell>
          <cell r="T94">
            <v>1</v>
          </cell>
          <cell r="U94" t="str">
            <v>Yes</v>
          </cell>
          <cell r="V94" t="str">
            <v>Posterior Approach Ptosis Repair</v>
          </cell>
          <cell r="W94">
            <v>1</v>
          </cell>
          <cell r="X94">
            <v>1</v>
          </cell>
          <cell r="Y94" t="str">
            <v>OU</v>
          </cell>
          <cell r="Z94">
            <v>0</v>
          </cell>
          <cell r="AA94">
            <v>1</v>
          </cell>
          <cell r="AB94">
            <v>8</v>
          </cell>
          <cell r="AD94">
            <v>40081</v>
          </cell>
          <cell r="AE94">
            <v>0</v>
          </cell>
          <cell r="AF94">
            <v>40182</v>
          </cell>
          <cell r="AG94">
            <v>3.3</v>
          </cell>
          <cell r="AH94" t="str">
            <v>OU</v>
          </cell>
          <cell r="AI94">
            <v>2</v>
          </cell>
          <cell r="AJ94">
            <v>2.54</v>
          </cell>
          <cell r="AK94">
            <v>19.64</v>
          </cell>
          <cell r="AL94">
            <v>3.8</v>
          </cell>
          <cell r="AM94">
            <v>16.72</v>
          </cell>
          <cell r="AN94">
            <v>2.86</v>
          </cell>
          <cell r="AO94">
            <v>0</v>
          </cell>
          <cell r="AP94">
            <v>1.99</v>
          </cell>
          <cell r="AQ94">
            <v>17.97</v>
          </cell>
          <cell r="AS94">
            <v>0</v>
          </cell>
          <cell r="AT94">
            <v>0.31999999999999984</v>
          </cell>
          <cell r="AU94">
            <v>-0.86999999999999988</v>
          </cell>
          <cell r="AV94">
            <v>0</v>
          </cell>
          <cell r="AW94">
            <v>0</v>
          </cell>
          <cell r="AX94">
            <v>0</v>
          </cell>
          <cell r="AY94">
            <v>1</v>
          </cell>
          <cell r="AZ94">
            <v>0</v>
          </cell>
          <cell r="BA94">
            <v>1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1.2599999999999998</v>
          </cell>
          <cell r="BI94">
            <v>-2.9200000000000017</v>
          </cell>
          <cell r="BJ94">
            <v>-4.1800000000000015</v>
          </cell>
          <cell r="BK94">
            <v>1</v>
          </cell>
          <cell r="BL94">
            <v>1</v>
          </cell>
          <cell r="BM94">
            <v>1</v>
          </cell>
          <cell r="BN94">
            <v>0</v>
          </cell>
          <cell r="BO94">
            <v>3</v>
          </cell>
          <cell r="BP94">
            <v>-0.55000000000000004</v>
          </cell>
          <cell r="BQ94">
            <v>-1.6700000000000017</v>
          </cell>
          <cell r="BR94">
            <v>-1.1200000000000028</v>
          </cell>
          <cell r="BS94"/>
          <cell r="BT94">
            <v>1</v>
          </cell>
        </row>
        <row r="95">
          <cell r="G95" t="str">
            <v>Shiva Assefi_1</v>
          </cell>
          <cell r="H95">
            <v>1</v>
          </cell>
          <cell r="I95">
            <v>2</v>
          </cell>
          <cell r="J95">
            <v>19453</v>
          </cell>
          <cell r="K95">
            <v>55.701369863013696</v>
          </cell>
          <cell r="L95">
            <v>15</v>
          </cell>
          <cell r="M95">
            <v>40087</v>
          </cell>
          <cell r="N95">
            <v>6</v>
          </cell>
          <cell r="O95">
            <v>2.39</v>
          </cell>
          <cell r="P95">
            <v>0</v>
          </cell>
          <cell r="Q95">
            <v>0</v>
          </cell>
          <cell r="R95">
            <v>0</v>
          </cell>
          <cell r="T95">
            <v>1</v>
          </cell>
          <cell r="U95" t="str">
            <v>Yes</v>
          </cell>
          <cell r="V95" t="str">
            <v>Posterior Approach Ptosis Repair</v>
          </cell>
          <cell r="W95">
            <v>1</v>
          </cell>
          <cell r="X95">
            <v>1</v>
          </cell>
          <cell r="Y95" t="str">
            <v>OU</v>
          </cell>
          <cell r="Z95">
            <v>1</v>
          </cell>
          <cell r="AA95">
            <v>1</v>
          </cell>
          <cell r="AB95">
            <v>6.5</v>
          </cell>
          <cell r="AD95">
            <v>40081</v>
          </cell>
          <cell r="AE95">
            <v>0</v>
          </cell>
          <cell r="AF95">
            <v>40182</v>
          </cell>
          <cell r="AG95">
            <v>3.3</v>
          </cell>
          <cell r="AH95" t="str">
            <v>OU</v>
          </cell>
          <cell r="AI95">
            <v>2</v>
          </cell>
          <cell r="AJ95">
            <v>2.99</v>
          </cell>
          <cell r="AK95">
            <v>19.190000000000001</v>
          </cell>
          <cell r="AL95">
            <v>3.02</v>
          </cell>
          <cell r="AM95">
            <v>16.95</v>
          </cell>
          <cell r="AN95">
            <v>2.39</v>
          </cell>
          <cell r="AO95">
            <v>0</v>
          </cell>
          <cell r="AP95">
            <v>3.62</v>
          </cell>
          <cell r="AQ95">
            <v>20.3</v>
          </cell>
          <cell r="AS95">
            <v>0</v>
          </cell>
          <cell r="AT95">
            <v>-0.60000000000000009</v>
          </cell>
          <cell r="AU95">
            <v>1.23</v>
          </cell>
          <cell r="AV95">
            <v>0</v>
          </cell>
          <cell r="AW95">
            <v>1</v>
          </cell>
          <cell r="AX95">
            <v>1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1</v>
          </cell>
          <cell r="BF95">
            <v>0</v>
          </cell>
          <cell r="BG95">
            <v>0</v>
          </cell>
          <cell r="BH95">
            <v>2.9999999999999805E-2</v>
          </cell>
          <cell r="BI95">
            <v>-2.240000000000002</v>
          </cell>
          <cell r="BJ95">
            <v>-2.2700000000000018</v>
          </cell>
          <cell r="BK95">
            <v>0</v>
          </cell>
          <cell r="BL95">
            <v>1</v>
          </cell>
          <cell r="BM95">
            <v>0</v>
          </cell>
          <cell r="BN95">
            <v>0</v>
          </cell>
          <cell r="BO95">
            <v>2</v>
          </cell>
          <cell r="BP95">
            <v>0.62999999999999989</v>
          </cell>
          <cell r="BQ95">
            <v>1.1099999999999994</v>
          </cell>
          <cell r="BR95">
            <v>0.47999999999999687</v>
          </cell>
          <cell r="BS95"/>
          <cell r="BT95">
            <v>1</v>
          </cell>
        </row>
        <row r="96">
          <cell r="G96" t="str">
            <v>Simona Weber_0</v>
          </cell>
          <cell r="H96">
            <v>1</v>
          </cell>
          <cell r="I96">
            <v>2</v>
          </cell>
          <cell r="J96">
            <v>21089</v>
          </cell>
          <cell r="K96">
            <v>51.375342465753427</v>
          </cell>
          <cell r="L96">
            <v>11</v>
          </cell>
          <cell r="M96">
            <v>40122</v>
          </cell>
          <cell r="N96">
            <v>7</v>
          </cell>
          <cell r="O96">
            <v>1.9950000000000001</v>
          </cell>
          <cell r="P96">
            <v>0</v>
          </cell>
          <cell r="Q96">
            <v>0</v>
          </cell>
          <cell r="R96">
            <v>0</v>
          </cell>
          <cell r="S96" t="str">
            <v>(310) 926-7944</v>
          </cell>
          <cell r="T96">
            <v>1</v>
          </cell>
          <cell r="U96" t="str">
            <v>Yes</v>
          </cell>
          <cell r="V96" t="str">
            <v>Posterior Approach Ptosis Repair</v>
          </cell>
          <cell r="W96">
            <v>1</v>
          </cell>
          <cell r="X96">
            <v>1</v>
          </cell>
          <cell r="Y96" t="str">
            <v>OU</v>
          </cell>
          <cell r="Z96">
            <v>0</v>
          </cell>
          <cell r="AA96">
            <v>1</v>
          </cell>
          <cell r="AB96">
            <v>8</v>
          </cell>
          <cell r="AC96">
            <v>0</v>
          </cell>
          <cell r="AD96">
            <v>40114</v>
          </cell>
          <cell r="AE96">
            <v>0</v>
          </cell>
          <cell r="AF96">
            <v>40227</v>
          </cell>
          <cell r="AG96">
            <v>3.6666666666666665</v>
          </cell>
          <cell r="AH96" t="str">
            <v>OD</v>
          </cell>
          <cell r="AI96">
            <v>0</v>
          </cell>
          <cell r="AJ96">
            <v>1.07</v>
          </cell>
          <cell r="AK96">
            <v>18.82</v>
          </cell>
          <cell r="AL96">
            <v>2.72</v>
          </cell>
          <cell r="AM96">
            <v>15.67</v>
          </cell>
          <cell r="AN96">
            <v>1.9950000000000001</v>
          </cell>
          <cell r="AO96">
            <v>0</v>
          </cell>
          <cell r="AP96">
            <v>2.99</v>
          </cell>
          <cell r="AQ96">
            <v>19.53</v>
          </cell>
          <cell r="AS96">
            <v>0</v>
          </cell>
          <cell r="AT96">
            <v>0.92500000000000004</v>
          </cell>
          <cell r="AU96">
            <v>0.99500000000000011</v>
          </cell>
          <cell r="AV96">
            <v>1</v>
          </cell>
          <cell r="AW96">
            <v>0</v>
          </cell>
          <cell r="AX96">
            <v>1</v>
          </cell>
          <cell r="AY96">
            <v>0</v>
          </cell>
          <cell r="AZ96">
            <v>0</v>
          </cell>
          <cell r="BA96">
            <v>1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1.6500000000000001</v>
          </cell>
          <cell r="BI96">
            <v>-3.1500000000000004</v>
          </cell>
          <cell r="BJ96">
            <v>-4.8000000000000007</v>
          </cell>
          <cell r="BK96">
            <v>1</v>
          </cell>
          <cell r="BL96">
            <v>1</v>
          </cell>
          <cell r="BM96">
            <v>1</v>
          </cell>
          <cell r="BN96">
            <v>0</v>
          </cell>
          <cell r="BO96">
            <v>3</v>
          </cell>
          <cell r="BP96">
            <v>1.9200000000000002</v>
          </cell>
          <cell r="BQ96">
            <v>0.71000000000000085</v>
          </cell>
          <cell r="BR96">
            <v>-1.2100000000000009</v>
          </cell>
          <cell r="BS96"/>
          <cell r="BT96">
            <v>1</v>
          </cell>
        </row>
        <row r="97">
          <cell r="G97" t="str">
            <v>Simona Weber_1</v>
          </cell>
          <cell r="H97">
            <v>1</v>
          </cell>
          <cell r="I97">
            <v>2</v>
          </cell>
          <cell r="J97">
            <v>21089</v>
          </cell>
          <cell r="K97">
            <v>51.375342465753427</v>
          </cell>
          <cell r="L97">
            <v>14</v>
          </cell>
          <cell r="M97">
            <v>40122</v>
          </cell>
          <cell r="N97">
            <v>7</v>
          </cell>
          <cell r="O97">
            <v>1.3959999999999999</v>
          </cell>
          <cell r="P97">
            <v>0</v>
          </cell>
          <cell r="Q97">
            <v>0</v>
          </cell>
          <cell r="R97">
            <v>0</v>
          </cell>
          <cell r="S97" t="str">
            <v>(310) 926-7944</v>
          </cell>
          <cell r="T97">
            <v>1</v>
          </cell>
          <cell r="U97" t="str">
            <v>Yes</v>
          </cell>
          <cell r="V97" t="str">
            <v>Posterior Approach Ptosis Repair</v>
          </cell>
          <cell r="W97">
            <v>1</v>
          </cell>
          <cell r="X97">
            <v>1</v>
          </cell>
          <cell r="Y97" t="str">
            <v>OU</v>
          </cell>
          <cell r="Z97">
            <v>1</v>
          </cell>
          <cell r="AA97">
            <v>1</v>
          </cell>
          <cell r="AB97">
            <v>4</v>
          </cell>
          <cell r="AC97">
            <v>0</v>
          </cell>
          <cell r="AD97">
            <v>40114</v>
          </cell>
          <cell r="AE97">
            <v>0</v>
          </cell>
          <cell r="AF97">
            <v>40227</v>
          </cell>
          <cell r="AG97">
            <v>3.6666666666666665</v>
          </cell>
          <cell r="AH97" t="str">
            <v>OD</v>
          </cell>
          <cell r="AI97">
            <v>0</v>
          </cell>
          <cell r="AJ97">
            <v>2.88</v>
          </cell>
          <cell r="AK97">
            <v>17.98</v>
          </cell>
          <cell r="AL97">
            <v>1.93</v>
          </cell>
          <cell r="AM97">
            <v>14.79</v>
          </cell>
          <cell r="AN97">
            <v>1.3959999999999999</v>
          </cell>
          <cell r="AO97">
            <v>0</v>
          </cell>
          <cell r="AP97">
            <v>3.11</v>
          </cell>
          <cell r="AQ97">
            <v>17.62</v>
          </cell>
          <cell r="AS97">
            <v>0</v>
          </cell>
          <cell r="AT97">
            <v>-1.484</v>
          </cell>
          <cell r="AU97">
            <v>1.714</v>
          </cell>
          <cell r="AV97">
            <v>0</v>
          </cell>
          <cell r="AW97">
            <v>1</v>
          </cell>
          <cell r="AX97">
            <v>1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1</v>
          </cell>
          <cell r="BE97">
            <v>1</v>
          </cell>
          <cell r="BF97">
            <v>0</v>
          </cell>
          <cell r="BG97">
            <v>0</v>
          </cell>
          <cell r="BH97">
            <v>-0.95</v>
          </cell>
          <cell r="BI97">
            <v>-3.1900000000000013</v>
          </cell>
          <cell r="BJ97">
            <v>-2.2400000000000011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/>
          <cell r="BP97">
            <v>0.22999999999999998</v>
          </cell>
          <cell r="BQ97">
            <v>-0.35999999999999943</v>
          </cell>
          <cell r="BR97">
            <v>-0.58999999999999986</v>
          </cell>
          <cell r="BS97"/>
          <cell r="BT97">
            <v>0</v>
          </cell>
        </row>
        <row r="98">
          <cell r="G98" t="str">
            <v>Susan Worf_0</v>
          </cell>
          <cell r="H98">
            <v>1</v>
          </cell>
          <cell r="I98">
            <v>2</v>
          </cell>
          <cell r="J98">
            <v>14078</v>
          </cell>
          <cell r="K98">
            <v>66.597260273972609</v>
          </cell>
          <cell r="L98">
            <v>8</v>
          </cell>
          <cell r="M98">
            <v>38747</v>
          </cell>
          <cell r="N98">
            <v>5</v>
          </cell>
          <cell r="O98">
            <v>1.68</v>
          </cell>
          <cell r="P98">
            <v>0</v>
          </cell>
          <cell r="Q98">
            <v>0</v>
          </cell>
          <cell r="R98">
            <v>0</v>
          </cell>
          <cell r="T98">
            <v>1</v>
          </cell>
          <cell r="U98" t="str">
            <v>Yes</v>
          </cell>
          <cell r="V98" t="str">
            <v>Posterior Approach Ptosis Repair</v>
          </cell>
          <cell r="W98">
            <v>1</v>
          </cell>
          <cell r="X98">
            <v>1</v>
          </cell>
          <cell r="Y98" t="str">
            <v>OU</v>
          </cell>
          <cell r="Z98">
            <v>0</v>
          </cell>
          <cell r="AA98">
            <v>1</v>
          </cell>
          <cell r="AB98">
            <v>8</v>
          </cell>
          <cell r="AD98">
            <v>38742</v>
          </cell>
          <cell r="AE98">
            <v>0</v>
          </cell>
          <cell r="AF98">
            <v>41008</v>
          </cell>
          <cell r="AG98">
            <v>74.466666666666669</v>
          </cell>
          <cell r="AH98" t="str">
            <v>OD</v>
          </cell>
          <cell r="AI98">
            <v>0</v>
          </cell>
          <cell r="AJ98">
            <v>1.83</v>
          </cell>
          <cell r="AK98">
            <v>11.93</v>
          </cell>
          <cell r="AL98">
            <v>3.29</v>
          </cell>
          <cell r="AM98">
            <v>21.26</v>
          </cell>
          <cell r="AN98">
            <v>1.68</v>
          </cell>
          <cell r="AO98">
            <v>0</v>
          </cell>
          <cell r="AP98">
            <v>4.41</v>
          </cell>
          <cell r="AQ98">
            <v>20.64</v>
          </cell>
          <cell r="AS98" t="str">
            <v>6 year follow up. Make sure photos are correctly labeled – look back in to Servoy.</v>
          </cell>
          <cell r="AT98">
            <v>-0.15000000000000013</v>
          </cell>
          <cell r="AU98">
            <v>2.7300000000000004</v>
          </cell>
          <cell r="AV98">
            <v>0</v>
          </cell>
          <cell r="AW98">
            <v>0</v>
          </cell>
          <cell r="AX98">
            <v>1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1</v>
          </cell>
          <cell r="BF98">
            <v>0</v>
          </cell>
          <cell r="BG98">
            <v>0</v>
          </cell>
          <cell r="BH98">
            <v>1.46</v>
          </cell>
          <cell r="BI98">
            <v>9.3300000000000018</v>
          </cell>
          <cell r="BJ98">
            <v>7.8700000000000019</v>
          </cell>
          <cell r="BK98">
            <v>1</v>
          </cell>
          <cell r="BL98">
            <v>0</v>
          </cell>
          <cell r="BM98">
            <v>0</v>
          </cell>
          <cell r="BN98">
            <v>0</v>
          </cell>
          <cell r="BO98">
            <v>1</v>
          </cell>
          <cell r="BP98">
            <v>2.58</v>
          </cell>
          <cell r="BQ98">
            <v>8.7100000000000009</v>
          </cell>
          <cell r="BR98">
            <v>6.1300000000000008</v>
          </cell>
          <cell r="BS98"/>
          <cell r="BT98">
            <v>1</v>
          </cell>
        </row>
        <row r="99">
          <cell r="G99" t="str">
            <v>Susan Worf_1</v>
          </cell>
          <cell r="H99">
            <v>1</v>
          </cell>
          <cell r="I99">
            <v>2</v>
          </cell>
          <cell r="J99">
            <v>14078</v>
          </cell>
          <cell r="K99">
            <v>66.597260273972609</v>
          </cell>
          <cell r="L99">
            <v>9</v>
          </cell>
          <cell r="M99">
            <v>38747</v>
          </cell>
          <cell r="N99">
            <v>5</v>
          </cell>
          <cell r="O99">
            <v>1.68</v>
          </cell>
          <cell r="P99">
            <v>0</v>
          </cell>
          <cell r="Q99">
            <v>0</v>
          </cell>
          <cell r="R99">
            <v>0</v>
          </cell>
          <cell r="T99">
            <v>1</v>
          </cell>
          <cell r="U99" t="str">
            <v>Yes</v>
          </cell>
          <cell r="V99" t="str">
            <v>Posterior Approach Ptosis Repair</v>
          </cell>
          <cell r="W99">
            <v>1</v>
          </cell>
          <cell r="X99">
            <v>1</v>
          </cell>
          <cell r="Y99" t="str">
            <v>OU</v>
          </cell>
          <cell r="Z99">
            <v>1</v>
          </cell>
          <cell r="AA99">
            <v>1</v>
          </cell>
          <cell r="AB99">
            <v>6</v>
          </cell>
          <cell r="AD99">
            <v>38742</v>
          </cell>
          <cell r="AE99">
            <v>0</v>
          </cell>
          <cell r="AF99">
            <v>41008</v>
          </cell>
          <cell r="AG99">
            <v>74.466666666666669</v>
          </cell>
          <cell r="AH99" t="str">
            <v>OD</v>
          </cell>
          <cell r="AI99">
            <v>0</v>
          </cell>
          <cell r="AJ99">
            <v>2.34</v>
          </cell>
          <cell r="AK99">
            <v>11.61</v>
          </cell>
          <cell r="AL99">
            <v>0.38</v>
          </cell>
          <cell r="AM99">
            <v>21.83</v>
          </cell>
          <cell r="AN99">
            <v>1.68</v>
          </cell>
          <cell r="AO99">
            <v>0</v>
          </cell>
          <cell r="AP99">
            <v>3.44</v>
          </cell>
          <cell r="AQ99">
            <v>19.399999999999999</v>
          </cell>
          <cell r="AS99" t="str">
            <v>6 year follow up. Make sure photos are correctly labeled – look back in to Servoy.</v>
          </cell>
          <cell r="AT99">
            <v>-0.65999999999999992</v>
          </cell>
          <cell r="AU99">
            <v>1.76</v>
          </cell>
          <cell r="AV99">
            <v>0</v>
          </cell>
          <cell r="AW99">
            <v>1</v>
          </cell>
          <cell r="AX99">
            <v>1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1</v>
          </cell>
          <cell r="BF99">
            <v>0</v>
          </cell>
          <cell r="BG99">
            <v>0</v>
          </cell>
          <cell r="BH99">
            <v>-1.96</v>
          </cell>
          <cell r="BI99">
            <v>10.219999999999999</v>
          </cell>
          <cell r="BJ99">
            <v>12.18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/>
          <cell r="BP99">
            <v>1.1000000000000001</v>
          </cell>
          <cell r="BQ99">
            <v>7.7899999999999991</v>
          </cell>
          <cell r="BR99">
            <v>6.6899999999999995</v>
          </cell>
          <cell r="BS99"/>
          <cell r="BT99">
            <v>0</v>
          </cell>
        </row>
        <row r="100">
          <cell r="G100" t="str">
            <v>Takao Shishino_0</v>
          </cell>
          <cell r="H100"/>
          <cell r="I100">
            <v>1</v>
          </cell>
          <cell r="J100">
            <v>46880</v>
          </cell>
          <cell r="K100">
            <v>-21.972602739726028</v>
          </cell>
          <cell r="L100">
            <v>14</v>
          </cell>
          <cell r="M100">
            <v>38750</v>
          </cell>
          <cell r="N100">
            <v>5</v>
          </cell>
          <cell r="O100">
            <v>1.6060000000000001</v>
          </cell>
          <cell r="P100">
            <v>0</v>
          </cell>
          <cell r="Q100">
            <v>0</v>
          </cell>
          <cell r="R100">
            <v>0</v>
          </cell>
          <cell r="S100" t="str">
            <v>(310) 422-6614</v>
          </cell>
          <cell r="T100">
            <v>1</v>
          </cell>
          <cell r="U100" t="str">
            <v>Yes</v>
          </cell>
          <cell r="V100" t="str">
            <v>Posterior Approach Ptosis Repair</v>
          </cell>
          <cell r="W100">
            <v>2</v>
          </cell>
          <cell r="X100">
            <v>1</v>
          </cell>
          <cell r="Y100" t="str">
            <v>OU</v>
          </cell>
          <cell r="Z100">
            <v>0</v>
          </cell>
          <cell r="AA100">
            <v>1</v>
          </cell>
          <cell r="AB100">
            <v>7</v>
          </cell>
          <cell r="AC100">
            <v>1</v>
          </cell>
          <cell r="AD100">
            <v>38744</v>
          </cell>
          <cell r="AE100">
            <v>0</v>
          </cell>
          <cell r="AF100">
            <v>38848</v>
          </cell>
          <cell r="AG100">
            <v>3.4666666666666668</v>
          </cell>
          <cell r="AH100" t="str">
            <v>OS</v>
          </cell>
          <cell r="AI100">
            <v>1</v>
          </cell>
          <cell r="AJ100">
            <v>1.61</v>
          </cell>
          <cell r="AK100">
            <v>22.25</v>
          </cell>
          <cell r="AL100">
            <v>1.1200000000000001</v>
          </cell>
          <cell r="AM100">
            <v>22.06</v>
          </cell>
          <cell r="AN100">
            <v>1.6060000000000001</v>
          </cell>
          <cell r="AO100">
            <v>0</v>
          </cell>
          <cell r="AP100">
            <v>3.5</v>
          </cell>
          <cell r="AQ100">
            <v>21.24</v>
          </cell>
          <cell r="AS100" t="str">
            <v>1mm tarsectomy OU</v>
          </cell>
          <cell r="AT100">
            <v>-4.0000000000000036E-3</v>
          </cell>
          <cell r="AU100">
            <v>1.8939999999999999</v>
          </cell>
          <cell r="AV100">
            <v>0</v>
          </cell>
          <cell r="AW100">
            <v>0</v>
          </cell>
          <cell r="AX100">
            <v>1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1</v>
          </cell>
          <cell r="BF100">
            <v>0</v>
          </cell>
          <cell r="BG100">
            <v>0</v>
          </cell>
          <cell r="BH100">
            <v>-0.49</v>
          </cell>
          <cell r="BI100">
            <v>-0.19000000000000128</v>
          </cell>
          <cell r="BJ100">
            <v>0.29999999999999871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/>
          <cell r="BP100">
            <v>1.89</v>
          </cell>
          <cell r="BQ100">
            <v>-1.0100000000000016</v>
          </cell>
          <cell r="BR100">
            <v>-2.9000000000000021</v>
          </cell>
          <cell r="BS100"/>
          <cell r="BT100">
            <v>0</v>
          </cell>
        </row>
        <row r="101">
          <cell r="G101" t="str">
            <v>Takao Shishino_1</v>
          </cell>
          <cell r="H101"/>
          <cell r="I101">
            <v>1</v>
          </cell>
          <cell r="J101">
            <v>46880</v>
          </cell>
          <cell r="K101">
            <v>-21.972602739726028</v>
          </cell>
          <cell r="L101">
            <v>14</v>
          </cell>
          <cell r="M101">
            <v>38750</v>
          </cell>
          <cell r="N101">
            <v>5</v>
          </cell>
          <cell r="O101">
            <v>1.204</v>
          </cell>
          <cell r="P101">
            <v>0</v>
          </cell>
          <cell r="Q101">
            <v>0</v>
          </cell>
          <cell r="R101">
            <v>0</v>
          </cell>
          <cell r="S101" t="str">
            <v>(310) 422-6614</v>
          </cell>
          <cell r="T101">
            <v>1</v>
          </cell>
          <cell r="U101" t="str">
            <v>Yes</v>
          </cell>
          <cell r="V101" t="str">
            <v>Posterior Approach Ptosis Repair</v>
          </cell>
          <cell r="W101">
            <v>2</v>
          </cell>
          <cell r="X101">
            <v>1</v>
          </cell>
          <cell r="Y101" t="str">
            <v>OU</v>
          </cell>
          <cell r="Z101">
            <v>1</v>
          </cell>
          <cell r="AA101">
            <v>1</v>
          </cell>
          <cell r="AB101">
            <v>7</v>
          </cell>
          <cell r="AC101">
            <v>1</v>
          </cell>
          <cell r="AD101">
            <v>38744</v>
          </cell>
          <cell r="AE101">
            <v>0</v>
          </cell>
          <cell r="AF101">
            <v>38848</v>
          </cell>
          <cell r="AG101">
            <v>3.4666666666666668</v>
          </cell>
          <cell r="AH101" t="str">
            <v>OS</v>
          </cell>
          <cell r="AI101">
            <v>1</v>
          </cell>
          <cell r="AJ101">
            <v>1.1599999999999999</v>
          </cell>
          <cell r="AK101">
            <v>22.27</v>
          </cell>
          <cell r="AL101">
            <v>1.67</v>
          </cell>
          <cell r="AM101">
            <v>22.51</v>
          </cell>
          <cell r="AN101">
            <v>1.204</v>
          </cell>
          <cell r="AO101">
            <v>0</v>
          </cell>
          <cell r="AP101">
            <v>3.07</v>
          </cell>
          <cell r="AQ101">
            <v>19.55</v>
          </cell>
          <cell r="AS101" t="str">
            <v>1mm tarsectomy OU</v>
          </cell>
          <cell r="AT101">
            <v>4.4000000000000039E-2</v>
          </cell>
          <cell r="AU101">
            <v>1.8659999999999999</v>
          </cell>
          <cell r="AV101">
            <v>0</v>
          </cell>
          <cell r="AW101">
            <v>0</v>
          </cell>
          <cell r="AX101">
            <v>1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1</v>
          </cell>
          <cell r="BF101">
            <v>0</v>
          </cell>
          <cell r="BG101">
            <v>0</v>
          </cell>
          <cell r="BH101">
            <v>0.51</v>
          </cell>
          <cell r="BI101">
            <v>0.24000000000000199</v>
          </cell>
          <cell r="BJ101">
            <v>-0.26999999999999802</v>
          </cell>
          <cell r="BK101">
            <v>1</v>
          </cell>
          <cell r="BL101">
            <v>0</v>
          </cell>
          <cell r="BM101">
            <v>0</v>
          </cell>
          <cell r="BN101">
            <v>0</v>
          </cell>
          <cell r="BO101">
            <v>1</v>
          </cell>
          <cell r="BP101">
            <v>1.91</v>
          </cell>
          <cell r="BQ101">
            <v>-2.7199999999999989</v>
          </cell>
          <cell r="BR101">
            <v>-4.629999999999999</v>
          </cell>
          <cell r="BS101"/>
          <cell r="BT101">
            <v>1</v>
          </cell>
        </row>
        <row r="102">
          <cell r="G102" t="str">
            <v>Tatyana Savchina_0</v>
          </cell>
          <cell r="H102">
            <v>1</v>
          </cell>
          <cell r="I102">
            <v>2</v>
          </cell>
          <cell r="J102">
            <v>20730</v>
          </cell>
          <cell r="K102">
            <v>55.745205479452054</v>
          </cell>
          <cell r="L102">
            <v>14</v>
          </cell>
          <cell r="M102">
            <v>41379</v>
          </cell>
          <cell r="N102">
            <v>6</v>
          </cell>
          <cell r="O102">
            <v>3.84</v>
          </cell>
          <cell r="P102">
            <v>0</v>
          </cell>
          <cell r="Q102">
            <v>0</v>
          </cell>
          <cell r="R102">
            <v>0</v>
          </cell>
          <cell r="T102">
            <v>1</v>
          </cell>
          <cell r="W102">
            <v>1</v>
          </cell>
          <cell r="X102">
            <v>1</v>
          </cell>
          <cell r="Y102" t="str">
            <v>OU</v>
          </cell>
          <cell r="Z102">
            <v>0</v>
          </cell>
          <cell r="AA102">
            <v>1</v>
          </cell>
          <cell r="AB102">
            <v>6.5</v>
          </cell>
          <cell r="AD102">
            <v>41373</v>
          </cell>
          <cell r="AE102">
            <v>0</v>
          </cell>
          <cell r="AF102">
            <v>41464</v>
          </cell>
          <cell r="AG102">
            <v>3</v>
          </cell>
          <cell r="AH102" t="str">
            <v>OD</v>
          </cell>
          <cell r="AI102">
            <v>0</v>
          </cell>
          <cell r="AJ102">
            <v>3</v>
          </cell>
          <cell r="AK102">
            <v>14.71</v>
          </cell>
          <cell r="AL102">
            <v>4.67</v>
          </cell>
          <cell r="AM102">
            <v>14.77</v>
          </cell>
          <cell r="AN102">
            <v>3.84</v>
          </cell>
          <cell r="AP102">
            <v>3.42</v>
          </cell>
          <cell r="AQ102">
            <v>11.98</v>
          </cell>
          <cell r="AR102">
            <v>1</v>
          </cell>
          <cell r="AS102" t="str">
            <v>Review opnotes with Dan – tissue resected not consistent</v>
          </cell>
          <cell r="AT102">
            <v>0.83999999999999986</v>
          </cell>
          <cell r="AU102">
            <v>-0.41999999999999993</v>
          </cell>
          <cell r="AV102">
            <v>1</v>
          </cell>
          <cell r="AW102">
            <v>0</v>
          </cell>
          <cell r="AX102">
            <v>0</v>
          </cell>
          <cell r="AY102">
            <v>0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1.67</v>
          </cell>
          <cell r="BI102">
            <v>5.9999999999998721E-2</v>
          </cell>
          <cell r="BJ102">
            <v>-1.6100000000000012</v>
          </cell>
          <cell r="BK102">
            <v>1</v>
          </cell>
          <cell r="BL102">
            <v>0</v>
          </cell>
          <cell r="BM102">
            <v>0</v>
          </cell>
          <cell r="BN102">
            <v>0</v>
          </cell>
          <cell r="BO102">
            <v>1</v>
          </cell>
          <cell r="BP102">
            <v>0.41999999999999993</v>
          </cell>
          <cell r="BQ102">
            <v>-2.7300000000000004</v>
          </cell>
          <cell r="BR102">
            <v>-3.1500000000000004</v>
          </cell>
          <cell r="BT102">
            <v>1</v>
          </cell>
        </row>
        <row r="103">
          <cell r="G103" t="str">
            <v>Tatyana Savchina_1</v>
          </cell>
          <cell r="H103">
            <v>1</v>
          </cell>
          <cell r="I103">
            <v>2</v>
          </cell>
          <cell r="J103">
            <v>20730</v>
          </cell>
          <cell r="K103">
            <v>55.745205479452054</v>
          </cell>
          <cell r="L103">
            <v>14</v>
          </cell>
          <cell r="M103">
            <v>41379</v>
          </cell>
          <cell r="N103">
            <v>6</v>
          </cell>
          <cell r="O103">
            <v>3.62</v>
          </cell>
          <cell r="P103">
            <v>0</v>
          </cell>
          <cell r="Q103">
            <v>0</v>
          </cell>
          <cell r="R103">
            <v>0</v>
          </cell>
          <cell r="T103">
            <v>1</v>
          </cell>
          <cell r="W103">
            <v>1</v>
          </cell>
          <cell r="X103">
            <v>1</v>
          </cell>
          <cell r="Y103" t="str">
            <v>OU</v>
          </cell>
          <cell r="Z103">
            <v>1</v>
          </cell>
          <cell r="AA103">
            <v>1</v>
          </cell>
          <cell r="AB103">
            <v>4</v>
          </cell>
          <cell r="AD103">
            <v>41373</v>
          </cell>
          <cell r="AE103">
            <v>0</v>
          </cell>
          <cell r="AF103">
            <v>41464</v>
          </cell>
          <cell r="AG103">
            <v>3</v>
          </cell>
          <cell r="AH103" t="str">
            <v>OD</v>
          </cell>
          <cell r="AI103">
            <v>0</v>
          </cell>
          <cell r="AJ103">
            <v>3.38</v>
          </cell>
          <cell r="AK103">
            <v>13.89</v>
          </cell>
          <cell r="AL103">
            <v>3.07</v>
          </cell>
          <cell r="AM103">
            <v>15.99</v>
          </cell>
          <cell r="AN103">
            <v>3.62</v>
          </cell>
          <cell r="AP103">
            <v>3.97</v>
          </cell>
          <cell r="AQ103">
            <v>13.28</v>
          </cell>
          <cell r="AR103">
            <v>0</v>
          </cell>
          <cell r="AS103" t="str">
            <v>Review opnotes with Dan – tissue resected not consistent</v>
          </cell>
          <cell r="AT103">
            <v>0.24000000000000021</v>
          </cell>
          <cell r="AU103">
            <v>0.35000000000000009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1</v>
          </cell>
          <cell r="BA103">
            <v>1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-0.31000000000000005</v>
          </cell>
          <cell r="BI103">
            <v>2.0999999999999996</v>
          </cell>
          <cell r="BJ103">
            <v>2.4099999999999997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/>
          <cell r="BP103">
            <v>0.5900000000000003</v>
          </cell>
          <cell r="BQ103">
            <v>-0.61000000000000121</v>
          </cell>
          <cell r="BR103">
            <v>-1.2000000000000028</v>
          </cell>
          <cell r="BT103">
            <v>0</v>
          </cell>
        </row>
        <row r="104">
          <cell r="G104" t="str">
            <v>Theresa Cho_0</v>
          </cell>
          <cell r="H104">
            <v>1</v>
          </cell>
          <cell r="I104">
            <v>2</v>
          </cell>
          <cell r="J104">
            <v>15578</v>
          </cell>
          <cell r="K104">
            <v>58.509589041095893</v>
          </cell>
          <cell r="L104">
            <v>12</v>
          </cell>
          <cell r="M104">
            <v>37251</v>
          </cell>
          <cell r="N104">
            <v>5</v>
          </cell>
          <cell r="O104">
            <v>1.84</v>
          </cell>
          <cell r="P104">
            <v>0</v>
          </cell>
          <cell r="Q104">
            <v>0</v>
          </cell>
          <cell r="R104">
            <v>0</v>
          </cell>
          <cell r="T104">
            <v>1</v>
          </cell>
          <cell r="U104" t="str">
            <v>Yes</v>
          </cell>
          <cell r="V104" t="str">
            <v>Posterior Approach Ptosis Repair</v>
          </cell>
          <cell r="W104">
            <v>1</v>
          </cell>
          <cell r="X104">
            <v>1</v>
          </cell>
          <cell r="Y104" t="str">
            <v>OU</v>
          </cell>
          <cell r="Z104">
            <v>0</v>
          </cell>
          <cell r="AA104">
            <v>1</v>
          </cell>
          <cell r="AB104">
            <v>6.5</v>
          </cell>
          <cell r="AD104">
            <v>37246</v>
          </cell>
          <cell r="AE104">
            <v>0</v>
          </cell>
          <cell r="AF104">
            <v>40231</v>
          </cell>
          <cell r="AG104">
            <v>98.033333333333331</v>
          </cell>
          <cell r="AH104" t="str">
            <v>OS</v>
          </cell>
          <cell r="AI104">
            <v>1</v>
          </cell>
          <cell r="AJ104">
            <v>1.24</v>
          </cell>
          <cell r="AK104">
            <v>21.84</v>
          </cell>
          <cell r="AL104">
            <v>0.31</v>
          </cell>
          <cell r="AM104">
            <v>15.29</v>
          </cell>
          <cell r="AN104">
            <v>1.84</v>
          </cell>
          <cell r="AO104">
            <v>0</v>
          </cell>
          <cell r="AP104">
            <v>1.1499999999999999</v>
          </cell>
          <cell r="AQ104">
            <v>17.48</v>
          </cell>
          <cell r="AS104" t="str">
            <v>required ext lev resection in 2010</v>
          </cell>
          <cell r="AT104">
            <v>0.60000000000000009</v>
          </cell>
          <cell r="AU104">
            <v>-0.69000000000000017</v>
          </cell>
          <cell r="AV104">
            <v>1</v>
          </cell>
          <cell r="AW104">
            <v>0</v>
          </cell>
          <cell r="AX104">
            <v>0</v>
          </cell>
          <cell r="AY104">
            <v>1</v>
          </cell>
          <cell r="AZ104">
            <v>0</v>
          </cell>
          <cell r="BA104">
            <v>1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-0.92999999999999994</v>
          </cell>
          <cell r="BI104">
            <v>-6.5500000000000007</v>
          </cell>
          <cell r="BJ104">
            <v>-5.620000000000001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/>
          <cell r="BP104">
            <v>-9.000000000000008E-2</v>
          </cell>
          <cell r="BQ104">
            <v>-4.3599999999999994</v>
          </cell>
          <cell r="BR104">
            <v>-4.2699999999999996</v>
          </cell>
          <cell r="BS104"/>
          <cell r="BT104">
            <v>0</v>
          </cell>
        </row>
        <row r="105">
          <cell r="G105" t="str">
            <v>Theresa Cho_1</v>
          </cell>
          <cell r="H105">
            <v>1</v>
          </cell>
          <cell r="I105">
            <v>2</v>
          </cell>
          <cell r="J105">
            <v>15578</v>
          </cell>
          <cell r="K105">
            <v>58.509589041095893</v>
          </cell>
          <cell r="L105">
            <v>12</v>
          </cell>
          <cell r="M105">
            <v>37251</v>
          </cell>
          <cell r="N105">
            <v>5</v>
          </cell>
          <cell r="O105">
            <v>2.02</v>
          </cell>
          <cell r="P105">
            <v>0</v>
          </cell>
          <cell r="Q105">
            <v>0</v>
          </cell>
          <cell r="R105">
            <v>0</v>
          </cell>
          <cell r="T105">
            <v>1</v>
          </cell>
          <cell r="U105" t="str">
            <v>Yes</v>
          </cell>
          <cell r="V105" t="str">
            <v>Posterior Approach Ptosis Repair</v>
          </cell>
          <cell r="W105">
            <v>1</v>
          </cell>
          <cell r="X105">
            <v>1</v>
          </cell>
          <cell r="Y105" t="str">
            <v>OU</v>
          </cell>
          <cell r="Z105">
            <v>1</v>
          </cell>
          <cell r="AA105">
            <v>1</v>
          </cell>
          <cell r="AB105">
            <v>8</v>
          </cell>
          <cell r="AD105">
            <v>37246</v>
          </cell>
          <cell r="AE105">
            <v>0</v>
          </cell>
          <cell r="AF105">
            <v>40231</v>
          </cell>
          <cell r="AG105">
            <v>98.033333333333331</v>
          </cell>
          <cell r="AH105" t="str">
            <v>OS</v>
          </cell>
          <cell r="AI105">
            <v>1</v>
          </cell>
          <cell r="AJ105">
            <v>0.19</v>
          </cell>
          <cell r="AK105">
            <v>19.04</v>
          </cell>
          <cell r="AL105">
            <v>1.0900000000000001</v>
          </cell>
          <cell r="AM105">
            <v>13.26</v>
          </cell>
          <cell r="AN105">
            <v>2.02</v>
          </cell>
          <cell r="AO105">
            <v>0</v>
          </cell>
          <cell r="AP105">
            <v>1.71</v>
          </cell>
          <cell r="AQ105">
            <v>13.62</v>
          </cell>
          <cell r="AS105" t="str">
            <v>required ext lev resection in 2010</v>
          </cell>
          <cell r="AT105">
            <v>1.83</v>
          </cell>
          <cell r="AU105">
            <v>-0.31000000000000005</v>
          </cell>
          <cell r="AV105">
            <v>1</v>
          </cell>
          <cell r="AW105">
            <v>0</v>
          </cell>
          <cell r="AX105">
            <v>0</v>
          </cell>
          <cell r="AY105">
            <v>0</v>
          </cell>
          <cell r="AZ105">
            <v>1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0</v>
          </cell>
          <cell r="BF105">
            <v>0</v>
          </cell>
          <cell r="BG105">
            <v>1</v>
          </cell>
          <cell r="BH105">
            <v>0.90000000000000013</v>
          </cell>
          <cell r="BI105">
            <v>-5.7799999999999994</v>
          </cell>
          <cell r="BJ105">
            <v>-6.68</v>
          </cell>
          <cell r="BK105">
            <v>1</v>
          </cell>
          <cell r="BL105">
            <v>1</v>
          </cell>
          <cell r="BM105">
            <v>1</v>
          </cell>
          <cell r="BN105">
            <v>0</v>
          </cell>
          <cell r="BO105">
            <v>3</v>
          </cell>
          <cell r="BP105">
            <v>1.52</v>
          </cell>
          <cell r="BQ105">
            <v>-5.42</v>
          </cell>
          <cell r="BR105">
            <v>-6.9399999999999977</v>
          </cell>
          <cell r="BS105"/>
          <cell r="BT105">
            <v>1</v>
          </cell>
        </row>
        <row r="106">
          <cell r="G106" t="str">
            <v>William Leong_0</v>
          </cell>
          <cell r="H106">
            <v>1</v>
          </cell>
          <cell r="I106">
            <v>1</v>
          </cell>
          <cell r="J106">
            <v>13108</v>
          </cell>
          <cell r="K106">
            <v>71.846575342465755</v>
          </cell>
          <cell r="L106">
            <v>10</v>
          </cell>
          <cell r="M106">
            <v>39720</v>
          </cell>
          <cell r="N106">
            <v>5</v>
          </cell>
          <cell r="O106">
            <v>2.0790000000000002</v>
          </cell>
          <cell r="P106">
            <v>0</v>
          </cell>
          <cell r="Q106">
            <v>0</v>
          </cell>
          <cell r="R106">
            <v>0</v>
          </cell>
          <cell r="S106" t="str">
            <v>(805) 807-6237</v>
          </cell>
          <cell r="T106">
            <v>1</v>
          </cell>
          <cell r="U106" t="str">
            <v>Yes</v>
          </cell>
          <cell r="V106" t="str">
            <v>Posterior Approach Ptosis Repair</v>
          </cell>
          <cell r="W106">
            <v>1</v>
          </cell>
          <cell r="X106">
            <v>1</v>
          </cell>
          <cell r="Y106" t="str">
            <v>OU</v>
          </cell>
          <cell r="Z106">
            <v>0</v>
          </cell>
          <cell r="AA106">
            <v>1</v>
          </cell>
          <cell r="AB106">
            <v>9</v>
          </cell>
          <cell r="AD106">
            <v>39715</v>
          </cell>
          <cell r="AE106">
            <v>0</v>
          </cell>
          <cell r="AF106">
            <v>39818</v>
          </cell>
          <cell r="AG106">
            <v>3.3666666666666667</v>
          </cell>
          <cell r="AH106" t="str">
            <v>OD</v>
          </cell>
          <cell r="AI106">
            <v>0</v>
          </cell>
          <cell r="AJ106">
            <v>0.64</v>
          </cell>
          <cell r="AK106">
            <v>16.690000000000001</v>
          </cell>
          <cell r="AL106">
            <v>1.33</v>
          </cell>
          <cell r="AM106">
            <v>13.36</v>
          </cell>
          <cell r="AN106">
            <v>2.0790000000000002</v>
          </cell>
          <cell r="AO106">
            <v>0</v>
          </cell>
          <cell r="AP106">
            <v>0.61899999999999999</v>
          </cell>
          <cell r="AQ106">
            <v>13.624000000000001</v>
          </cell>
          <cell r="AS106">
            <v>0</v>
          </cell>
          <cell r="AT106">
            <v>1.4390000000000001</v>
          </cell>
          <cell r="AU106">
            <v>-1.4600000000000002</v>
          </cell>
          <cell r="AV106">
            <v>1</v>
          </cell>
          <cell r="AW106">
            <v>0</v>
          </cell>
          <cell r="AX106">
            <v>0</v>
          </cell>
          <cell r="AY106">
            <v>1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0</v>
          </cell>
          <cell r="BF106">
            <v>1</v>
          </cell>
          <cell r="BG106">
            <v>0</v>
          </cell>
          <cell r="BH106">
            <v>0.69000000000000006</v>
          </cell>
          <cell r="BI106">
            <v>-3.3300000000000018</v>
          </cell>
          <cell r="BJ106">
            <v>-4.0200000000000022</v>
          </cell>
          <cell r="BK106">
            <v>1</v>
          </cell>
          <cell r="BL106">
            <v>1</v>
          </cell>
          <cell r="BM106">
            <v>1</v>
          </cell>
          <cell r="BN106">
            <v>0</v>
          </cell>
          <cell r="BO106">
            <v>3</v>
          </cell>
          <cell r="BP106">
            <v>-2.1000000000000019E-2</v>
          </cell>
          <cell r="BQ106">
            <v>-3.0660000000000007</v>
          </cell>
          <cell r="BR106">
            <v>-3.0449999999999999</v>
          </cell>
          <cell r="BS106"/>
          <cell r="BT106">
            <v>1</v>
          </cell>
        </row>
        <row r="107">
          <cell r="G107" t="str">
            <v>William Leong_1</v>
          </cell>
          <cell r="H107">
            <v>1</v>
          </cell>
          <cell r="I107">
            <v>1</v>
          </cell>
          <cell r="J107">
            <v>13108</v>
          </cell>
          <cell r="K107">
            <v>71.846575342465755</v>
          </cell>
          <cell r="L107">
            <v>14</v>
          </cell>
          <cell r="M107">
            <v>39720</v>
          </cell>
          <cell r="N107">
            <v>5</v>
          </cell>
          <cell r="O107">
            <v>1.04</v>
          </cell>
          <cell r="P107">
            <v>0</v>
          </cell>
          <cell r="Q107">
            <v>0</v>
          </cell>
          <cell r="R107">
            <v>0</v>
          </cell>
          <cell r="S107" t="str">
            <v>(805) 807-6237</v>
          </cell>
          <cell r="T107">
            <v>1</v>
          </cell>
          <cell r="U107" t="str">
            <v>Yes</v>
          </cell>
          <cell r="V107" t="str">
            <v>Posterior Approach Ptosis Repair</v>
          </cell>
          <cell r="W107">
            <v>1</v>
          </cell>
          <cell r="X107">
            <v>1</v>
          </cell>
          <cell r="Y107" t="str">
            <v>OU</v>
          </cell>
          <cell r="Z107">
            <v>1</v>
          </cell>
          <cell r="AA107">
            <v>1</v>
          </cell>
          <cell r="AB107">
            <v>7</v>
          </cell>
          <cell r="AD107">
            <v>39715</v>
          </cell>
          <cell r="AE107">
            <v>0</v>
          </cell>
          <cell r="AF107">
            <v>39818</v>
          </cell>
          <cell r="AG107">
            <v>3.3666666666666667</v>
          </cell>
          <cell r="AH107" t="str">
            <v>OD</v>
          </cell>
          <cell r="AI107">
            <v>0</v>
          </cell>
          <cell r="AJ107">
            <v>1.49</v>
          </cell>
          <cell r="AK107">
            <v>16.579999999999998</v>
          </cell>
          <cell r="AL107">
            <v>1.38</v>
          </cell>
          <cell r="AM107">
            <v>14.17</v>
          </cell>
          <cell r="AN107">
            <v>1.04</v>
          </cell>
          <cell r="AO107">
            <v>0</v>
          </cell>
          <cell r="AP107">
            <v>2.58</v>
          </cell>
          <cell r="AQ107">
            <v>16.43</v>
          </cell>
          <cell r="AS107">
            <v>0</v>
          </cell>
          <cell r="AT107">
            <v>-0.44999999999999996</v>
          </cell>
          <cell r="AU107">
            <v>1.54</v>
          </cell>
          <cell r="AV107">
            <v>0</v>
          </cell>
          <cell r="AW107">
            <v>0</v>
          </cell>
          <cell r="AX107">
            <v>1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1</v>
          </cell>
          <cell r="BF107">
            <v>0</v>
          </cell>
          <cell r="BG107">
            <v>0</v>
          </cell>
          <cell r="BH107">
            <v>-0.1100000000000001</v>
          </cell>
          <cell r="BI107">
            <v>-2.4099999999999984</v>
          </cell>
          <cell r="BJ107">
            <v>-2.299999999999998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/>
          <cell r="BP107">
            <v>1.0900000000000001</v>
          </cell>
          <cell r="BQ107">
            <v>-0.14999999999999858</v>
          </cell>
          <cell r="BR107">
            <v>-1.2399999999999984</v>
          </cell>
          <cell r="BS107"/>
          <cell r="BT107">
            <v>0</v>
          </cell>
        </row>
        <row r="108">
          <cell r="G108" t="str">
            <v>William Stoner_0</v>
          </cell>
          <cell r="H108">
            <v>1</v>
          </cell>
          <cell r="I108">
            <v>1</v>
          </cell>
          <cell r="J108">
            <v>20591</v>
          </cell>
          <cell r="K108">
            <v>44.972602739726028</v>
          </cell>
          <cell r="L108">
            <v>12</v>
          </cell>
          <cell r="M108">
            <v>37251</v>
          </cell>
          <cell r="N108">
            <v>5</v>
          </cell>
          <cell r="O108">
            <v>1.28</v>
          </cell>
          <cell r="P108">
            <v>0</v>
          </cell>
          <cell r="Q108">
            <v>0</v>
          </cell>
          <cell r="R108">
            <v>0</v>
          </cell>
          <cell r="T108">
            <v>1</v>
          </cell>
          <cell r="U108" t="str">
            <v>Yes</v>
          </cell>
          <cell r="V108" t="str">
            <v>Posterior Approach Ptosis Repair</v>
          </cell>
          <cell r="W108">
            <v>1</v>
          </cell>
          <cell r="X108">
            <v>1</v>
          </cell>
          <cell r="Y108" t="str">
            <v>OU</v>
          </cell>
          <cell r="Z108">
            <v>0</v>
          </cell>
          <cell r="AA108">
            <v>1</v>
          </cell>
          <cell r="AB108">
            <v>8</v>
          </cell>
          <cell r="AC108">
            <v>0</v>
          </cell>
          <cell r="AD108">
            <v>37246</v>
          </cell>
          <cell r="AE108">
            <v>0</v>
          </cell>
          <cell r="AF108">
            <v>37322</v>
          </cell>
          <cell r="AG108">
            <v>2.5333333333333332</v>
          </cell>
          <cell r="AH108" t="str">
            <v>OU</v>
          </cell>
          <cell r="AI108">
            <v>2</v>
          </cell>
          <cell r="AJ108">
            <v>0</v>
          </cell>
          <cell r="AK108">
            <v>10.65</v>
          </cell>
          <cell r="AL108">
            <v>1.88</v>
          </cell>
          <cell r="AM108">
            <v>10.27</v>
          </cell>
          <cell r="AN108">
            <v>1.28</v>
          </cell>
          <cell r="AO108">
            <v>0</v>
          </cell>
          <cell r="AP108">
            <v>2.33</v>
          </cell>
          <cell r="AQ108">
            <v>12.63</v>
          </cell>
          <cell r="AS108" t="str">
            <v>3 mo f/u</v>
          </cell>
          <cell r="AT108">
            <v>1.28</v>
          </cell>
          <cell r="AU108">
            <v>1.05</v>
          </cell>
          <cell r="AV108">
            <v>1</v>
          </cell>
          <cell r="AW108">
            <v>0</v>
          </cell>
          <cell r="AX108">
            <v>1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1</v>
          </cell>
          <cell r="BF108">
            <v>0</v>
          </cell>
          <cell r="BG108">
            <v>0</v>
          </cell>
          <cell r="BH108">
            <v>1.88</v>
          </cell>
          <cell r="BI108">
            <v>-0.38000000000000078</v>
          </cell>
          <cell r="BJ108">
            <v>-2.2600000000000007</v>
          </cell>
          <cell r="BK108">
            <v>1</v>
          </cell>
          <cell r="BL108">
            <v>0</v>
          </cell>
          <cell r="BM108">
            <v>0</v>
          </cell>
          <cell r="BN108">
            <v>0</v>
          </cell>
          <cell r="BO108">
            <v>1</v>
          </cell>
          <cell r="BP108">
            <v>2.33</v>
          </cell>
          <cell r="BQ108">
            <v>1.9800000000000004</v>
          </cell>
          <cell r="BR108">
            <v>-0.34999999999999964</v>
          </cell>
          <cell r="BS108"/>
          <cell r="BT108">
            <v>1</v>
          </cell>
        </row>
        <row r="109">
          <cell r="G109" t="str">
            <v>William Stoner_1</v>
          </cell>
          <cell r="H109">
            <v>1</v>
          </cell>
          <cell r="I109">
            <v>1</v>
          </cell>
          <cell r="J109">
            <v>20591</v>
          </cell>
          <cell r="K109">
            <v>44.972602739726028</v>
          </cell>
          <cell r="L109">
            <v>12</v>
          </cell>
          <cell r="M109">
            <v>37251</v>
          </cell>
          <cell r="N109">
            <v>5</v>
          </cell>
          <cell r="O109">
            <v>1.42</v>
          </cell>
          <cell r="P109">
            <v>0</v>
          </cell>
          <cell r="Q109">
            <v>0</v>
          </cell>
          <cell r="R109">
            <v>0</v>
          </cell>
          <cell r="T109">
            <v>1</v>
          </cell>
          <cell r="U109" t="str">
            <v>Yes</v>
          </cell>
          <cell r="V109" t="str">
            <v>Posterior Approach Ptosis Repair</v>
          </cell>
          <cell r="W109">
            <v>1</v>
          </cell>
          <cell r="X109">
            <v>1</v>
          </cell>
          <cell r="Y109" t="str">
            <v>OU</v>
          </cell>
          <cell r="Z109">
            <v>1</v>
          </cell>
          <cell r="AA109">
            <v>1</v>
          </cell>
          <cell r="AB109">
            <v>8</v>
          </cell>
          <cell r="AC109">
            <v>0</v>
          </cell>
          <cell r="AD109">
            <v>37246</v>
          </cell>
          <cell r="AE109">
            <v>0</v>
          </cell>
          <cell r="AF109">
            <v>37322</v>
          </cell>
          <cell r="AG109">
            <v>2.5333333333333332</v>
          </cell>
          <cell r="AH109" t="str">
            <v>OU</v>
          </cell>
          <cell r="AI109">
            <v>2</v>
          </cell>
          <cell r="AJ109">
            <v>1.39</v>
          </cell>
          <cell r="AK109">
            <v>14.9</v>
          </cell>
          <cell r="AL109">
            <v>2.74</v>
          </cell>
          <cell r="AM109">
            <v>12.81</v>
          </cell>
          <cell r="AN109">
            <v>1.42</v>
          </cell>
          <cell r="AO109">
            <v>0</v>
          </cell>
          <cell r="AP109">
            <v>3.19</v>
          </cell>
          <cell r="AQ109">
            <v>15.21</v>
          </cell>
          <cell r="AS109" t="str">
            <v>3 mo f/u</v>
          </cell>
          <cell r="AT109">
            <v>3.0000000000000027E-2</v>
          </cell>
          <cell r="AU109">
            <v>1.77</v>
          </cell>
          <cell r="AV109">
            <v>0</v>
          </cell>
          <cell r="AW109">
            <v>0</v>
          </cell>
          <cell r="AX109">
            <v>1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</v>
          </cell>
          <cell r="BF109">
            <v>0</v>
          </cell>
          <cell r="BG109">
            <v>0</v>
          </cell>
          <cell r="BH109">
            <v>1.3500000000000003</v>
          </cell>
          <cell r="BI109">
            <v>-2.09</v>
          </cell>
          <cell r="BJ109">
            <v>-3.4400000000000004</v>
          </cell>
          <cell r="BK109">
            <v>1</v>
          </cell>
          <cell r="BL109">
            <v>1</v>
          </cell>
          <cell r="BM109">
            <v>1</v>
          </cell>
          <cell r="BN109">
            <v>0</v>
          </cell>
          <cell r="BO109">
            <v>3</v>
          </cell>
          <cell r="BP109">
            <v>1.8</v>
          </cell>
          <cell r="BQ109">
            <v>0.3100000000000005</v>
          </cell>
          <cell r="BR109">
            <v>-1.4899999999999984</v>
          </cell>
          <cell r="BS109"/>
          <cell r="BT109">
            <v>1</v>
          </cell>
        </row>
        <row r="110">
          <cell r="G110" t="str">
            <v>Willie Rowe_0</v>
          </cell>
          <cell r="H110">
            <v>1</v>
          </cell>
          <cell r="I110">
            <v>1</v>
          </cell>
          <cell r="J110">
            <v>16301</v>
          </cell>
          <cell r="K110">
            <v>63.019178082191779</v>
          </cell>
          <cell r="L110">
            <v>17</v>
          </cell>
          <cell r="M110">
            <v>39643</v>
          </cell>
          <cell r="N110">
            <v>5</v>
          </cell>
          <cell r="O110">
            <v>2.0299999999999998</v>
          </cell>
          <cell r="P110">
            <v>0</v>
          </cell>
          <cell r="Q110">
            <v>0</v>
          </cell>
          <cell r="R110">
            <v>0</v>
          </cell>
          <cell r="S110" t="str">
            <v>(323) 217-4902</v>
          </cell>
          <cell r="T110">
            <v>1</v>
          </cell>
          <cell r="U110" t="str">
            <v>Yes</v>
          </cell>
          <cell r="V110" t="str">
            <v>Posterior Approach Ptosis Repair</v>
          </cell>
          <cell r="W110">
            <v>1</v>
          </cell>
          <cell r="X110">
            <v>1</v>
          </cell>
          <cell r="Y110" t="str">
            <v>OU</v>
          </cell>
          <cell r="Z110">
            <v>0</v>
          </cell>
          <cell r="AA110">
            <v>1</v>
          </cell>
          <cell r="AB110">
            <v>9</v>
          </cell>
          <cell r="AC110">
            <v>0</v>
          </cell>
          <cell r="AD110">
            <v>39638</v>
          </cell>
          <cell r="AE110">
            <v>0</v>
          </cell>
          <cell r="AF110">
            <v>39818</v>
          </cell>
          <cell r="AG110">
            <v>5.8666666666666663</v>
          </cell>
          <cell r="AH110" t="str">
            <v>OD</v>
          </cell>
          <cell r="AI110">
            <v>0</v>
          </cell>
          <cell r="AJ110">
            <v>0.56999999999999995</v>
          </cell>
          <cell r="AK110">
            <v>25.67</v>
          </cell>
          <cell r="AL110">
            <v>2.91</v>
          </cell>
          <cell r="AM110">
            <v>24.87</v>
          </cell>
          <cell r="AN110">
            <v>2.0299999999999998</v>
          </cell>
          <cell r="AO110">
            <v>0</v>
          </cell>
          <cell r="AP110">
            <v>1.98</v>
          </cell>
          <cell r="AQ110">
            <v>18.87</v>
          </cell>
          <cell r="AS110">
            <v>0</v>
          </cell>
          <cell r="AT110">
            <v>1.46</v>
          </cell>
          <cell r="AU110">
            <v>-4.9999999999999822E-2</v>
          </cell>
          <cell r="AV110">
            <v>1</v>
          </cell>
          <cell r="AW110">
            <v>0</v>
          </cell>
          <cell r="AX110">
            <v>0</v>
          </cell>
          <cell r="AY110">
            <v>0</v>
          </cell>
          <cell r="AZ110">
            <v>1</v>
          </cell>
          <cell r="BA110">
            <v>1</v>
          </cell>
          <cell r="BB110">
            <v>0</v>
          </cell>
          <cell r="BC110">
            <v>1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2.3400000000000003</v>
          </cell>
          <cell r="BI110">
            <v>-0.80000000000000071</v>
          </cell>
          <cell r="BJ110">
            <v>-3.140000000000001</v>
          </cell>
          <cell r="BK110">
            <v>1</v>
          </cell>
          <cell r="BL110">
            <v>1</v>
          </cell>
          <cell r="BM110">
            <v>1</v>
          </cell>
          <cell r="BN110">
            <v>0</v>
          </cell>
          <cell r="BO110">
            <v>3</v>
          </cell>
          <cell r="BP110">
            <v>1.4100000000000001</v>
          </cell>
          <cell r="BQ110">
            <v>-6.8000000000000007</v>
          </cell>
          <cell r="BR110">
            <v>-8.2100000000000009</v>
          </cell>
          <cell r="BS110"/>
          <cell r="BT110">
            <v>1</v>
          </cell>
        </row>
        <row r="111">
          <cell r="G111" t="str">
            <v>Willie Rowe_1</v>
          </cell>
          <cell r="H111">
            <v>1</v>
          </cell>
          <cell r="I111">
            <v>1</v>
          </cell>
          <cell r="J111">
            <v>16301</v>
          </cell>
          <cell r="K111">
            <v>63.019178082191779</v>
          </cell>
          <cell r="L111">
            <v>17</v>
          </cell>
          <cell r="M111">
            <v>39643</v>
          </cell>
          <cell r="N111">
            <v>5</v>
          </cell>
          <cell r="O111">
            <v>1.48</v>
          </cell>
          <cell r="P111">
            <v>0</v>
          </cell>
          <cell r="Q111">
            <v>0</v>
          </cell>
          <cell r="R111">
            <v>0</v>
          </cell>
          <cell r="S111" t="str">
            <v>(323) 217-4902</v>
          </cell>
          <cell r="T111">
            <v>1</v>
          </cell>
          <cell r="U111" t="str">
            <v>Yes</v>
          </cell>
          <cell r="V111" t="str">
            <v>Posterior Approach Ptosis Repair</v>
          </cell>
          <cell r="W111">
            <v>1</v>
          </cell>
          <cell r="X111">
            <v>1</v>
          </cell>
          <cell r="Y111" t="str">
            <v>OU</v>
          </cell>
          <cell r="Z111">
            <v>1</v>
          </cell>
          <cell r="AA111">
            <v>1</v>
          </cell>
          <cell r="AB111">
            <v>9</v>
          </cell>
          <cell r="AC111">
            <v>0</v>
          </cell>
          <cell r="AD111">
            <v>39638</v>
          </cell>
          <cell r="AE111">
            <v>0</v>
          </cell>
          <cell r="AF111">
            <v>39818</v>
          </cell>
          <cell r="AG111">
            <v>5.8666666666666663</v>
          </cell>
          <cell r="AH111" t="str">
            <v>OD</v>
          </cell>
          <cell r="AI111">
            <v>0</v>
          </cell>
          <cell r="AJ111">
            <v>0.21299999999999999</v>
          </cell>
          <cell r="AK111">
            <v>26.113</v>
          </cell>
          <cell r="AL111">
            <v>3.52</v>
          </cell>
          <cell r="AM111">
            <v>23.18</v>
          </cell>
          <cell r="AN111">
            <v>1.48</v>
          </cell>
          <cell r="AO111">
            <v>0</v>
          </cell>
          <cell r="AP111">
            <v>0.96</v>
          </cell>
          <cell r="AQ111">
            <v>22.84</v>
          </cell>
          <cell r="AS111">
            <v>0</v>
          </cell>
          <cell r="AT111">
            <v>1.2669999999999999</v>
          </cell>
          <cell r="AU111">
            <v>-0.52</v>
          </cell>
          <cell r="AV111">
            <v>1</v>
          </cell>
          <cell r="AW111">
            <v>0</v>
          </cell>
          <cell r="AX111">
            <v>0</v>
          </cell>
          <cell r="AY111">
            <v>1</v>
          </cell>
          <cell r="AZ111">
            <v>0</v>
          </cell>
          <cell r="BA111">
            <v>1</v>
          </cell>
          <cell r="BB111">
            <v>0</v>
          </cell>
          <cell r="BC111">
            <v>1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3.3069999999999999</v>
          </cell>
          <cell r="BI111">
            <v>-2.9329999999999998</v>
          </cell>
          <cell r="BJ111">
            <v>-6.24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/>
          <cell r="BP111">
            <v>0.747</v>
          </cell>
          <cell r="BQ111">
            <v>-3.2729999999999997</v>
          </cell>
          <cell r="BR111">
            <v>-4.0199999999999996</v>
          </cell>
          <cell r="BS111"/>
          <cell r="BT111">
            <v>0</v>
          </cell>
        </row>
        <row r="112">
          <cell r="G112" t="str">
            <v>Yvan Araktingi_0</v>
          </cell>
          <cell r="H112">
            <v>1</v>
          </cell>
          <cell r="I112">
            <v>1</v>
          </cell>
          <cell r="J112">
            <v>15961</v>
          </cell>
          <cell r="K112">
            <v>64.712328767123282</v>
          </cell>
          <cell r="L112">
            <v>12</v>
          </cell>
          <cell r="M112">
            <v>39933</v>
          </cell>
          <cell r="N112">
            <v>8</v>
          </cell>
          <cell r="O112">
            <v>1.8</v>
          </cell>
          <cell r="P112">
            <v>0</v>
          </cell>
          <cell r="Q112">
            <v>0</v>
          </cell>
          <cell r="R112">
            <v>0</v>
          </cell>
          <cell r="S112" t="str">
            <v>(951) 719-6500</v>
          </cell>
          <cell r="T112">
            <v>1</v>
          </cell>
          <cell r="U112" t="str">
            <v>Yes</v>
          </cell>
          <cell r="V112" t="str">
            <v>Posterior Approach Ptosis Repair</v>
          </cell>
          <cell r="W112">
            <v>1</v>
          </cell>
          <cell r="X112">
            <v>1</v>
          </cell>
          <cell r="Y112" t="str">
            <v>OU</v>
          </cell>
          <cell r="Z112">
            <v>0</v>
          </cell>
          <cell r="AA112">
            <v>1</v>
          </cell>
          <cell r="AB112">
            <v>7</v>
          </cell>
          <cell r="AC112">
            <v>1</v>
          </cell>
          <cell r="AD112">
            <v>39925</v>
          </cell>
          <cell r="AE112">
            <v>0</v>
          </cell>
          <cell r="AF112">
            <v>40042</v>
          </cell>
          <cell r="AG112">
            <v>3.8333333333333335</v>
          </cell>
          <cell r="AH112" t="str">
            <v>OU</v>
          </cell>
          <cell r="AI112">
            <v>2</v>
          </cell>
          <cell r="AJ112">
            <v>0.91</v>
          </cell>
          <cell r="AK112">
            <v>16.920000000000002</v>
          </cell>
          <cell r="AL112">
            <v>1.58</v>
          </cell>
          <cell r="AM112">
            <v>18.8</v>
          </cell>
          <cell r="AN112">
            <v>1.8</v>
          </cell>
          <cell r="AO112">
            <v>0</v>
          </cell>
          <cell r="AP112">
            <v>1.94</v>
          </cell>
          <cell r="AQ112">
            <v>19.13</v>
          </cell>
          <cell r="AS112" t="str">
            <v>1mm tarsus taken OU</v>
          </cell>
          <cell r="AT112">
            <v>0.89</v>
          </cell>
          <cell r="AU112">
            <v>0.1399999999999999</v>
          </cell>
          <cell r="AV112">
            <v>1</v>
          </cell>
          <cell r="AW112">
            <v>0</v>
          </cell>
          <cell r="AX112">
            <v>0</v>
          </cell>
          <cell r="AY112">
            <v>0</v>
          </cell>
          <cell r="AZ112">
            <v>1</v>
          </cell>
          <cell r="BA112">
            <v>1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0.67</v>
          </cell>
          <cell r="BI112">
            <v>1.879999999999999</v>
          </cell>
          <cell r="BJ112">
            <v>1.2099999999999991</v>
          </cell>
          <cell r="BK112">
            <v>1</v>
          </cell>
          <cell r="BL112">
            <v>0</v>
          </cell>
          <cell r="BM112">
            <v>0</v>
          </cell>
          <cell r="BN112">
            <v>0</v>
          </cell>
          <cell r="BO112">
            <v>1</v>
          </cell>
          <cell r="BP112">
            <v>1.0299999999999998</v>
          </cell>
          <cell r="BQ112">
            <v>2.2099999999999973</v>
          </cell>
          <cell r="BR112">
            <v>1.1799999999999962</v>
          </cell>
          <cell r="BS112"/>
          <cell r="BT112">
            <v>1</v>
          </cell>
        </row>
        <row r="113">
          <cell r="G113" t="str">
            <v>Yvan Araktingi_1</v>
          </cell>
          <cell r="H113">
            <v>1</v>
          </cell>
          <cell r="I113">
            <v>1</v>
          </cell>
          <cell r="J113">
            <v>15961</v>
          </cell>
          <cell r="K113">
            <v>64.712328767123282</v>
          </cell>
          <cell r="L113">
            <v>11</v>
          </cell>
          <cell r="M113">
            <v>39933</v>
          </cell>
          <cell r="N113">
            <v>8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 t="str">
            <v>(951) 719-6500</v>
          </cell>
          <cell r="T113">
            <v>1</v>
          </cell>
          <cell r="U113" t="str">
            <v>Yes</v>
          </cell>
          <cell r="V113" t="str">
            <v>Posterior Approach Ptosis Repair</v>
          </cell>
          <cell r="W113">
            <v>1</v>
          </cell>
          <cell r="X113">
            <v>1</v>
          </cell>
          <cell r="Y113" t="str">
            <v>OU</v>
          </cell>
          <cell r="Z113">
            <v>1</v>
          </cell>
          <cell r="AA113">
            <v>1</v>
          </cell>
          <cell r="AB113">
            <v>8</v>
          </cell>
          <cell r="AC113">
            <v>1</v>
          </cell>
          <cell r="AD113">
            <v>39925</v>
          </cell>
          <cell r="AE113">
            <v>0</v>
          </cell>
          <cell r="AF113">
            <v>40042</v>
          </cell>
          <cell r="AG113">
            <v>3.8333333333333335</v>
          </cell>
          <cell r="AH113" t="str">
            <v>OU</v>
          </cell>
          <cell r="AI113">
            <v>2</v>
          </cell>
          <cell r="AJ113">
            <v>0</v>
          </cell>
          <cell r="AK113">
            <v>13.82</v>
          </cell>
          <cell r="AL113">
            <v>1.39</v>
          </cell>
          <cell r="AM113">
            <v>14.73</v>
          </cell>
          <cell r="AN113">
            <v>0</v>
          </cell>
          <cell r="AO113">
            <v>0</v>
          </cell>
          <cell r="AP113">
            <v>1.44</v>
          </cell>
          <cell r="AQ113">
            <v>14.32</v>
          </cell>
          <cell r="AS113" t="str">
            <v>1mm tarsus taken OU</v>
          </cell>
          <cell r="AT113">
            <v>0</v>
          </cell>
          <cell r="AU113">
            <v>1.44</v>
          </cell>
          <cell r="AV113">
            <v>0</v>
          </cell>
          <cell r="AW113">
            <v>0</v>
          </cell>
          <cell r="AX113">
            <v>1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1</v>
          </cell>
          <cell r="BF113">
            <v>0</v>
          </cell>
          <cell r="BG113">
            <v>0</v>
          </cell>
          <cell r="BH113">
            <v>1.39</v>
          </cell>
          <cell r="BI113">
            <v>0.91000000000000014</v>
          </cell>
          <cell r="BJ113">
            <v>-0.47999999999999976</v>
          </cell>
          <cell r="BK113">
            <v>1</v>
          </cell>
          <cell r="BL113">
            <v>0</v>
          </cell>
          <cell r="BM113">
            <v>0</v>
          </cell>
          <cell r="BN113">
            <v>0</v>
          </cell>
          <cell r="BO113">
            <v>1</v>
          </cell>
          <cell r="BP113">
            <v>1.44</v>
          </cell>
          <cell r="BQ113">
            <v>0.5</v>
          </cell>
          <cell r="BR113">
            <v>-0.9399999999999995</v>
          </cell>
          <cell r="BS113"/>
          <cell r="BT113">
            <v>1</v>
          </cell>
        </row>
        <row r="114">
          <cell r="G114" t="str">
            <v>Brenda Braun_0</v>
          </cell>
          <cell r="H114">
            <v>1</v>
          </cell>
          <cell r="I114">
            <v>2</v>
          </cell>
          <cell r="J114">
            <v>11370</v>
          </cell>
          <cell r="K114">
            <v>75.147945205479445</v>
          </cell>
          <cell r="L114">
            <v>14</v>
          </cell>
          <cell r="M114">
            <v>39202</v>
          </cell>
          <cell r="N114">
            <v>5</v>
          </cell>
          <cell r="O114">
            <v>2.25</v>
          </cell>
          <cell r="P114">
            <v>0</v>
          </cell>
          <cell r="Q114">
            <v>0</v>
          </cell>
          <cell r="R114">
            <v>0</v>
          </cell>
          <cell r="T114">
            <v>1</v>
          </cell>
          <cell r="W114">
            <v>1</v>
          </cell>
          <cell r="X114">
            <v>0</v>
          </cell>
          <cell r="Y114" t="str">
            <v>OD</v>
          </cell>
          <cell r="Z114">
            <v>0</v>
          </cell>
          <cell r="AA114">
            <v>1</v>
          </cell>
          <cell r="AB114">
            <v>4.5</v>
          </cell>
          <cell r="AC114">
            <v>0</v>
          </cell>
          <cell r="AD114">
            <v>39197</v>
          </cell>
          <cell r="AE114">
            <v>0</v>
          </cell>
          <cell r="AF114">
            <v>39282</v>
          </cell>
          <cell r="AG114">
            <v>2.8</v>
          </cell>
          <cell r="AH114" t="str">
            <v>OD</v>
          </cell>
          <cell r="AI114">
            <v>0</v>
          </cell>
          <cell r="AJ114">
            <v>1.7</v>
          </cell>
          <cell r="AK114">
            <v>33.61</v>
          </cell>
          <cell r="AL114">
            <v>2.4300000000000002</v>
          </cell>
          <cell r="AM114">
            <v>26.5</v>
          </cell>
          <cell r="AN114">
            <v>2.25</v>
          </cell>
          <cell r="AP114">
            <v>4.08</v>
          </cell>
          <cell r="AQ114">
            <v>22.46</v>
          </cell>
          <cell r="AS114" t="str">
            <v>Left upper eyelid blepharoplasty</v>
          </cell>
          <cell r="AT114">
            <v>0.55000000000000004</v>
          </cell>
          <cell r="AU114">
            <v>1.83</v>
          </cell>
          <cell r="AV114">
            <v>1</v>
          </cell>
          <cell r="AW114">
            <v>0</v>
          </cell>
          <cell r="AX114">
            <v>1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</v>
          </cell>
          <cell r="BF114">
            <v>0</v>
          </cell>
          <cell r="BG114">
            <v>0</v>
          </cell>
          <cell r="BH114">
            <v>0.7300000000000002</v>
          </cell>
          <cell r="BI114">
            <v>-7.1099999999999994</v>
          </cell>
          <cell r="BJ114">
            <v>-7.84</v>
          </cell>
          <cell r="BK114">
            <v>1</v>
          </cell>
          <cell r="BL114">
            <v>1</v>
          </cell>
          <cell r="BM114">
            <v>1</v>
          </cell>
          <cell r="BN114">
            <v>0</v>
          </cell>
          <cell r="BO114">
            <v>3</v>
          </cell>
          <cell r="BP114">
            <v>2.38</v>
          </cell>
          <cell r="BQ114">
            <v>-11.149999999999999</v>
          </cell>
          <cell r="BR114">
            <v>-13.529999999999998</v>
          </cell>
          <cell r="BT114">
            <v>1</v>
          </cell>
        </row>
        <row r="115">
          <cell r="G115" t="str">
            <v>Brenda Braun_1</v>
          </cell>
          <cell r="H115">
            <v>1</v>
          </cell>
          <cell r="I115">
            <v>2</v>
          </cell>
          <cell r="J115">
            <v>11370</v>
          </cell>
          <cell r="K115">
            <v>75.147945205479445</v>
          </cell>
          <cell r="L115">
            <v>15</v>
          </cell>
          <cell r="M115">
            <v>39202</v>
          </cell>
          <cell r="N115">
            <v>5</v>
          </cell>
          <cell r="O115">
            <v>2.25</v>
          </cell>
          <cell r="P115">
            <v>0</v>
          </cell>
          <cell r="Q115">
            <v>0</v>
          </cell>
          <cell r="R115">
            <v>0</v>
          </cell>
          <cell r="T115">
            <v>1</v>
          </cell>
          <cell r="W115">
            <v>1</v>
          </cell>
          <cell r="X115">
            <v>0</v>
          </cell>
          <cell r="Y115" t="str">
            <v>OD</v>
          </cell>
          <cell r="Z115">
            <v>1</v>
          </cell>
          <cell r="AA115">
            <v>0</v>
          </cell>
          <cell r="AB115">
            <v>0</v>
          </cell>
          <cell r="AC115">
            <v>0</v>
          </cell>
          <cell r="AD115">
            <v>39197</v>
          </cell>
          <cell r="AE115">
            <v>0</v>
          </cell>
          <cell r="AF115">
            <v>39282</v>
          </cell>
          <cell r="AG115">
            <v>2.8</v>
          </cell>
          <cell r="AH115" t="str">
            <v>OD</v>
          </cell>
          <cell r="AI115">
            <v>0</v>
          </cell>
          <cell r="AJ115">
            <v>2.88</v>
          </cell>
          <cell r="AK115">
            <v>28.18</v>
          </cell>
          <cell r="AL115">
            <v>2.33</v>
          </cell>
          <cell r="AM115">
            <v>26.11</v>
          </cell>
          <cell r="AN115">
            <v>2.25</v>
          </cell>
          <cell r="AP115">
            <v>3.33</v>
          </cell>
          <cell r="AQ115">
            <v>21.79</v>
          </cell>
          <cell r="AS115" t="str">
            <v>Left upper eyelid blepharoplasty</v>
          </cell>
          <cell r="AT115">
            <v>-0.62999999999999989</v>
          </cell>
          <cell r="AU115">
            <v>1.08</v>
          </cell>
          <cell r="AV115">
            <v>0</v>
          </cell>
          <cell r="AW115">
            <v>1</v>
          </cell>
          <cell r="AX115">
            <v>1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1</v>
          </cell>
          <cell r="BF115">
            <v>0</v>
          </cell>
          <cell r="BG115">
            <v>0</v>
          </cell>
          <cell r="BH115">
            <v>-0.54999999999999982</v>
          </cell>
          <cell r="BI115">
            <v>-2.0700000000000003</v>
          </cell>
          <cell r="BJ115">
            <v>-1.5200000000000005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/>
          <cell r="BP115">
            <v>0.45000000000000018</v>
          </cell>
          <cell r="BQ115">
            <v>-6.3900000000000006</v>
          </cell>
          <cell r="BR115">
            <v>-6.84</v>
          </cell>
          <cell r="BT115">
            <v>0</v>
          </cell>
        </row>
        <row r="116">
          <cell r="G116" t="str">
            <v>Carole Eckhardt_0</v>
          </cell>
          <cell r="H116">
            <v>1</v>
          </cell>
          <cell r="I116">
            <v>2</v>
          </cell>
          <cell r="K116">
            <v>0</v>
          </cell>
          <cell r="L116">
            <v>15</v>
          </cell>
          <cell r="M116">
            <v>36930</v>
          </cell>
          <cell r="N116">
            <v>6</v>
          </cell>
          <cell r="O116">
            <v>2.94</v>
          </cell>
          <cell r="P116">
            <v>0</v>
          </cell>
          <cell r="Q116">
            <v>0</v>
          </cell>
          <cell r="R116">
            <v>0</v>
          </cell>
          <cell r="T116">
            <v>1</v>
          </cell>
          <cell r="U116" t="str">
            <v>yes</v>
          </cell>
          <cell r="V116" t="str">
            <v>Posterior Approach Ptosis Repair</v>
          </cell>
          <cell r="W116">
            <v>1</v>
          </cell>
          <cell r="X116">
            <v>0</v>
          </cell>
          <cell r="Y116" t="str">
            <v>OD</v>
          </cell>
          <cell r="Z116">
            <v>0</v>
          </cell>
          <cell r="AA116">
            <v>1</v>
          </cell>
          <cell r="AB116">
            <v>5.5</v>
          </cell>
          <cell r="AC116">
            <v>0</v>
          </cell>
          <cell r="AD116">
            <v>36924</v>
          </cell>
          <cell r="AE116">
            <v>0</v>
          </cell>
          <cell r="AF116">
            <v>37102</v>
          </cell>
          <cell r="AG116">
            <v>5.93333333333333</v>
          </cell>
          <cell r="AH116" t="str">
            <v>OD</v>
          </cell>
          <cell r="AI116">
            <v>0</v>
          </cell>
          <cell r="AJ116">
            <v>1.8140000000000001</v>
          </cell>
          <cell r="AK116">
            <v>15.093999999999999</v>
          </cell>
          <cell r="AL116">
            <v>4.82</v>
          </cell>
          <cell r="AM116">
            <v>13.86</v>
          </cell>
          <cell r="AN116">
            <v>2.94</v>
          </cell>
          <cell r="AO116">
            <v>0</v>
          </cell>
          <cell r="AP116">
            <v>3.1419999999999999</v>
          </cell>
          <cell r="AQ116">
            <v>14.712</v>
          </cell>
          <cell r="AS116">
            <v>0</v>
          </cell>
          <cell r="AT116">
            <v>1.1259999999999999</v>
          </cell>
          <cell r="AU116">
            <v>0.20199999999999996</v>
          </cell>
          <cell r="AV116">
            <v>1</v>
          </cell>
          <cell r="AW116">
            <v>0</v>
          </cell>
          <cell r="AX116">
            <v>0</v>
          </cell>
          <cell r="AY116">
            <v>0</v>
          </cell>
          <cell r="AZ116">
            <v>1</v>
          </cell>
          <cell r="BA116">
            <v>1</v>
          </cell>
          <cell r="BB116">
            <v>0</v>
          </cell>
          <cell r="BC116">
            <v>1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3.0060000000000002</v>
          </cell>
          <cell r="BI116">
            <v>-1.234</v>
          </cell>
          <cell r="BJ116">
            <v>-4.24</v>
          </cell>
          <cell r="BK116">
            <v>1</v>
          </cell>
          <cell r="BL116">
            <v>1</v>
          </cell>
          <cell r="BM116">
            <v>1</v>
          </cell>
          <cell r="BN116">
            <v>0</v>
          </cell>
          <cell r="BO116">
            <v>3</v>
          </cell>
          <cell r="BP116">
            <v>1.3279999999999998</v>
          </cell>
          <cell r="BQ116">
            <v>-0.38199999999999967</v>
          </cell>
          <cell r="BR116">
            <v>-1.7099999999999991</v>
          </cell>
          <cell r="BT116">
            <v>1</v>
          </cell>
        </row>
        <row r="117">
          <cell r="G117" t="str">
            <v>Carole Eckhardt_1</v>
          </cell>
          <cell r="H117">
            <v>1</v>
          </cell>
          <cell r="I117">
            <v>2</v>
          </cell>
          <cell r="K117">
            <v>0</v>
          </cell>
          <cell r="L117">
            <v>15</v>
          </cell>
          <cell r="M117">
            <v>36930</v>
          </cell>
          <cell r="N117">
            <v>6</v>
          </cell>
          <cell r="O117">
            <v>2.65</v>
          </cell>
          <cell r="P117">
            <v>0</v>
          </cell>
          <cell r="Q117">
            <v>0</v>
          </cell>
          <cell r="R117">
            <v>0</v>
          </cell>
          <cell r="T117">
            <v>1</v>
          </cell>
          <cell r="U117" t="str">
            <v>yes</v>
          </cell>
          <cell r="V117" t="str">
            <v>Posterior Approach Ptosis Repair</v>
          </cell>
          <cell r="W117">
            <v>1</v>
          </cell>
          <cell r="X117">
            <v>0</v>
          </cell>
          <cell r="Y117" t="str">
            <v>OD</v>
          </cell>
          <cell r="Z117">
            <v>1</v>
          </cell>
          <cell r="AA117">
            <v>0</v>
          </cell>
          <cell r="AB117">
            <v>0</v>
          </cell>
          <cell r="AC117">
            <v>0</v>
          </cell>
          <cell r="AD117">
            <v>36924</v>
          </cell>
          <cell r="AE117">
            <v>0</v>
          </cell>
          <cell r="AF117">
            <v>37102</v>
          </cell>
          <cell r="AG117">
            <v>5.93333333333333</v>
          </cell>
          <cell r="AH117" t="str">
            <v>OD</v>
          </cell>
          <cell r="AI117">
            <v>0</v>
          </cell>
          <cell r="AJ117">
            <v>2.97</v>
          </cell>
          <cell r="AK117">
            <v>10.65</v>
          </cell>
          <cell r="AL117">
            <v>2.86</v>
          </cell>
          <cell r="AM117">
            <v>13.07</v>
          </cell>
          <cell r="AN117">
            <v>2.65</v>
          </cell>
          <cell r="AO117">
            <v>0</v>
          </cell>
          <cell r="AP117">
            <v>2.4279999999999999</v>
          </cell>
          <cell r="AQ117">
            <v>15.568</v>
          </cell>
          <cell r="AS117" t="str">
            <v>6 mos f/u - patient's pupil is not midposition following neo</v>
          </cell>
          <cell r="AT117">
            <v>-0.32000000000000028</v>
          </cell>
          <cell r="AU117">
            <v>-0.22199999999999998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1</v>
          </cell>
          <cell r="BA117">
            <v>1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-0.11000000000000032</v>
          </cell>
          <cell r="BI117">
            <v>2.42</v>
          </cell>
          <cell r="BJ117">
            <v>2.5300000000000002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/>
          <cell r="BP117">
            <v>-0.54200000000000026</v>
          </cell>
          <cell r="BQ117">
            <v>4.9179999999999993</v>
          </cell>
          <cell r="BR117">
            <v>5.4600000000000009</v>
          </cell>
          <cell r="BT117">
            <v>0</v>
          </cell>
        </row>
        <row r="118">
          <cell r="G118" t="str">
            <v>Cecilia Lau_0</v>
          </cell>
          <cell r="H118">
            <v>1</v>
          </cell>
          <cell r="I118">
            <v>2</v>
          </cell>
          <cell r="J118">
            <v>16715</v>
          </cell>
          <cell r="K118">
            <v>59.369863013698627</v>
          </cell>
          <cell r="L118">
            <v>11</v>
          </cell>
          <cell r="M118">
            <v>38708</v>
          </cell>
          <cell r="N118">
            <v>7</v>
          </cell>
          <cell r="O118">
            <v>3.2</v>
          </cell>
          <cell r="P118">
            <v>0</v>
          </cell>
          <cell r="Q118">
            <v>0</v>
          </cell>
          <cell r="R118">
            <v>0</v>
          </cell>
          <cell r="T118">
            <v>1</v>
          </cell>
          <cell r="W118">
            <v>1</v>
          </cell>
          <cell r="X118">
            <v>0</v>
          </cell>
          <cell r="Y118" t="str">
            <v>OS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38701</v>
          </cell>
          <cell r="AE118">
            <v>0</v>
          </cell>
          <cell r="AF118">
            <v>38796</v>
          </cell>
          <cell r="AG118">
            <v>3.1666666666666701</v>
          </cell>
          <cell r="AH118" t="str">
            <v>OS</v>
          </cell>
          <cell r="AI118">
            <v>1</v>
          </cell>
          <cell r="AJ118">
            <v>3.49</v>
          </cell>
          <cell r="AK118">
            <v>18.54</v>
          </cell>
          <cell r="AL118">
            <v>4.66</v>
          </cell>
          <cell r="AM118">
            <v>21.29</v>
          </cell>
          <cell r="AN118">
            <v>3.2</v>
          </cell>
          <cell r="AP118">
            <v>3.2</v>
          </cell>
          <cell r="AQ118">
            <v>16.77</v>
          </cell>
          <cell r="AT118">
            <v>-0.29000000000000004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1</v>
          </cell>
          <cell r="BA118">
            <v>1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1.17</v>
          </cell>
          <cell r="BI118">
            <v>2.75</v>
          </cell>
          <cell r="BJ118">
            <v>1.58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/>
          <cell r="BP118">
            <v>-0.29000000000000004</v>
          </cell>
          <cell r="BQ118">
            <v>-1.7699999999999996</v>
          </cell>
          <cell r="BR118">
            <v>-1.4799999999999986</v>
          </cell>
          <cell r="BT118">
            <v>0</v>
          </cell>
        </row>
        <row r="119">
          <cell r="G119" t="str">
            <v>Cecilia Lau_1</v>
          </cell>
          <cell r="H119">
            <v>1</v>
          </cell>
          <cell r="I119">
            <v>2</v>
          </cell>
          <cell r="J119">
            <v>16715</v>
          </cell>
          <cell r="K119">
            <v>59.369863013698627</v>
          </cell>
          <cell r="L119">
            <v>8</v>
          </cell>
          <cell r="M119">
            <v>38708</v>
          </cell>
          <cell r="N119">
            <v>7</v>
          </cell>
          <cell r="O119">
            <v>2.8</v>
          </cell>
          <cell r="P119">
            <v>0</v>
          </cell>
          <cell r="Q119">
            <v>0</v>
          </cell>
          <cell r="R119">
            <v>0</v>
          </cell>
          <cell r="T119">
            <v>1</v>
          </cell>
          <cell r="W119">
            <v>1</v>
          </cell>
          <cell r="X119">
            <v>0</v>
          </cell>
          <cell r="Y119" t="str">
            <v>OS</v>
          </cell>
          <cell r="Z119">
            <v>1</v>
          </cell>
          <cell r="AA119">
            <v>1</v>
          </cell>
          <cell r="AB119">
            <v>6</v>
          </cell>
          <cell r="AC119">
            <v>0</v>
          </cell>
          <cell r="AD119">
            <v>38701</v>
          </cell>
          <cell r="AE119">
            <v>0</v>
          </cell>
          <cell r="AF119">
            <v>38796</v>
          </cell>
          <cell r="AG119">
            <v>3.1666666666666701</v>
          </cell>
          <cell r="AH119" t="str">
            <v>OS</v>
          </cell>
          <cell r="AI119">
            <v>1</v>
          </cell>
          <cell r="AJ119">
            <v>1.75</v>
          </cell>
          <cell r="AK119">
            <v>19.29</v>
          </cell>
          <cell r="AL119">
            <v>4.97</v>
          </cell>
          <cell r="AM119">
            <v>24.27</v>
          </cell>
          <cell r="AN119">
            <v>2.8</v>
          </cell>
          <cell r="AP119">
            <v>2.5</v>
          </cell>
          <cell r="AQ119">
            <v>17.260000000000002</v>
          </cell>
          <cell r="AT119">
            <v>1.0499999999999998</v>
          </cell>
          <cell r="AU119">
            <v>-0.29999999999999982</v>
          </cell>
          <cell r="AV119">
            <v>1</v>
          </cell>
          <cell r="AW119">
            <v>0</v>
          </cell>
          <cell r="AX119">
            <v>0</v>
          </cell>
          <cell r="AY119">
            <v>0</v>
          </cell>
          <cell r="AZ119">
            <v>1</v>
          </cell>
          <cell r="BA119">
            <v>1</v>
          </cell>
          <cell r="BB119">
            <v>0</v>
          </cell>
          <cell r="BC119">
            <v>1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3.2199999999999998</v>
          </cell>
          <cell r="BI119">
            <v>4.9800000000000004</v>
          </cell>
          <cell r="BJ119">
            <v>1.7600000000000007</v>
          </cell>
          <cell r="BK119">
            <v>1</v>
          </cell>
          <cell r="BL119">
            <v>0</v>
          </cell>
          <cell r="BM119">
            <v>0</v>
          </cell>
          <cell r="BN119">
            <v>0</v>
          </cell>
          <cell r="BO119">
            <v>1</v>
          </cell>
          <cell r="BP119">
            <v>0.75</v>
          </cell>
          <cell r="BQ119">
            <v>-2.0299999999999976</v>
          </cell>
          <cell r="BR119">
            <v>-2.7799999999999976</v>
          </cell>
          <cell r="BT119">
            <v>1</v>
          </cell>
        </row>
        <row r="120">
          <cell r="G120" t="str">
            <v>Deborah Woodward_0</v>
          </cell>
          <cell r="H120">
            <v>1</v>
          </cell>
          <cell r="I120">
            <v>2</v>
          </cell>
          <cell r="J120">
            <v>19134</v>
          </cell>
          <cell r="K120">
            <v>58.38082191780822</v>
          </cell>
          <cell r="L120">
            <v>15</v>
          </cell>
          <cell r="M120">
            <v>40758</v>
          </cell>
          <cell r="N120">
            <v>4</v>
          </cell>
          <cell r="O120">
            <v>1.32</v>
          </cell>
          <cell r="P120">
            <v>0</v>
          </cell>
          <cell r="Q120">
            <v>0</v>
          </cell>
          <cell r="R120">
            <v>0</v>
          </cell>
          <cell r="T120">
            <v>1</v>
          </cell>
          <cell r="W120">
            <v>1</v>
          </cell>
          <cell r="X120">
            <v>0</v>
          </cell>
          <cell r="Y120" t="str">
            <v>OD</v>
          </cell>
          <cell r="Z120">
            <v>0</v>
          </cell>
          <cell r="AA120">
            <v>1</v>
          </cell>
          <cell r="AB120">
            <v>8</v>
          </cell>
          <cell r="AC120">
            <v>0</v>
          </cell>
          <cell r="AD120">
            <v>40753</v>
          </cell>
          <cell r="AE120">
            <v>0</v>
          </cell>
          <cell r="AF120">
            <v>40849</v>
          </cell>
          <cell r="AG120">
            <v>3.1</v>
          </cell>
          <cell r="AH120" t="str">
            <v>OD</v>
          </cell>
          <cell r="AI120">
            <v>0</v>
          </cell>
          <cell r="AJ120">
            <v>-1.23</v>
          </cell>
          <cell r="AK120">
            <v>16.510000000000002</v>
          </cell>
          <cell r="AL120">
            <v>3.26</v>
          </cell>
          <cell r="AM120">
            <v>21.48</v>
          </cell>
          <cell r="AN120">
            <v>1.32</v>
          </cell>
          <cell r="AP120">
            <v>2.96</v>
          </cell>
          <cell r="AQ120">
            <v>13.95</v>
          </cell>
          <cell r="AT120">
            <v>2.5499999999999998</v>
          </cell>
          <cell r="AU120">
            <v>1.64</v>
          </cell>
          <cell r="AV120">
            <v>1</v>
          </cell>
          <cell r="AW120">
            <v>0</v>
          </cell>
          <cell r="AX120">
            <v>1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1</v>
          </cell>
          <cell r="BD120">
            <v>0</v>
          </cell>
          <cell r="BE120">
            <v>1</v>
          </cell>
          <cell r="BF120">
            <v>0</v>
          </cell>
          <cell r="BG120">
            <v>0</v>
          </cell>
          <cell r="BH120">
            <v>4.49</v>
          </cell>
          <cell r="BI120">
            <v>4.9699999999999989</v>
          </cell>
          <cell r="BJ120">
            <v>0.47999999999999865</v>
          </cell>
          <cell r="BK120">
            <v>1</v>
          </cell>
          <cell r="BL120">
            <v>0</v>
          </cell>
          <cell r="BM120">
            <v>0</v>
          </cell>
          <cell r="BN120">
            <v>0</v>
          </cell>
          <cell r="BO120">
            <v>1</v>
          </cell>
          <cell r="BP120">
            <v>4.1899999999999995</v>
          </cell>
          <cell r="BQ120">
            <v>-2.5600000000000023</v>
          </cell>
          <cell r="BR120">
            <v>-6.7500000000000036</v>
          </cell>
          <cell r="BT120">
            <v>1</v>
          </cell>
        </row>
        <row r="121">
          <cell r="G121" t="str">
            <v>Deborah Woodward_1</v>
          </cell>
          <cell r="H121">
            <v>1</v>
          </cell>
          <cell r="I121">
            <v>2</v>
          </cell>
          <cell r="J121">
            <v>19134</v>
          </cell>
          <cell r="K121">
            <v>58.38082191780822</v>
          </cell>
          <cell r="L121">
            <v>15</v>
          </cell>
          <cell r="M121">
            <v>40758</v>
          </cell>
          <cell r="N121">
            <v>4</v>
          </cell>
          <cell r="O121">
            <v>2.09</v>
          </cell>
          <cell r="P121">
            <v>0</v>
          </cell>
          <cell r="Q121">
            <v>0</v>
          </cell>
          <cell r="R121">
            <v>0</v>
          </cell>
          <cell r="T121">
            <v>1</v>
          </cell>
          <cell r="W121">
            <v>1</v>
          </cell>
          <cell r="X121">
            <v>0</v>
          </cell>
          <cell r="Y121" t="str">
            <v>OD</v>
          </cell>
          <cell r="Z121">
            <v>1</v>
          </cell>
          <cell r="AA121">
            <v>0</v>
          </cell>
          <cell r="AB121">
            <v>0</v>
          </cell>
          <cell r="AC121">
            <v>0</v>
          </cell>
          <cell r="AD121">
            <v>40753</v>
          </cell>
          <cell r="AE121">
            <v>0</v>
          </cell>
          <cell r="AF121">
            <v>40849</v>
          </cell>
          <cell r="AG121">
            <v>3.1</v>
          </cell>
          <cell r="AH121" t="str">
            <v>OD</v>
          </cell>
          <cell r="AI121">
            <v>0</v>
          </cell>
          <cell r="AJ121">
            <v>2.75</v>
          </cell>
          <cell r="AK121">
            <v>12.82</v>
          </cell>
          <cell r="AL121">
            <v>3.38</v>
          </cell>
          <cell r="AM121">
            <v>23.2</v>
          </cell>
          <cell r="AN121">
            <v>2.09</v>
          </cell>
          <cell r="AP121">
            <v>2.4900000000000002</v>
          </cell>
          <cell r="AQ121">
            <v>11.39</v>
          </cell>
          <cell r="AT121">
            <v>-0.66000000000000014</v>
          </cell>
          <cell r="AU121">
            <v>0.40000000000000036</v>
          </cell>
          <cell r="AV121">
            <v>0</v>
          </cell>
          <cell r="AW121">
            <v>1</v>
          </cell>
          <cell r="AX121">
            <v>0</v>
          </cell>
          <cell r="AY121">
            <v>0</v>
          </cell>
          <cell r="AZ121">
            <v>1</v>
          </cell>
          <cell r="BA121">
            <v>1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0.62999999999999989</v>
          </cell>
          <cell r="BI121">
            <v>10.379999999999999</v>
          </cell>
          <cell r="BJ121">
            <v>9.75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/>
          <cell r="BP121">
            <v>-0.25999999999999979</v>
          </cell>
          <cell r="BQ121">
            <v>-1.4299999999999997</v>
          </cell>
          <cell r="BR121">
            <v>-1.17</v>
          </cell>
          <cell r="BT121">
            <v>0</v>
          </cell>
        </row>
        <row r="122">
          <cell r="G122" t="str">
            <v>Deja Wong Barrera_0</v>
          </cell>
          <cell r="H122">
            <v>1</v>
          </cell>
          <cell r="I122">
            <v>2</v>
          </cell>
          <cell r="J122">
            <v>29747</v>
          </cell>
          <cell r="K122">
            <v>25.306849315068494</v>
          </cell>
          <cell r="L122">
            <v>11</v>
          </cell>
          <cell r="M122">
            <v>39125</v>
          </cell>
          <cell r="N122">
            <v>5</v>
          </cell>
          <cell r="O122">
            <v>1.77</v>
          </cell>
          <cell r="P122">
            <v>0</v>
          </cell>
          <cell r="Q122">
            <v>0</v>
          </cell>
          <cell r="R122">
            <v>0</v>
          </cell>
          <cell r="S122" t="str">
            <v>(310) 379-6138 fax</v>
          </cell>
          <cell r="T122">
            <v>1</v>
          </cell>
          <cell r="U122" t="str">
            <v>Yes</v>
          </cell>
          <cell r="V122" t="str">
            <v>Posterior Approach Ptosis Repair</v>
          </cell>
          <cell r="W122">
            <v>1</v>
          </cell>
          <cell r="X122">
            <v>0</v>
          </cell>
          <cell r="Y122" t="str">
            <v>OD</v>
          </cell>
          <cell r="Z122">
            <v>0</v>
          </cell>
          <cell r="AA122">
            <v>1</v>
          </cell>
          <cell r="AB122">
            <v>8</v>
          </cell>
          <cell r="AC122">
            <v>0</v>
          </cell>
          <cell r="AD122">
            <v>39120</v>
          </cell>
          <cell r="AE122">
            <v>0</v>
          </cell>
          <cell r="AF122">
            <v>39198</v>
          </cell>
          <cell r="AG122">
            <v>2.6333333333333302</v>
          </cell>
          <cell r="AH122" t="str">
            <v>OD</v>
          </cell>
          <cell r="AI122">
            <v>0</v>
          </cell>
          <cell r="AJ122">
            <v>2.448</v>
          </cell>
          <cell r="AK122">
            <v>18.329999999999998</v>
          </cell>
          <cell r="AL122">
            <v>4.1479999999999997</v>
          </cell>
          <cell r="AM122">
            <v>19.98</v>
          </cell>
          <cell r="AN122">
            <v>1.77</v>
          </cell>
          <cell r="AO122">
            <v>0</v>
          </cell>
          <cell r="AP122">
            <v>3.3250000000000002</v>
          </cell>
          <cell r="AQ122">
            <v>16.765999999999998</v>
          </cell>
          <cell r="AS122">
            <v>0</v>
          </cell>
          <cell r="AT122">
            <v>-0.67799999999999994</v>
          </cell>
          <cell r="AU122">
            <v>1.5550000000000002</v>
          </cell>
          <cell r="AV122">
            <v>0</v>
          </cell>
          <cell r="AW122">
            <v>1</v>
          </cell>
          <cell r="AX122">
            <v>1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</v>
          </cell>
          <cell r="BF122">
            <v>0</v>
          </cell>
          <cell r="BG122">
            <v>0</v>
          </cell>
          <cell r="BH122">
            <v>1.6999999999999997</v>
          </cell>
          <cell r="BI122">
            <v>1.6500000000000021</v>
          </cell>
          <cell r="BJ122">
            <v>-4.9999999999997602E-2</v>
          </cell>
          <cell r="BK122">
            <v>1</v>
          </cell>
          <cell r="BL122">
            <v>0</v>
          </cell>
          <cell r="BM122">
            <v>0</v>
          </cell>
          <cell r="BN122">
            <v>0</v>
          </cell>
          <cell r="BO122">
            <v>1</v>
          </cell>
          <cell r="BP122">
            <v>0.87700000000000022</v>
          </cell>
          <cell r="BQ122">
            <v>-1.5640000000000001</v>
          </cell>
          <cell r="BR122">
            <v>-2.4409999999999989</v>
          </cell>
          <cell r="BT122">
            <v>1</v>
          </cell>
        </row>
        <row r="123">
          <cell r="G123" t="str">
            <v>Deja Wong Barrera_1</v>
          </cell>
          <cell r="H123">
            <v>1</v>
          </cell>
          <cell r="I123">
            <v>2</v>
          </cell>
          <cell r="J123">
            <v>29747</v>
          </cell>
          <cell r="K123">
            <v>25.306849315068494</v>
          </cell>
          <cell r="L123">
            <v>12</v>
          </cell>
          <cell r="M123">
            <v>39125</v>
          </cell>
          <cell r="N123">
            <v>5</v>
          </cell>
          <cell r="O123">
            <v>3.33</v>
          </cell>
          <cell r="P123">
            <v>0</v>
          </cell>
          <cell r="Q123">
            <v>0</v>
          </cell>
          <cell r="R123">
            <v>0</v>
          </cell>
          <cell r="S123" t="str">
            <v>(310) 379-6138 fax</v>
          </cell>
          <cell r="T123">
            <v>1</v>
          </cell>
          <cell r="U123" t="str">
            <v>Yes</v>
          </cell>
          <cell r="V123" t="str">
            <v>Posterior Approach Ptosis Repair</v>
          </cell>
          <cell r="W123">
            <v>1</v>
          </cell>
          <cell r="X123">
            <v>0</v>
          </cell>
          <cell r="Y123" t="str">
            <v>OD</v>
          </cell>
          <cell r="Z123">
            <v>1</v>
          </cell>
          <cell r="AA123">
            <v>0</v>
          </cell>
          <cell r="AB123">
            <v>0</v>
          </cell>
          <cell r="AC123">
            <v>0</v>
          </cell>
          <cell r="AD123">
            <v>39120</v>
          </cell>
          <cell r="AE123">
            <v>0</v>
          </cell>
          <cell r="AF123">
            <v>39198</v>
          </cell>
          <cell r="AG123">
            <v>2.6333333333333302</v>
          </cell>
          <cell r="AH123" t="str">
            <v>OD</v>
          </cell>
          <cell r="AI123">
            <v>0</v>
          </cell>
          <cell r="AJ123">
            <v>4.66</v>
          </cell>
          <cell r="AK123">
            <v>19.350000000000001</v>
          </cell>
          <cell r="AL123">
            <v>4.59</v>
          </cell>
          <cell r="AM123">
            <v>17.5</v>
          </cell>
          <cell r="AN123">
            <v>3.33</v>
          </cell>
          <cell r="AO123">
            <v>0</v>
          </cell>
          <cell r="AP123">
            <v>4.72</v>
          </cell>
          <cell r="AQ123">
            <v>18.23</v>
          </cell>
          <cell r="AS123">
            <v>0</v>
          </cell>
          <cell r="AT123">
            <v>-1.33</v>
          </cell>
          <cell r="AU123">
            <v>1.3899999999999997</v>
          </cell>
          <cell r="AV123">
            <v>0</v>
          </cell>
          <cell r="AW123">
            <v>1</v>
          </cell>
          <cell r="AX123">
            <v>1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1</v>
          </cell>
          <cell r="BE123">
            <v>1</v>
          </cell>
          <cell r="BF123">
            <v>0</v>
          </cell>
          <cell r="BG123">
            <v>0</v>
          </cell>
          <cell r="BH123">
            <v>-7.0000000000000284E-2</v>
          </cell>
          <cell r="BI123">
            <v>-1.8500000000000014</v>
          </cell>
          <cell r="BJ123">
            <v>-1.7800000000000011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/>
          <cell r="BP123">
            <v>5.9999999999999609E-2</v>
          </cell>
          <cell r="BQ123">
            <v>-1.120000000000001</v>
          </cell>
          <cell r="BR123">
            <v>-1.1799999999999997</v>
          </cell>
          <cell r="BT123">
            <v>0</v>
          </cell>
        </row>
        <row r="124">
          <cell r="G124" t="str">
            <v>Gloria Johnson_0</v>
          </cell>
          <cell r="H124">
            <v>1</v>
          </cell>
          <cell r="I124">
            <v>2</v>
          </cell>
          <cell r="J124">
            <v>19387</v>
          </cell>
          <cell r="K124">
            <v>58.126027397260273</v>
          </cell>
          <cell r="L124">
            <v>14</v>
          </cell>
          <cell r="M124">
            <v>40918</v>
          </cell>
          <cell r="N124">
            <v>6</v>
          </cell>
          <cell r="O124">
            <v>2.242</v>
          </cell>
          <cell r="P124">
            <v>0</v>
          </cell>
          <cell r="Q124">
            <v>0</v>
          </cell>
          <cell r="R124">
            <v>0</v>
          </cell>
          <cell r="T124">
            <v>1</v>
          </cell>
          <cell r="W124">
            <v>1</v>
          </cell>
          <cell r="X124">
            <v>0</v>
          </cell>
          <cell r="Y124" t="str">
            <v>OS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40912</v>
          </cell>
          <cell r="AE124">
            <v>0</v>
          </cell>
          <cell r="AF124">
            <v>41001</v>
          </cell>
          <cell r="AG124">
            <v>2.93333333333333</v>
          </cell>
          <cell r="AH124" t="str">
            <v>OS</v>
          </cell>
          <cell r="AI124">
            <v>1</v>
          </cell>
          <cell r="AJ124">
            <v>3.52</v>
          </cell>
          <cell r="AK124">
            <v>14.89</v>
          </cell>
          <cell r="AL124">
            <v>3.93</v>
          </cell>
          <cell r="AM124">
            <v>15.23</v>
          </cell>
          <cell r="AN124">
            <v>2.242</v>
          </cell>
          <cell r="AP124">
            <v>3.52</v>
          </cell>
          <cell r="AQ124">
            <v>18.55</v>
          </cell>
          <cell r="AT124">
            <v>-1.278</v>
          </cell>
          <cell r="AU124">
            <v>1.278</v>
          </cell>
          <cell r="AV124">
            <v>0</v>
          </cell>
          <cell r="AW124">
            <v>1</v>
          </cell>
          <cell r="AX124">
            <v>1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1</v>
          </cell>
          <cell r="BE124">
            <v>1</v>
          </cell>
          <cell r="BF124">
            <v>0</v>
          </cell>
          <cell r="BG124">
            <v>0</v>
          </cell>
          <cell r="BH124">
            <v>0.41000000000000014</v>
          </cell>
          <cell r="BI124">
            <v>0.33999999999999986</v>
          </cell>
          <cell r="BJ124">
            <v>-7.0000000000000284E-2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/>
          <cell r="BP124">
            <v>0</v>
          </cell>
          <cell r="BQ124">
            <v>3.66</v>
          </cell>
          <cell r="BR124">
            <v>3.66</v>
          </cell>
          <cell r="BT124">
            <v>0</v>
          </cell>
        </row>
        <row r="125">
          <cell r="G125" t="str">
            <v>Gloria Johnson_1</v>
          </cell>
          <cell r="H125">
            <v>1</v>
          </cell>
          <cell r="I125">
            <v>2</v>
          </cell>
          <cell r="J125">
            <v>19387</v>
          </cell>
          <cell r="K125">
            <v>58.126027397260273</v>
          </cell>
          <cell r="L125">
            <v>14</v>
          </cell>
          <cell r="M125">
            <v>40918</v>
          </cell>
          <cell r="N125">
            <v>6</v>
          </cell>
          <cell r="O125">
            <v>3.36</v>
          </cell>
          <cell r="P125">
            <v>0</v>
          </cell>
          <cell r="Q125">
            <v>0</v>
          </cell>
          <cell r="R125">
            <v>0</v>
          </cell>
          <cell r="T125">
            <v>1</v>
          </cell>
          <cell r="W125">
            <v>1</v>
          </cell>
          <cell r="X125">
            <v>0</v>
          </cell>
          <cell r="Y125" t="str">
            <v>OS</v>
          </cell>
          <cell r="Z125">
            <v>1</v>
          </cell>
          <cell r="AA125">
            <v>1</v>
          </cell>
          <cell r="AB125">
            <v>8</v>
          </cell>
          <cell r="AC125">
            <v>0</v>
          </cell>
          <cell r="AD125">
            <v>40912</v>
          </cell>
          <cell r="AE125">
            <v>0</v>
          </cell>
          <cell r="AF125">
            <v>41001</v>
          </cell>
          <cell r="AG125">
            <v>2.93333333333333</v>
          </cell>
          <cell r="AH125" t="str">
            <v>OS</v>
          </cell>
          <cell r="AI125">
            <v>1</v>
          </cell>
          <cell r="AJ125">
            <v>1.96</v>
          </cell>
          <cell r="AK125">
            <v>18.68</v>
          </cell>
          <cell r="AL125">
            <v>2.84</v>
          </cell>
          <cell r="AM125">
            <v>17.46</v>
          </cell>
          <cell r="AN125">
            <v>3.36</v>
          </cell>
          <cell r="AP125">
            <v>4.3</v>
          </cell>
          <cell r="AQ125">
            <v>15.7</v>
          </cell>
          <cell r="AT125">
            <v>1.4</v>
          </cell>
          <cell r="AU125">
            <v>0.94</v>
          </cell>
          <cell r="AV125">
            <v>1</v>
          </cell>
          <cell r="AW125">
            <v>0</v>
          </cell>
          <cell r="AX125">
            <v>1</v>
          </cell>
          <cell r="AY125">
            <v>0</v>
          </cell>
          <cell r="AZ125">
            <v>0</v>
          </cell>
          <cell r="BA125">
            <v>1</v>
          </cell>
          <cell r="BB125">
            <v>0</v>
          </cell>
          <cell r="BC125">
            <v>1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0.87999999999999989</v>
          </cell>
          <cell r="BI125">
            <v>-1.2199999999999989</v>
          </cell>
          <cell r="BJ125">
            <v>-2.0999999999999988</v>
          </cell>
          <cell r="BK125">
            <v>1</v>
          </cell>
          <cell r="BL125">
            <v>1</v>
          </cell>
          <cell r="BM125">
            <v>1</v>
          </cell>
          <cell r="BN125">
            <v>0</v>
          </cell>
          <cell r="BO125">
            <v>3</v>
          </cell>
          <cell r="BP125">
            <v>2.34</v>
          </cell>
          <cell r="BQ125">
            <v>-2.9800000000000004</v>
          </cell>
          <cell r="BR125">
            <v>-5.32</v>
          </cell>
          <cell r="BT125">
            <v>1</v>
          </cell>
        </row>
        <row r="126">
          <cell r="G126" t="str">
            <v>Guilford Glazer_0</v>
          </cell>
          <cell r="H126">
            <v>1</v>
          </cell>
          <cell r="I126">
            <v>1</v>
          </cell>
          <cell r="J126">
            <v>7869</v>
          </cell>
          <cell r="K126">
            <v>88.873972602739727</v>
          </cell>
          <cell r="L126">
            <v>15</v>
          </cell>
          <cell r="M126">
            <v>40787</v>
          </cell>
          <cell r="N126">
            <v>5</v>
          </cell>
          <cell r="O126">
            <v>2.0649999999999999</v>
          </cell>
          <cell r="P126">
            <v>0</v>
          </cell>
          <cell r="Q126">
            <v>0</v>
          </cell>
          <cell r="R126">
            <v>0</v>
          </cell>
          <cell r="T126">
            <v>1</v>
          </cell>
          <cell r="W126">
            <v>1</v>
          </cell>
          <cell r="X126">
            <v>0</v>
          </cell>
          <cell r="Y126" t="str">
            <v>OD</v>
          </cell>
          <cell r="Z126">
            <v>0</v>
          </cell>
          <cell r="AA126">
            <v>1</v>
          </cell>
          <cell r="AB126">
            <v>0</v>
          </cell>
          <cell r="AC126">
            <v>0</v>
          </cell>
          <cell r="AD126">
            <v>40781</v>
          </cell>
          <cell r="AE126">
            <v>0</v>
          </cell>
          <cell r="AF126">
            <v>40892</v>
          </cell>
          <cell r="AG126">
            <v>3.6333333333333302</v>
          </cell>
          <cell r="AH126" t="str">
            <v>OD</v>
          </cell>
          <cell r="AI126">
            <v>0</v>
          </cell>
          <cell r="AJ126">
            <v>0</v>
          </cell>
          <cell r="AK126">
            <v>28.32</v>
          </cell>
          <cell r="AL126">
            <v>2.66</v>
          </cell>
          <cell r="AM126">
            <v>27.21</v>
          </cell>
          <cell r="AN126">
            <v>2.0649999999999999</v>
          </cell>
          <cell r="AO126">
            <v>0</v>
          </cell>
          <cell r="AP126">
            <v>3.34</v>
          </cell>
          <cell r="AQ126">
            <v>21.94</v>
          </cell>
          <cell r="AS126">
            <v>0</v>
          </cell>
          <cell r="AT126">
            <v>2.0649999999999999</v>
          </cell>
          <cell r="AU126">
            <v>1.2749999999999999</v>
          </cell>
          <cell r="AV126">
            <v>1</v>
          </cell>
          <cell r="AW126">
            <v>0</v>
          </cell>
          <cell r="AX126">
            <v>1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1</v>
          </cell>
          <cell r="BD126">
            <v>0</v>
          </cell>
          <cell r="BE126">
            <v>1</v>
          </cell>
          <cell r="BF126">
            <v>0</v>
          </cell>
          <cell r="BG126">
            <v>0</v>
          </cell>
          <cell r="BH126">
            <v>2.66</v>
          </cell>
          <cell r="BI126">
            <v>-1.1099999999999994</v>
          </cell>
          <cell r="BJ126">
            <v>-3.7699999999999996</v>
          </cell>
          <cell r="BK126">
            <v>1</v>
          </cell>
          <cell r="BL126">
            <v>1</v>
          </cell>
          <cell r="BM126">
            <v>1</v>
          </cell>
          <cell r="BN126">
            <v>0</v>
          </cell>
          <cell r="BO126">
            <v>3</v>
          </cell>
          <cell r="BP126">
            <v>3.34</v>
          </cell>
          <cell r="BQ126">
            <v>-6.379999999999999</v>
          </cell>
          <cell r="BR126">
            <v>-9.7199999999999989</v>
          </cell>
          <cell r="BT126">
            <v>1</v>
          </cell>
        </row>
        <row r="127">
          <cell r="G127" t="str">
            <v>Guilford Glazer_1</v>
          </cell>
          <cell r="H127">
            <v>1</v>
          </cell>
          <cell r="I127">
            <v>1</v>
          </cell>
          <cell r="J127">
            <v>7869</v>
          </cell>
          <cell r="K127">
            <v>88.873972602739727</v>
          </cell>
          <cell r="L127">
            <v>15</v>
          </cell>
          <cell r="M127">
            <v>40787</v>
          </cell>
          <cell r="N127">
            <v>5</v>
          </cell>
          <cell r="O127">
            <v>0.74</v>
          </cell>
          <cell r="P127">
            <v>0</v>
          </cell>
          <cell r="Q127">
            <v>0</v>
          </cell>
          <cell r="R127">
            <v>0</v>
          </cell>
          <cell r="T127">
            <v>1</v>
          </cell>
          <cell r="W127">
            <v>1</v>
          </cell>
          <cell r="X127">
            <v>0</v>
          </cell>
          <cell r="Y127" t="str">
            <v>OD</v>
          </cell>
          <cell r="Z127">
            <v>1</v>
          </cell>
          <cell r="AA127">
            <v>0</v>
          </cell>
          <cell r="AB127">
            <v>0</v>
          </cell>
          <cell r="AC127">
            <v>0</v>
          </cell>
          <cell r="AD127">
            <v>40781</v>
          </cell>
          <cell r="AE127">
            <v>0</v>
          </cell>
          <cell r="AF127">
            <v>40892</v>
          </cell>
          <cell r="AG127">
            <v>3.6333333333333302</v>
          </cell>
          <cell r="AH127" t="str">
            <v>OD</v>
          </cell>
          <cell r="AI127">
            <v>0</v>
          </cell>
          <cell r="AJ127">
            <v>0.64</v>
          </cell>
          <cell r="AK127">
            <v>28.5</v>
          </cell>
          <cell r="AL127">
            <v>1.84</v>
          </cell>
          <cell r="AM127">
            <v>30.06</v>
          </cell>
          <cell r="AN127">
            <v>0.74</v>
          </cell>
          <cell r="AO127">
            <v>0</v>
          </cell>
          <cell r="AP127">
            <v>1.27</v>
          </cell>
          <cell r="AQ127">
            <v>27.69</v>
          </cell>
          <cell r="AS127">
            <v>0</v>
          </cell>
          <cell r="AT127">
            <v>9.9999999999999978E-2</v>
          </cell>
          <cell r="AU127">
            <v>0.53</v>
          </cell>
          <cell r="AV127">
            <v>0</v>
          </cell>
          <cell r="AW127">
            <v>0</v>
          </cell>
          <cell r="AX127">
            <v>1</v>
          </cell>
          <cell r="AY127">
            <v>0</v>
          </cell>
          <cell r="AZ127">
            <v>0</v>
          </cell>
          <cell r="BA127">
            <v>1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1.2000000000000002</v>
          </cell>
          <cell r="BI127">
            <v>1.5599999999999987</v>
          </cell>
          <cell r="BJ127">
            <v>0.35999999999999854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/>
          <cell r="BP127">
            <v>0.63</v>
          </cell>
          <cell r="BQ127">
            <v>-0.80999999999999872</v>
          </cell>
          <cell r="BR127">
            <v>-1.4399999999999977</v>
          </cell>
          <cell r="BT127">
            <v>0</v>
          </cell>
        </row>
        <row r="128">
          <cell r="G128" t="str">
            <v>Harriet Simon_0</v>
          </cell>
          <cell r="H128">
            <v>1</v>
          </cell>
          <cell r="I128">
            <v>2</v>
          </cell>
          <cell r="J128">
            <v>9320</v>
          </cell>
          <cell r="K128">
            <v>86.38630136986302</v>
          </cell>
          <cell r="L128">
            <v>15</v>
          </cell>
          <cell r="M128">
            <v>41318</v>
          </cell>
          <cell r="N128">
            <v>5</v>
          </cell>
          <cell r="O128">
            <v>2.15</v>
          </cell>
          <cell r="P128">
            <v>0</v>
          </cell>
          <cell r="Q128">
            <v>0</v>
          </cell>
          <cell r="R128">
            <v>0</v>
          </cell>
          <cell r="T128">
            <v>1</v>
          </cell>
          <cell r="W128">
            <v>1</v>
          </cell>
          <cell r="X128">
            <v>0</v>
          </cell>
          <cell r="Y128" t="str">
            <v>OD</v>
          </cell>
          <cell r="Z128">
            <v>0</v>
          </cell>
          <cell r="AA128">
            <v>1</v>
          </cell>
          <cell r="AB128">
            <v>7</v>
          </cell>
          <cell r="AC128">
            <v>0</v>
          </cell>
          <cell r="AD128">
            <v>41313</v>
          </cell>
          <cell r="AE128">
            <v>0</v>
          </cell>
          <cell r="AF128">
            <v>41432</v>
          </cell>
          <cell r="AG128">
            <v>3.9666666666666699</v>
          </cell>
          <cell r="AH128" t="str">
            <v>OD</v>
          </cell>
          <cell r="AI128">
            <v>0</v>
          </cell>
          <cell r="AJ128">
            <v>0</v>
          </cell>
          <cell r="AK128">
            <v>19.690000000000001</v>
          </cell>
          <cell r="AL128">
            <v>2.5499999999999998</v>
          </cell>
          <cell r="AM128">
            <v>22.9</v>
          </cell>
          <cell r="AN128">
            <v>2.15</v>
          </cell>
          <cell r="AP128">
            <v>1.31</v>
          </cell>
          <cell r="AQ128">
            <v>14.86</v>
          </cell>
          <cell r="AT128">
            <v>2.15</v>
          </cell>
          <cell r="AU128">
            <v>-0.83999999999999986</v>
          </cell>
          <cell r="AV128">
            <v>1</v>
          </cell>
          <cell r="AW128">
            <v>0</v>
          </cell>
          <cell r="AX128">
            <v>0</v>
          </cell>
          <cell r="AY128">
            <v>1</v>
          </cell>
          <cell r="AZ128">
            <v>0</v>
          </cell>
          <cell r="BA128">
            <v>1</v>
          </cell>
          <cell r="BB128">
            <v>0</v>
          </cell>
          <cell r="BC128">
            <v>1</v>
          </cell>
          <cell r="BD128">
            <v>0</v>
          </cell>
          <cell r="BE128">
            <v>0</v>
          </cell>
          <cell r="BF128">
            <v>0</v>
          </cell>
          <cell r="BG128">
            <v>1</v>
          </cell>
          <cell r="BH128">
            <v>2.5499999999999998</v>
          </cell>
          <cell r="BI128">
            <v>3.2099999999999973</v>
          </cell>
          <cell r="BJ128">
            <v>0.65999999999999748</v>
          </cell>
          <cell r="BK128">
            <v>1</v>
          </cell>
          <cell r="BL128">
            <v>0</v>
          </cell>
          <cell r="BM128">
            <v>0</v>
          </cell>
          <cell r="BN128">
            <v>0</v>
          </cell>
          <cell r="BO128">
            <v>1</v>
          </cell>
          <cell r="BP128">
            <v>1.31</v>
          </cell>
          <cell r="BQ128">
            <v>-4.8300000000000018</v>
          </cell>
          <cell r="BR128">
            <v>-6.1400000000000023</v>
          </cell>
          <cell r="BT128">
            <v>1</v>
          </cell>
        </row>
        <row r="129">
          <cell r="G129" t="str">
            <v>Harriet Simon_1</v>
          </cell>
          <cell r="H129">
            <v>1</v>
          </cell>
          <cell r="I129">
            <v>2</v>
          </cell>
          <cell r="J129">
            <v>9320</v>
          </cell>
          <cell r="K129">
            <v>86.38630136986302</v>
          </cell>
          <cell r="L129">
            <v>20</v>
          </cell>
          <cell r="M129">
            <v>41318</v>
          </cell>
          <cell r="N129">
            <v>5</v>
          </cell>
          <cell r="O129">
            <v>2.82</v>
          </cell>
          <cell r="P129">
            <v>0</v>
          </cell>
          <cell r="Q129">
            <v>0</v>
          </cell>
          <cell r="R129">
            <v>0</v>
          </cell>
          <cell r="T129">
            <v>1</v>
          </cell>
          <cell r="W129">
            <v>1</v>
          </cell>
          <cell r="X129">
            <v>0</v>
          </cell>
          <cell r="Y129" t="str">
            <v>OD</v>
          </cell>
          <cell r="Z129">
            <v>1</v>
          </cell>
          <cell r="AA129">
            <v>0</v>
          </cell>
          <cell r="AB129">
            <v>0</v>
          </cell>
          <cell r="AC129">
            <v>0</v>
          </cell>
          <cell r="AD129">
            <v>41313</v>
          </cell>
          <cell r="AE129">
            <v>0</v>
          </cell>
          <cell r="AF129">
            <v>41432</v>
          </cell>
          <cell r="AG129">
            <v>3.9666666666666699</v>
          </cell>
          <cell r="AH129" t="str">
            <v>OD</v>
          </cell>
          <cell r="AI129">
            <v>0</v>
          </cell>
          <cell r="AJ129">
            <v>2.85</v>
          </cell>
          <cell r="AK129">
            <v>13.31</v>
          </cell>
          <cell r="AL129">
            <v>1.51</v>
          </cell>
          <cell r="AM129">
            <v>18.14</v>
          </cell>
          <cell r="AN129">
            <v>2.82</v>
          </cell>
          <cell r="AP129">
            <v>2.2599999999999998</v>
          </cell>
          <cell r="AQ129">
            <v>12.1</v>
          </cell>
          <cell r="AT129">
            <v>-3.0000000000000249E-2</v>
          </cell>
          <cell r="AU129">
            <v>-0.56000000000000005</v>
          </cell>
          <cell r="AV129">
            <v>0</v>
          </cell>
          <cell r="AW129">
            <v>0</v>
          </cell>
          <cell r="AX129">
            <v>0</v>
          </cell>
          <cell r="AY129">
            <v>1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-1.34</v>
          </cell>
          <cell r="BI129">
            <v>4.83</v>
          </cell>
          <cell r="BJ129">
            <v>6.17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/>
          <cell r="BP129">
            <v>-0.5900000000000003</v>
          </cell>
          <cell r="BQ129">
            <v>-1.2100000000000009</v>
          </cell>
          <cell r="BR129">
            <v>-0.62000000000000099</v>
          </cell>
          <cell r="BT129">
            <v>0</v>
          </cell>
        </row>
        <row r="130">
          <cell r="G130" t="str">
            <v>James Moran_0</v>
          </cell>
          <cell r="H130">
            <v>1</v>
          </cell>
          <cell r="I130">
            <v>1</v>
          </cell>
          <cell r="J130">
            <v>10237</v>
          </cell>
          <cell r="K130">
            <v>71.586301369863008</v>
          </cell>
          <cell r="L130">
            <v>14</v>
          </cell>
          <cell r="M130">
            <v>36752</v>
          </cell>
          <cell r="N130">
            <v>5</v>
          </cell>
          <cell r="O130">
            <v>3.9</v>
          </cell>
          <cell r="P130">
            <v>0</v>
          </cell>
          <cell r="Q130">
            <v>0</v>
          </cell>
          <cell r="R130">
            <v>0</v>
          </cell>
          <cell r="T130">
            <v>1</v>
          </cell>
          <cell r="U130" t="str">
            <v>yes</v>
          </cell>
          <cell r="V130" t="str">
            <v>Posterior Approach Ptosis Repair</v>
          </cell>
          <cell r="W130">
            <v>1</v>
          </cell>
          <cell r="X130">
            <v>0</v>
          </cell>
          <cell r="Y130" t="str">
            <v>OD</v>
          </cell>
          <cell r="Z130">
            <v>0</v>
          </cell>
          <cell r="AA130">
            <v>1</v>
          </cell>
          <cell r="AB130">
            <v>6.5</v>
          </cell>
          <cell r="AC130">
            <v>0</v>
          </cell>
          <cell r="AD130">
            <v>36747</v>
          </cell>
          <cell r="AE130">
            <v>0</v>
          </cell>
          <cell r="AF130">
            <v>36899</v>
          </cell>
          <cell r="AG130">
            <v>4.9666666666666703</v>
          </cell>
          <cell r="AH130" t="str">
            <v>OD</v>
          </cell>
          <cell r="AI130">
            <v>0</v>
          </cell>
          <cell r="AJ130">
            <v>0.81299999999999994</v>
          </cell>
          <cell r="AK130">
            <v>12.122999999999999</v>
          </cell>
          <cell r="AL130">
            <v>3.97</v>
          </cell>
          <cell r="AM130">
            <v>11.02</v>
          </cell>
          <cell r="AN130">
            <v>3.9</v>
          </cell>
          <cell r="AO130">
            <v>0</v>
          </cell>
          <cell r="AP130">
            <v>3.41</v>
          </cell>
          <cell r="AQ130">
            <v>14.51</v>
          </cell>
          <cell r="AS130" t="str">
            <v>5 mo f/u. Anisocoria, irregular pupil OD. Significant dermatochalasis (i.e. no TPS) bilaterally.</v>
          </cell>
          <cell r="AT130">
            <v>3.0869999999999997</v>
          </cell>
          <cell r="AU130">
            <v>-0.48999999999999977</v>
          </cell>
          <cell r="AV130">
            <v>1</v>
          </cell>
          <cell r="AW130">
            <v>0</v>
          </cell>
          <cell r="AX130">
            <v>0</v>
          </cell>
          <cell r="AY130">
            <v>0</v>
          </cell>
          <cell r="AZ130">
            <v>1</v>
          </cell>
          <cell r="BA130">
            <v>1</v>
          </cell>
          <cell r="BB130">
            <v>0</v>
          </cell>
          <cell r="BC130">
            <v>1</v>
          </cell>
          <cell r="BD130">
            <v>0</v>
          </cell>
          <cell r="BE130">
            <v>0</v>
          </cell>
          <cell r="BF130">
            <v>0</v>
          </cell>
          <cell r="BG130">
            <v>1</v>
          </cell>
          <cell r="BH130">
            <v>3.157</v>
          </cell>
          <cell r="BI130">
            <v>-1.1029999999999998</v>
          </cell>
          <cell r="BJ130">
            <v>-4.26</v>
          </cell>
          <cell r="BK130">
            <v>1</v>
          </cell>
          <cell r="BL130">
            <v>1</v>
          </cell>
          <cell r="BM130">
            <v>1</v>
          </cell>
          <cell r="BN130">
            <v>0</v>
          </cell>
          <cell r="BO130">
            <v>3</v>
          </cell>
          <cell r="BP130">
            <v>2.5970000000000004</v>
          </cell>
          <cell r="BQ130">
            <v>2.3870000000000005</v>
          </cell>
          <cell r="BR130">
            <v>-0.20999999999999908</v>
          </cell>
          <cell r="BT130">
            <v>1</v>
          </cell>
        </row>
        <row r="131">
          <cell r="G131" t="str">
            <v>James Moran_1</v>
          </cell>
          <cell r="H131">
            <v>1</v>
          </cell>
          <cell r="I131">
            <v>1</v>
          </cell>
          <cell r="J131">
            <v>10237</v>
          </cell>
          <cell r="K131">
            <v>71.586301369863008</v>
          </cell>
          <cell r="L131">
            <v>15</v>
          </cell>
          <cell r="M131">
            <v>36752</v>
          </cell>
          <cell r="N131">
            <v>5</v>
          </cell>
          <cell r="O131">
            <v>3.16</v>
          </cell>
          <cell r="P131">
            <v>0</v>
          </cell>
          <cell r="Q131">
            <v>0</v>
          </cell>
          <cell r="R131">
            <v>0</v>
          </cell>
          <cell r="T131">
            <v>1</v>
          </cell>
          <cell r="U131" t="str">
            <v>yes</v>
          </cell>
          <cell r="V131" t="str">
            <v>Posterior Approach Ptosis Repair</v>
          </cell>
          <cell r="W131">
            <v>1</v>
          </cell>
          <cell r="X131">
            <v>0</v>
          </cell>
          <cell r="Y131" t="str">
            <v>OD</v>
          </cell>
          <cell r="Z131">
            <v>1</v>
          </cell>
          <cell r="AA131">
            <v>0</v>
          </cell>
          <cell r="AB131">
            <v>0</v>
          </cell>
          <cell r="AC131">
            <v>0</v>
          </cell>
          <cell r="AD131">
            <v>36747</v>
          </cell>
          <cell r="AE131">
            <v>0</v>
          </cell>
          <cell r="AF131">
            <v>36899</v>
          </cell>
          <cell r="AG131">
            <v>4.9666666666666703</v>
          </cell>
          <cell r="AH131" t="str">
            <v>OD</v>
          </cell>
          <cell r="AI131">
            <v>0</v>
          </cell>
          <cell r="AJ131">
            <v>2.48</v>
          </cell>
          <cell r="AK131">
            <v>8.06</v>
          </cell>
          <cell r="AL131">
            <v>4.2</v>
          </cell>
          <cell r="AM131">
            <v>8.92</v>
          </cell>
          <cell r="AN131">
            <v>3.16</v>
          </cell>
          <cell r="AO131">
            <v>0</v>
          </cell>
          <cell r="AP131">
            <v>2.96</v>
          </cell>
          <cell r="AQ131">
            <v>9.67</v>
          </cell>
          <cell r="AS131" t="str">
            <v>6 mo f/u. Anisocoria, irregular pupil OD. Significant dermatochalasis (i.e. no TPS) bilaterally.</v>
          </cell>
          <cell r="AT131">
            <v>0.68000000000000016</v>
          </cell>
          <cell r="AU131">
            <v>-0.20000000000000018</v>
          </cell>
          <cell r="AV131">
            <v>1</v>
          </cell>
          <cell r="AW131">
            <v>0</v>
          </cell>
          <cell r="AX131">
            <v>0</v>
          </cell>
          <cell r="AY131">
            <v>0</v>
          </cell>
          <cell r="AZ131">
            <v>1</v>
          </cell>
          <cell r="BA131">
            <v>1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1.7200000000000002</v>
          </cell>
          <cell r="BI131">
            <v>0.85999999999999943</v>
          </cell>
          <cell r="BJ131">
            <v>-0.86000000000000076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/>
          <cell r="BP131">
            <v>0.48</v>
          </cell>
          <cell r="BQ131">
            <v>1.6099999999999994</v>
          </cell>
          <cell r="BR131">
            <v>1.1299999999999999</v>
          </cell>
          <cell r="BT131">
            <v>0</v>
          </cell>
        </row>
        <row r="132">
          <cell r="G132" t="str">
            <v>Janice La Duke_0</v>
          </cell>
          <cell r="H132">
            <v>1</v>
          </cell>
          <cell r="I132">
            <v>2</v>
          </cell>
          <cell r="J132">
            <v>13902</v>
          </cell>
          <cell r="K132">
            <v>69.786301369863011</v>
          </cell>
          <cell r="L132">
            <v>13</v>
          </cell>
          <cell r="M132">
            <v>39751</v>
          </cell>
          <cell r="N132">
            <v>6</v>
          </cell>
          <cell r="O132">
            <v>3.33</v>
          </cell>
          <cell r="P132">
            <v>0</v>
          </cell>
          <cell r="Q132">
            <v>0</v>
          </cell>
          <cell r="R132">
            <v>0</v>
          </cell>
          <cell r="T132">
            <v>1</v>
          </cell>
          <cell r="W132">
            <v>1</v>
          </cell>
          <cell r="X132">
            <v>0</v>
          </cell>
          <cell r="Y132" t="str">
            <v>OD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39745</v>
          </cell>
          <cell r="AE132">
            <v>0</v>
          </cell>
          <cell r="AF132">
            <v>39839</v>
          </cell>
          <cell r="AG132">
            <v>3.06666666666667</v>
          </cell>
          <cell r="AH132" t="str">
            <v>OD</v>
          </cell>
          <cell r="AI132">
            <v>0</v>
          </cell>
          <cell r="AJ132">
            <v>1.96</v>
          </cell>
          <cell r="AK132">
            <v>19.63</v>
          </cell>
          <cell r="AL132">
            <v>2.4700000000000002</v>
          </cell>
          <cell r="AM132">
            <v>13.85</v>
          </cell>
          <cell r="AN132">
            <v>3.33</v>
          </cell>
          <cell r="AP132">
            <v>3.99</v>
          </cell>
          <cell r="AQ132">
            <v>15.84</v>
          </cell>
          <cell r="AT132">
            <v>1.37</v>
          </cell>
          <cell r="AU132">
            <v>0.66000000000000014</v>
          </cell>
          <cell r="AV132">
            <v>1</v>
          </cell>
          <cell r="AW132">
            <v>0</v>
          </cell>
          <cell r="AX132">
            <v>1</v>
          </cell>
          <cell r="AY132">
            <v>0</v>
          </cell>
          <cell r="AZ132">
            <v>0</v>
          </cell>
          <cell r="BA132">
            <v>1</v>
          </cell>
          <cell r="BB132">
            <v>0</v>
          </cell>
          <cell r="BC132">
            <v>1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0.51000000000000023</v>
          </cell>
          <cell r="BI132">
            <v>-5.7799999999999994</v>
          </cell>
          <cell r="BJ132">
            <v>-6.2899999999999991</v>
          </cell>
          <cell r="BK132">
            <v>1</v>
          </cell>
          <cell r="BL132">
            <v>1</v>
          </cell>
          <cell r="BM132">
            <v>1</v>
          </cell>
          <cell r="BN132">
            <v>0</v>
          </cell>
          <cell r="BO132">
            <v>3</v>
          </cell>
          <cell r="BP132">
            <v>2.0300000000000002</v>
          </cell>
          <cell r="BQ132">
            <v>-3.7899999999999991</v>
          </cell>
          <cell r="BR132">
            <v>-5.8199999999999985</v>
          </cell>
          <cell r="BT132">
            <v>1</v>
          </cell>
        </row>
        <row r="133">
          <cell r="G133" t="str">
            <v>Jiten Doshi_0</v>
          </cell>
          <cell r="H133">
            <v>1</v>
          </cell>
          <cell r="I133">
            <v>1</v>
          </cell>
          <cell r="J133">
            <v>15578</v>
          </cell>
          <cell r="K133">
            <v>58.964383561643835</v>
          </cell>
          <cell r="L133">
            <v>13</v>
          </cell>
          <cell r="M133">
            <v>37422</v>
          </cell>
          <cell r="N133">
            <v>8</v>
          </cell>
          <cell r="O133">
            <v>2.67</v>
          </cell>
          <cell r="P133">
            <v>0</v>
          </cell>
          <cell r="Q133">
            <v>0</v>
          </cell>
          <cell r="R133">
            <v>0</v>
          </cell>
          <cell r="T133">
            <v>1</v>
          </cell>
          <cell r="U133" t="str">
            <v>Yes</v>
          </cell>
          <cell r="V133" t="str">
            <v>Posterior Approach Ptosis Repair</v>
          </cell>
          <cell r="W133">
            <v>1</v>
          </cell>
          <cell r="X133">
            <v>0</v>
          </cell>
          <cell r="Y133" t="str">
            <v>OD</v>
          </cell>
          <cell r="Z133">
            <v>0</v>
          </cell>
          <cell r="AA133">
            <v>1</v>
          </cell>
          <cell r="AB133">
            <v>6</v>
          </cell>
          <cell r="AC133">
            <v>0</v>
          </cell>
          <cell r="AD133">
            <v>37414</v>
          </cell>
          <cell r="AE133">
            <v>0</v>
          </cell>
          <cell r="AF133">
            <v>41151</v>
          </cell>
          <cell r="AG133">
            <v>122.76666666666701</v>
          </cell>
          <cell r="AH133" t="str">
            <v>OD</v>
          </cell>
          <cell r="AI133">
            <v>0</v>
          </cell>
          <cell r="AJ133">
            <v>3.12</v>
          </cell>
          <cell r="AK133">
            <v>16.489999999999998</v>
          </cell>
          <cell r="AL133">
            <v>3.14</v>
          </cell>
          <cell r="AM133">
            <v>11.81</v>
          </cell>
          <cell r="AN133">
            <v>2.67</v>
          </cell>
          <cell r="AO133">
            <v>0</v>
          </cell>
          <cell r="AP133">
            <v>5.89</v>
          </cell>
          <cell r="AQ133">
            <v>11.28</v>
          </cell>
          <cell r="AS133" t="str">
            <v>10.5 year f/u</v>
          </cell>
          <cell r="AT133">
            <v>-0.45000000000000018</v>
          </cell>
          <cell r="AU133">
            <v>3.2199999999999998</v>
          </cell>
          <cell r="AV133">
            <v>0</v>
          </cell>
          <cell r="AW133">
            <v>0</v>
          </cell>
          <cell r="AX133">
            <v>1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1</v>
          </cell>
          <cell r="BF133">
            <v>0</v>
          </cell>
          <cell r="BG133">
            <v>0</v>
          </cell>
          <cell r="BH133">
            <v>2.0000000000000018E-2</v>
          </cell>
          <cell r="BI133">
            <v>-4.6799999999999979</v>
          </cell>
          <cell r="BJ133">
            <v>-4.6999999999999975</v>
          </cell>
          <cell r="BK133">
            <v>0</v>
          </cell>
          <cell r="BL133">
            <v>1</v>
          </cell>
          <cell r="BM133">
            <v>0</v>
          </cell>
          <cell r="BN133">
            <v>0</v>
          </cell>
          <cell r="BO133">
            <v>2</v>
          </cell>
          <cell r="BP133">
            <v>2.7699999999999996</v>
          </cell>
          <cell r="BQ133">
            <v>-5.2099999999999991</v>
          </cell>
          <cell r="BR133">
            <v>-7.9799999999999978</v>
          </cell>
          <cell r="BT133">
            <v>1</v>
          </cell>
        </row>
        <row r="134">
          <cell r="G134" t="str">
            <v>Judith Swanson_1</v>
          </cell>
          <cell r="H134">
            <v>1</v>
          </cell>
          <cell r="I134">
            <v>2</v>
          </cell>
          <cell r="J134">
            <v>13126</v>
          </cell>
          <cell r="K134">
            <v>72.68767123287671</v>
          </cell>
          <cell r="L134">
            <v>13</v>
          </cell>
          <cell r="M134">
            <v>40051</v>
          </cell>
          <cell r="N134">
            <v>7</v>
          </cell>
          <cell r="O134">
            <v>2.84</v>
          </cell>
          <cell r="P134">
            <v>0</v>
          </cell>
          <cell r="Q134">
            <v>0</v>
          </cell>
          <cell r="R134">
            <v>0</v>
          </cell>
          <cell r="T134">
            <v>1</v>
          </cell>
          <cell r="U134" t="str">
            <v>Yes</v>
          </cell>
          <cell r="V134" t="str">
            <v>Posterior Approach Ptosis Repair</v>
          </cell>
          <cell r="W134">
            <v>1</v>
          </cell>
          <cell r="X134">
            <v>0</v>
          </cell>
          <cell r="Y134" t="str">
            <v>OS</v>
          </cell>
          <cell r="Z134">
            <v>1</v>
          </cell>
          <cell r="AA134">
            <v>1</v>
          </cell>
          <cell r="AB134">
            <v>8</v>
          </cell>
          <cell r="AC134">
            <v>0</v>
          </cell>
          <cell r="AD134">
            <v>40044</v>
          </cell>
          <cell r="AE134">
            <v>0</v>
          </cell>
          <cell r="AF134">
            <v>40149</v>
          </cell>
          <cell r="AG134">
            <v>3.43333333333333</v>
          </cell>
          <cell r="AH134" t="str">
            <v>OS</v>
          </cell>
          <cell r="AI134">
            <v>1</v>
          </cell>
          <cell r="AJ134">
            <v>0.4</v>
          </cell>
          <cell r="AK134">
            <v>17.79</v>
          </cell>
          <cell r="AL134">
            <v>4.07</v>
          </cell>
          <cell r="AM134">
            <v>15.3</v>
          </cell>
          <cell r="AN134">
            <v>2.84</v>
          </cell>
          <cell r="AO134">
            <v>0</v>
          </cell>
          <cell r="AP134">
            <v>2.59</v>
          </cell>
          <cell r="AQ134">
            <v>15.94</v>
          </cell>
          <cell r="AS134" t="str">
            <v>Mancini surgeon?</v>
          </cell>
          <cell r="AT134">
            <v>2.44</v>
          </cell>
          <cell r="AU134">
            <v>-0.25</v>
          </cell>
          <cell r="AV134">
            <v>1</v>
          </cell>
          <cell r="AW134">
            <v>0</v>
          </cell>
          <cell r="AX134">
            <v>0</v>
          </cell>
          <cell r="AY134">
            <v>0</v>
          </cell>
          <cell r="AZ134">
            <v>1</v>
          </cell>
          <cell r="BA134">
            <v>1</v>
          </cell>
          <cell r="BB134">
            <v>0</v>
          </cell>
          <cell r="BC134">
            <v>1</v>
          </cell>
          <cell r="BD134">
            <v>0</v>
          </cell>
          <cell r="BE134">
            <v>0</v>
          </cell>
          <cell r="BF134">
            <v>0</v>
          </cell>
          <cell r="BG134">
            <v>1</v>
          </cell>
          <cell r="BH134">
            <v>3.6700000000000004</v>
          </cell>
          <cell r="BI134">
            <v>-2.4899999999999984</v>
          </cell>
          <cell r="BJ134">
            <v>-6.1599999999999984</v>
          </cell>
          <cell r="BK134">
            <v>1</v>
          </cell>
          <cell r="BL134">
            <v>1</v>
          </cell>
          <cell r="BM134">
            <v>1</v>
          </cell>
          <cell r="BN134">
            <v>0</v>
          </cell>
          <cell r="BO134">
            <v>3</v>
          </cell>
          <cell r="BP134">
            <v>2.19</v>
          </cell>
          <cell r="BQ134">
            <v>-1.8499999999999996</v>
          </cell>
          <cell r="BR134">
            <v>-4.0400000000000009</v>
          </cell>
          <cell r="BT134">
            <v>1</v>
          </cell>
        </row>
      </sheetData>
      <sheetData sheetId="2" refreshError="1">
        <row r="1">
          <cell r="G1" t="str">
            <v>Eye ID</v>
          </cell>
          <cell r="H1" t="str">
            <v>DOB</v>
          </cell>
          <cell r="I1" t="str">
            <v>Gender (Male = 1, Female = 2)</v>
          </cell>
          <cell r="J1" t="str">
            <v>pre-op only (yes=1)</v>
          </cell>
          <cell r="K1" t="str">
            <v>Include (1=yes, 2=no, 3=maybe)</v>
          </cell>
          <cell r="L1" t="str">
            <v>Include (reason for exclusion from history)</v>
          </cell>
          <cell r="M1" t="str">
            <v>Procedure</v>
          </cell>
          <cell r="N1" t="str">
            <v>Ocular Dominance measured (0=no, 1=yes,</v>
          </cell>
          <cell r="O1" t="str">
            <v>Procedure (1 posterior, 2 combined, 3 anophthalmic, 4 pre-op only, 5 blepharoplasty)</v>
          </cell>
          <cell r="P1" t="str">
            <v>Laterality (OD=0, OS=1, OU=2)</v>
          </cell>
          <cell r="Q1" t="str">
            <v>Eye (OD=0, OS=1)</v>
          </cell>
          <cell r="R1" t="str">
            <v>Surgical eye (yes=1, no =0)</v>
          </cell>
          <cell r="S1" t="str">
            <v>Tissue Resected (mm)</v>
          </cell>
          <cell r="T1" t="str">
            <v>Tarsus resected</v>
          </cell>
          <cell r="U1" t="str">
            <v>Sx Date</v>
          </cell>
          <cell r="V1" t="str">
            <v>3 mo post op</v>
          </cell>
          <cell r="W1" t="str">
            <v>Most recent Post Op Photo Date</v>
          </cell>
          <cell r="X1" t="str">
            <v>Length of follow up (mo)</v>
          </cell>
          <cell r="Y1" t="str">
            <v>Neo Eye</v>
          </cell>
          <cell r="Z1" t="str">
            <v>Neo Eye Numeric (OD=0, OS=1, OU=2, null=3)</v>
          </cell>
          <cell r="AA1" t="str">
            <v>Preop MRD1(mm)</v>
          </cell>
          <cell r="AB1" t="str">
            <v>Preop pupil to Brow</v>
          </cell>
          <cell r="AC1" t="str">
            <v>Neo Preop MRD1</v>
          </cell>
          <cell r="AD1" t="str">
            <v>Neo Preop Pupil to Brow</v>
          </cell>
          <cell r="AE1" t="str">
            <v>Most recent Post Op MRD1</v>
          </cell>
          <cell r="AF1" t="str">
            <v>Most recent Post Op Pupil to Brow</v>
          </cell>
          <cell r="AG1" t="str">
            <v>3 mo Post Op MRD1</v>
          </cell>
          <cell r="AH1" t="str">
            <v>3 mo Post Op Pupil to Brow</v>
          </cell>
          <cell r="AI1" t="str">
            <v>Dominant eye (OD=0,OS=1)</v>
          </cell>
          <cell r="AJ1" t="str">
            <v>This eye is dominat eye (1), (0=not)</v>
          </cell>
          <cell r="AK1">
            <v>0</v>
          </cell>
          <cell r="AL1" t="str">
            <v>MRD Change with neo</v>
          </cell>
          <cell r="AM1" t="str">
            <v>Brow Change with neo</v>
          </cell>
          <cell r="AN1" t="str">
            <v>Total change with neo</v>
          </cell>
          <cell r="AO1" t="str">
            <v>MRD responder (MRD change &gt; 0.5mm)</v>
          </cell>
          <cell r="AP1" t="str">
            <v>Pupil to Brow responder (brow change &gt; 0.5mm)</v>
          </cell>
          <cell r="AQ1" t="str">
            <v>Total responder</v>
          </cell>
          <cell r="AR1" t="str">
            <v>MRD or brow responder</v>
          </cell>
          <cell r="AS1" t="str">
            <v>MRD and brow non responder</v>
          </cell>
          <cell r="AT1" t="str">
            <v>Non-responder</v>
          </cell>
          <cell r="AU1" t="str">
            <v>Group: MRD responder only (1), BROW reponder only (2), MRD and brow responder (3), non-responder (4)</v>
          </cell>
          <cell r="AV1" t="str">
            <v>Change in MRD (post-pre)</v>
          </cell>
          <cell r="AW1" t="str">
            <v>Change in pupil to brow (post-pre)</v>
          </cell>
          <cell r="AX1" t="str">
            <v>Total change with surgery</v>
          </cell>
          <cell r="AY1" t="str">
            <v>Dominant eye is neo eye (yes =1, no =0</v>
          </cell>
          <cell r="AZ1" t="str">
            <v>Neo eye (yes =1, no =0)</v>
          </cell>
        </row>
        <row r="2">
          <cell r="G2" t="str">
            <v>Marie Beyer_0</v>
          </cell>
          <cell r="H2">
            <v>12647</v>
          </cell>
          <cell r="I2">
            <v>2</v>
          </cell>
          <cell r="J2">
            <v>1</v>
          </cell>
          <cell r="K2">
            <v>1</v>
          </cell>
          <cell r="L2">
            <v>0</v>
          </cell>
          <cell r="M2" t="str">
            <v>Entropion</v>
          </cell>
          <cell r="N2">
            <v>1</v>
          </cell>
          <cell r="O2">
            <v>4</v>
          </cell>
          <cell r="P2">
            <v>1</v>
          </cell>
          <cell r="Q2">
            <v>0</v>
          </cell>
          <cell r="R2"/>
          <cell r="S2">
            <v>0</v>
          </cell>
          <cell r="T2">
            <v>0</v>
          </cell>
          <cell r="U2">
            <v>41558</v>
          </cell>
          <cell r="V2">
            <v>0</v>
          </cell>
          <cell r="W2">
            <v>41705</v>
          </cell>
          <cell r="X2">
            <v>4.8666666666666663</v>
          </cell>
          <cell r="Y2" t="str">
            <v>OD</v>
          </cell>
          <cell r="Z2">
            <v>0</v>
          </cell>
          <cell r="AA2">
            <v>2.3359999999999999</v>
          </cell>
          <cell r="AB2">
            <v>13.382</v>
          </cell>
          <cell r="AC2">
            <v>3.6240000000000001</v>
          </cell>
          <cell r="AD2">
            <v>10.679</v>
          </cell>
          <cell r="AE2">
            <v>2.85</v>
          </cell>
          <cell r="AF2">
            <v>16.97</v>
          </cell>
          <cell r="AG2"/>
          <cell r="AH2"/>
          <cell r="AI2">
            <v>0</v>
          </cell>
          <cell r="AJ2">
            <v>1</v>
          </cell>
          <cell r="AK2">
            <v>0</v>
          </cell>
          <cell r="AL2">
            <v>1.2880000000000003</v>
          </cell>
          <cell r="AM2">
            <v>-2.7029999999999994</v>
          </cell>
          <cell r="AN2">
            <v>-3.9909999999999997</v>
          </cell>
          <cell r="AO2">
            <v>1</v>
          </cell>
          <cell r="AP2">
            <v>1</v>
          </cell>
          <cell r="AQ2">
            <v>1</v>
          </cell>
          <cell r="AR2">
            <v>1</v>
          </cell>
          <cell r="AS2">
            <v>1</v>
          </cell>
          <cell r="AT2">
            <v>0</v>
          </cell>
          <cell r="AU2">
            <v>3</v>
          </cell>
          <cell r="AV2">
            <v>0.51400000000000023</v>
          </cell>
          <cell r="AW2">
            <v>3.5879999999999992</v>
          </cell>
          <cell r="AX2">
            <v>-3.073999999999999</v>
          </cell>
          <cell r="AY2">
            <v>1</v>
          </cell>
          <cell r="AZ2">
            <v>1</v>
          </cell>
        </row>
        <row r="3">
          <cell r="G3" t="str">
            <v>Marie Beyer_1</v>
          </cell>
          <cell r="H3">
            <v>12647</v>
          </cell>
          <cell r="I3">
            <v>2</v>
          </cell>
          <cell r="J3">
            <v>1</v>
          </cell>
          <cell r="K3">
            <v>1</v>
          </cell>
          <cell r="L3">
            <v>0</v>
          </cell>
          <cell r="M3">
            <v>0</v>
          </cell>
          <cell r="N3">
            <v>1</v>
          </cell>
          <cell r="O3">
            <v>4</v>
          </cell>
          <cell r="P3">
            <v>1</v>
          </cell>
          <cell r="Q3">
            <v>1</v>
          </cell>
          <cell r="R3"/>
          <cell r="S3">
            <v>0</v>
          </cell>
          <cell r="T3">
            <v>0</v>
          </cell>
          <cell r="U3">
            <v>41558</v>
          </cell>
          <cell r="V3">
            <v>0</v>
          </cell>
          <cell r="W3">
            <v>41705</v>
          </cell>
          <cell r="X3">
            <v>4.8666666666666663</v>
          </cell>
          <cell r="Y3" t="str">
            <v>OD</v>
          </cell>
          <cell r="Z3">
            <v>0</v>
          </cell>
          <cell r="AA3">
            <v>2.6280000000000001</v>
          </cell>
          <cell r="AB3">
            <v>17.196999999999999</v>
          </cell>
          <cell r="AC3">
            <v>2.306</v>
          </cell>
          <cell r="AD3">
            <v>15.776</v>
          </cell>
          <cell r="AE3">
            <v>3.23</v>
          </cell>
          <cell r="AF3">
            <v>17.34</v>
          </cell>
          <cell r="AG3"/>
          <cell r="AH3"/>
          <cell r="AI3">
            <v>0</v>
          </cell>
          <cell r="AJ3">
            <v>0</v>
          </cell>
          <cell r="AK3">
            <v>0</v>
          </cell>
          <cell r="AL3">
            <v>-0.32200000000000006</v>
          </cell>
          <cell r="AM3">
            <v>-1.4209999999999994</v>
          </cell>
          <cell r="AN3">
            <v>-1.0990000000000002</v>
          </cell>
          <cell r="AO3">
            <v>0</v>
          </cell>
          <cell r="AP3">
            <v>1</v>
          </cell>
          <cell r="AQ3">
            <v>1</v>
          </cell>
          <cell r="AR3">
            <v>1</v>
          </cell>
          <cell r="AS3">
            <v>0</v>
          </cell>
          <cell r="AT3">
            <v>0</v>
          </cell>
          <cell r="AU3">
            <v>2</v>
          </cell>
          <cell r="AV3">
            <v>0.60199999999999987</v>
          </cell>
          <cell r="AW3">
            <v>0.14300000000000068</v>
          </cell>
          <cell r="AX3">
            <v>0.45899999999999919</v>
          </cell>
          <cell r="AY3">
            <v>0</v>
          </cell>
          <cell r="AZ3">
            <v>1</v>
          </cell>
        </row>
        <row r="4">
          <cell r="G4" t="str">
            <v>Hamid Safari_0</v>
          </cell>
          <cell r="H4">
            <v>20703</v>
          </cell>
          <cell r="I4">
            <v>1</v>
          </cell>
          <cell r="J4">
            <v>0</v>
          </cell>
          <cell r="K4">
            <v>2</v>
          </cell>
          <cell r="L4" t="str">
            <v>Strabismus surgery on superior and inferior rectus in 5/23/12</v>
          </cell>
          <cell r="M4" t="str">
            <v xml:space="preserve"> </v>
          </cell>
          <cell r="N4">
            <v>1</v>
          </cell>
          <cell r="O4">
            <v>4</v>
          </cell>
          <cell r="P4">
            <v>2</v>
          </cell>
          <cell r="Q4">
            <v>0</v>
          </cell>
          <cell r="R4"/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/>
          <cell r="Y4" t="str">
            <v>OD</v>
          </cell>
          <cell r="Z4">
            <v>0</v>
          </cell>
          <cell r="AA4">
            <v>2.5870000000000002</v>
          </cell>
          <cell r="AB4">
            <v>12.327999999999999</v>
          </cell>
          <cell r="AC4">
            <v>2.3029999999999999</v>
          </cell>
          <cell r="AD4">
            <v>10.746</v>
          </cell>
          <cell r="AE4">
            <v>0</v>
          </cell>
          <cell r="AF4">
            <v>0</v>
          </cell>
          <cell r="AG4"/>
          <cell r="AH4"/>
          <cell r="AI4">
            <v>0</v>
          </cell>
          <cell r="AJ4">
            <v>1</v>
          </cell>
          <cell r="AK4">
            <v>0</v>
          </cell>
          <cell r="AL4">
            <v>-0.28400000000000025</v>
          </cell>
          <cell r="AM4">
            <v>-1.581999999999999</v>
          </cell>
          <cell r="AN4">
            <v>-1.2979999999999983</v>
          </cell>
          <cell r="AO4">
            <v>0</v>
          </cell>
          <cell r="AP4">
            <v>1</v>
          </cell>
          <cell r="AQ4">
            <v>1</v>
          </cell>
          <cell r="AR4">
            <v>1</v>
          </cell>
          <cell r="AS4">
            <v>0</v>
          </cell>
          <cell r="AT4">
            <v>0</v>
          </cell>
          <cell r="AU4">
            <v>2</v>
          </cell>
          <cell r="AV4"/>
          <cell r="AW4"/>
          <cell r="AX4"/>
          <cell r="AY4">
            <v>1</v>
          </cell>
          <cell r="AZ4">
            <v>1</v>
          </cell>
        </row>
        <row r="5">
          <cell r="G5" t="str">
            <v>Hamid Safari_1</v>
          </cell>
          <cell r="H5">
            <v>20703</v>
          </cell>
          <cell r="I5">
            <v>1</v>
          </cell>
          <cell r="J5">
            <v>0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4</v>
          </cell>
          <cell r="P5">
            <v>2</v>
          </cell>
          <cell r="Q5">
            <v>1</v>
          </cell>
          <cell r="R5"/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/>
          <cell r="Y5" t="str">
            <v>OD</v>
          </cell>
          <cell r="Z5">
            <v>0</v>
          </cell>
          <cell r="AA5">
            <v>2.9940000000000002</v>
          </cell>
          <cell r="AB5">
            <v>13.798999999999999</v>
          </cell>
          <cell r="AC5">
            <v>2.4950000000000001</v>
          </cell>
          <cell r="AD5">
            <v>12.888999999999999</v>
          </cell>
          <cell r="AE5">
            <v>0</v>
          </cell>
          <cell r="AF5">
            <v>0</v>
          </cell>
          <cell r="AG5"/>
          <cell r="AH5"/>
          <cell r="AI5">
            <v>0</v>
          </cell>
          <cell r="AJ5">
            <v>0</v>
          </cell>
          <cell r="AK5">
            <v>0</v>
          </cell>
          <cell r="AL5">
            <v>-0.49900000000000011</v>
          </cell>
          <cell r="AM5">
            <v>-0.91000000000000014</v>
          </cell>
          <cell r="AN5">
            <v>-0.41100000000000136</v>
          </cell>
          <cell r="AO5">
            <v>0</v>
          </cell>
          <cell r="AP5">
            <v>1</v>
          </cell>
          <cell r="AQ5">
            <v>0</v>
          </cell>
          <cell r="AR5">
            <v>1</v>
          </cell>
          <cell r="AS5">
            <v>0</v>
          </cell>
          <cell r="AT5">
            <v>0</v>
          </cell>
          <cell r="AU5">
            <v>2</v>
          </cell>
          <cell r="AV5"/>
          <cell r="AW5"/>
          <cell r="AX5"/>
          <cell r="AY5">
            <v>0</v>
          </cell>
          <cell r="AZ5">
            <v>1</v>
          </cell>
        </row>
        <row r="6">
          <cell r="G6" t="str">
            <v>Andrew Lurie_0</v>
          </cell>
          <cell r="H6">
            <v>22747</v>
          </cell>
          <cell r="I6">
            <v>1</v>
          </cell>
          <cell r="J6">
            <v>0</v>
          </cell>
          <cell r="K6">
            <v>1</v>
          </cell>
          <cell r="L6">
            <v>0</v>
          </cell>
          <cell r="M6">
            <v>0</v>
          </cell>
          <cell r="N6">
            <v>1</v>
          </cell>
          <cell r="O6">
            <v>4</v>
          </cell>
          <cell r="P6">
            <v>2</v>
          </cell>
          <cell r="Q6">
            <v>0</v>
          </cell>
          <cell r="R6"/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/>
          <cell r="Y6" t="str">
            <v>OD</v>
          </cell>
          <cell r="Z6">
            <v>0</v>
          </cell>
          <cell r="AA6">
            <v>1.3640000000000001</v>
          </cell>
          <cell r="AB6">
            <v>17.295999999999999</v>
          </cell>
          <cell r="AC6">
            <v>2.1040000000000001</v>
          </cell>
          <cell r="AD6">
            <v>15.452</v>
          </cell>
          <cell r="AE6">
            <v>0</v>
          </cell>
          <cell r="AF6">
            <v>0</v>
          </cell>
          <cell r="AG6"/>
          <cell r="AH6"/>
          <cell r="AI6">
            <v>1</v>
          </cell>
          <cell r="AJ6">
            <v>0</v>
          </cell>
          <cell r="AK6">
            <v>0</v>
          </cell>
          <cell r="AL6">
            <v>0.74</v>
          </cell>
          <cell r="AM6">
            <v>-1.8439999999999994</v>
          </cell>
          <cell r="AN6">
            <v>-2.5839999999999996</v>
          </cell>
          <cell r="AO6">
            <v>1</v>
          </cell>
          <cell r="AP6">
            <v>1</v>
          </cell>
          <cell r="AQ6">
            <v>1</v>
          </cell>
          <cell r="AR6">
            <v>1</v>
          </cell>
          <cell r="AS6">
            <v>1</v>
          </cell>
          <cell r="AT6">
            <v>0</v>
          </cell>
          <cell r="AU6">
            <v>3</v>
          </cell>
          <cell r="AV6"/>
          <cell r="AW6"/>
          <cell r="AX6"/>
          <cell r="AY6">
            <v>0</v>
          </cell>
          <cell r="AZ6">
            <v>1</v>
          </cell>
        </row>
        <row r="7">
          <cell r="G7" t="str">
            <v>Andrew Lurie_1</v>
          </cell>
          <cell r="H7">
            <v>22747</v>
          </cell>
          <cell r="I7">
            <v>1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4</v>
          </cell>
          <cell r="P7">
            <v>2</v>
          </cell>
          <cell r="Q7">
            <v>1</v>
          </cell>
          <cell r="R7"/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/>
          <cell r="Y7" t="str">
            <v>OD</v>
          </cell>
          <cell r="Z7">
            <v>0</v>
          </cell>
          <cell r="AA7">
            <v>2.3679999999999999</v>
          </cell>
          <cell r="AB7">
            <v>16.363</v>
          </cell>
          <cell r="AC7">
            <v>1.841</v>
          </cell>
          <cell r="AD7">
            <v>16.373000000000001</v>
          </cell>
          <cell r="AE7">
            <v>0</v>
          </cell>
          <cell r="AF7">
            <v>0</v>
          </cell>
          <cell r="AG7"/>
          <cell r="AH7"/>
          <cell r="AI7">
            <v>1</v>
          </cell>
          <cell r="AJ7">
            <v>1</v>
          </cell>
          <cell r="AK7">
            <v>0</v>
          </cell>
          <cell r="AL7">
            <v>-0.52699999999999991</v>
          </cell>
          <cell r="AM7">
            <v>1.0000000000001563E-2</v>
          </cell>
          <cell r="AN7">
            <v>0.53700000000000259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1</v>
          </cell>
          <cell r="AU7">
            <v>4</v>
          </cell>
          <cell r="AV7"/>
          <cell r="AW7"/>
          <cell r="AX7"/>
          <cell r="AY7">
            <v>1</v>
          </cell>
          <cell r="AZ7">
            <v>1</v>
          </cell>
        </row>
        <row r="8">
          <cell r="G8" t="str">
            <v>Dora Oren_0</v>
          </cell>
          <cell r="H8">
            <v>23993</v>
          </cell>
          <cell r="I8">
            <v>2</v>
          </cell>
          <cell r="J8">
            <v>0</v>
          </cell>
          <cell r="K8">
            <v>1</v>
          </cell>
          <cell r="L8" t="str">
            <v>MS</v>
          </cell>
          <cell r="M8" t="str">
            <v>Bilateral upper eyelid ptosis surgery, posterior</v>
          </cell>
          <cell r="N8">
            <v>1</v>
          </cell>
          <cell r="O8">
            <v>1</v>
          </cell>
          <cell r="P8">
            <v>2</v>
          </cell>
          <cell r="Q8">
            <v>0</v>
          </cell>
          <cell r="R8"/>
          <cell r="S8">
            <v>0</v>
          </cell>
          <cell r="T8">
            <v>0</v>
          </cell>
          <cell r="U8">
            <v>41423</v>
          </cell>
          <cell r="V8">
            <v>0</v>
          </cell>
          <cell r="W8">
            <v>41849</v>
          </cell>
          <cell r="X8">
            <v>14</v>
          </cell>
          <cell r="Y8" t="str">
            <v>OS</v>
          </cell>
          <cell r="Z8">
            <v>1</v>
          </cell>
          <cell r="AA8">
            <v>2.819</v>
          </cell>
          <cell r="AB8">
            <v>16.308</v>
          </cell>
          <cell r="AC8">
            <v>3.0289999999999999</v>
          </cell>
          <cell r="AD8">
            <v>16.866</v>
          </cell>
          <cell r="AE8">
            <v>3.21</v>
          </cell>
          <cell r="AF8">
            <v>15.59</v>
          </cell>
          <cell r="AG8"/>
          <cell r="AH8"/>
          <cell r="AI8">
            <v>1</v>
          </cell>
          <cell r="AJ8">
            <v>0</v>
          </cell>
          <cell r="AK8">
            <v>0</v>
          </cell>
          <cell r="AL8">
            <v>0.20999999999999996</v>
          </cell>
          <cell r="AM8">
            <v>0.55799999999999983</v>
          </cell>
          <cell r="AN8">
            <v>0.34799999999999898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1</v>
          </cell>
          <cell r="AU8">
            <v>4</v>
          </cell>
          <cell r="AV8">
            <v>0.39100000000000001</v>
          </cell>
          <cell r="AW8">
            <v>-0.71799999999999997</v>
          </cell>
          <cell r="AX8">
            <v>1.109</v>
          </cell>
          <cell r="AY8">
            <v>1</v>
          </cell>
          <cell r="AZ8">
            <v>0</v>
          </cell>
        </row>
        <row r="9">
          <cell r="G9" t="str">
            <v>Dora Oren_1</v>
          </cell>
          <cell r="H9">
            <v>23993</v>
          </cell>
          <cell r="I9">
            <v>2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1</v>
          </cell>
          <cell r="O9">
            <v>1</v>
          </cell>
          <cell r="P9">
            <v>2</v>
          </cell>
          <cell r="Q9">
            <v>1</v>
          </cell>
          <cell r="R9"/>
          <cell r="S9">
            <v>0</v>
          </cell>
          <cell r="T9">
            <v>0</v>
          </cell>
          <cell r="U9">
            <v>41423</v>
          </cell>
          <cell r="V9">
            <v>0</v>
          </cell>
          <cell r="W9">
            <v>41849</v>
          </cell>
          <cell r="X9">
            <v>14</v>
          </cell>
          <cell r="Y9" t="str">
            <v>OS</v>
          </cell>
          <cell r="Z9">
            <v>1</v>
          </cell>
          <cell r="AA9">
            <v>1.657</v>
          </cell>
          <cell r="AB9">
            <v>14.954000000000001</v>
          </cell>
          <cell r="AC9">
            <v>2.6720000000000002</v>
          </cell>
          <cell r="AD9">
            <v>16.273</v>
          </cell>
          <cell r="AE9">
            <v>3.51</v>
          </cell>
          <cell r="AF9">
            <v>16.190000000000001</v>
          </cell>
          <cell r="AG9"/>
          <cell r="AH9"/>
          <cell r="AI9">
            <v>1</v>
          </cell>
          <cell r="AJ9">
            <v>1</v>
          </cell>
          <cell r="AK9">
            <v>0</v>
          </cell>
          <cell r="AL9">
            <v>1.0150000000000001</v>
          </cell>
          <cell r="AM9">
            <v>1.3189999999999991</v>
          </cell>
          <cell r="AN9">
            <v>0.30399999999999849</v>
          </cell>
          <cell r="AO9">
            <v>1</v>
          </cell>
          <cell r="AP9">
            <v>0</v>
          </cell>
          <cell r="AQ9">
            <v>0</v>
          </cell>
          <cell r="AR9">
            <v>1</v>
          </cell>
          <cell r="AS9">
            <v>0</v>
          </cell>
          <cell r="AT9">
            <v>0</v>
          </cell>
          <cell r="AU9">
            <v>1</v>
          </cell>
          <cell r="AV9">
            <v>1.8529999999999998</v>
          </cell>
          <cell r="AW9">
            <v>1.2360000000000007</v>
          </cell>
          <cell r="AX9">
            <v>0.6169999999999991</v>
          </cell>
          <cell r="AY9">
            <v>0</v>
          </cell>
          <cell r="AZ9">
            <v>0</v>
          </cell>
        </row>
        <row r="10">
          <cell r="G10" t="str">
            <v>Debora Field_0</v>
          </cell>
          <cell r="H10">
            <v>14275</v>
          </cell>
          <cell r="I10">
            <v>2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1</v>
          </cell>
          <cell r="O10">
            <v>4</v>
          </cell>
          <cell r="P10">
            <v>2</v>
          </cell>
          <cell r="Q10">
            <v>0</v>
          </cell>
          <cell r="R10"/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/>
          <cell r="Y10" t="str">
            <v>OS</v>
          </cell>
          <cell r="Z10">
            <v>1</v>
          </cell>
          <cell r="AA10">
            <v>2.4359999999999999</v>
          </cell>
          <cell r="AB10">
            <v>18.204000000000001</v>
          </cell>
          <cell r="AC10">
            <v>1.99</v>
          </cell>
          <cell r="AD10">
            <v>17.62</v>
          </cell>
          <cell r="AE10">
            <v>0</v>
          </cell>
          <cell r="AF10">
            <v>0</v>
          </cell>
          <cell r="AG10"/>
          <cell r="AH10"/>
          <cell r="AI10">
            <v>0</v>
          </cell>
          <cell r="AJ10">
            <v>1</v>
          </cell>
          <cell r="AK10">
            <v>0</v>
          </cell>
          <cell r="AL10">
            <v>-0.44599999999999995</v>
          </cell>
          <cell r="AM10">
            <v>-0.58399999999999963</v>
          </cell>
          <cell r="AN10">
            <v>-0.1379999999999999</v>
          </cell>
          <cell r="AO10">
            <v>0</v>
          </cell>
          <cell r="AP10">
            <v>1</v>
          </cell>
          <cell r="AQ10">
            <v>0</v>
          </cell>
          <cell r="AR10">
            <v>1</v>
          </cell>
          <cell r="AS10">
            <v>0</v>
          </cell>
          <cell r="AT10">
            <v>0</v>
          </cell>
          <cell r="AU10">
            <v>2</v>
          </cell>
          <cell r="AV10"/>
          <cell r="AW10"/>
          <cell r="AX10"/>
          <cell r="AY10">
            <v>0</v>
          </cell>
          <cell r="AZ10">
            <v>0</v>
          </cell>
        </row>
        <row r="11">
          <cell r="G11" t="str">
            <v>Debora Field_1</v>
          </cell>
          <cell r="H11">
            <v>14275</v>
          </cell>
          <cell r="I11">
            <v>2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1</v>
          </cell>
          <cell r="O11">
            <v>4</v>
          </cell>
          <cell r="P11">
            <v>2</v>
          </cell>
          <cell r="Q11">
            <v>1</v>
          </cell>
          <cell r="R11"/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/>
          <cell r="Y11" t="str">
            <v>OS</v>
          </cell>
          <cell r="Z11">
            <v>1</v>
          </cell>
          <cell r="AA11">
            <v>1.827</v>
          </cell>
          <cell r="AB11">
            <v>16.329999999999998</v>
          </cell>
          <cell r="AC11">
            <v>2.11</v>
          </cell>
          <cell r="AD11">
            <v>15.872999999999999</v>
          </cell>
          <cell r="AE11">
            <v>0</v>
          </cell>
          <cell r="AF11">
            <v>0</v>
          </cell>
          <cell r="AG11"/>
          <cell r="AH11"/>
          <cell r="AI11">
            <v>0</v>
          </cell>
          <cell r="AJ11">
            <v>0</v>
          </cell>
          <cell r="AK11">
            <v>0</v>
          </cell>
          <cell r="AL11">
            <v>0.28299999999999992</v>
          </cell>
          <cell r="AM11">
            <v>-0.45699999999999896</v>
          </cell>
          <cell r="AN11">
            <v>-0.73999999999999844</v>
          </cell>
          <cell r="AO11">
            <v>0</v>
          </cell>
          <cell r="AP11">
            <v>0</v>
          </cell>
          <cell r="AQ11">
            <v>1</v>
          </cell>
          <cell r="AR11">
            <v>0</v>
          </cell>
          <cell r="AS11">
            <v>0</v>
          </cell>
          <cell r="AT11">
            <v>1</v>
          </cell>
          <cell r="AU11">
            <v>4</v>
          </cell>
          <cell r="AV11"/>
          <cell r="AW11"/>
          <cell r="AX11"/>
          <cell r="AY11">
            <v>1</v>
          </cell>
          <cell r="AZ11">
            <v>0</v>
          </cell>
        </row>
        <row r="12">
          <cell r="G12" t="str">
            <v>Mohammad Mohseni_0</v>
          </cell>
          <cell r="H12">
            <v>12872</v>
          </cell>
          <cell r="I12">
            <v>1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1</v>
          </cell>
          <cell r="O12">
            <v>4</v>
          </cell>
          <cell r="P12">
            <v>2</v>
          </cell>
          <cell r="Q12">
            <v>0</v>
          </cell>
          <cell r="R12"/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/>
          <cell r="Y12" t="str">
            <v>OD</v>
          </cell>
          <cell r="Z12">
            <v>0</v>
          </cell>
          <cell r="AA12">
            <v>2.4</v>
          </cell>
          <cell r="AB12">
            <v>17.084</v>
          </cell>
          <cell r="AC12">
            <v>3.1629999999999998</v>
          </cell>
          <cell r="AD12">
            <v>12.903</v>
          </cell>
          <cell r="AE12">
            <v>0</v>
          </cell>
          <cell r="AF12">
            <v>0</v>
          </cell>
          <cell r="AG12"/>
          <cell r="AH12"/>
          <cell r="AI12">
            <v>1</v>
          </cell>
          <cell r="AJ12">
            <v>0</v>
          </cell>
          <cell r="AK12">
            <v>0</v>
          </cell>
          <cell r="AL12">
            <v>0.7629999999999999</v>
          </cell>
          <cell r="AM12">
            <v>-4.1809999999999992</v>
          </cell>
          <cell r="AN12">
            <v>-4.9439999999999991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0</v>
          </cell>
          <cell r="AU12">
            <v>3</v>
          </cell>
          <cell r="AV12"/>
          <cell r="AW12"/>
          <cell r="AX12"/>
          <cell r="AY12">
            <v>0</v>
          </cell>
          <cell r="AZ12">
            <v>1</v>
          </cell>
        </row>
        <row r="13">
          <cell r="G13" t="str">
            <v>Mohammad Mohseni_1</v>
          </cell>
          <cell r="H13">
            <v>12872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1</v>
          </cell>
          <cell r="O13">
            <v>4</v>
          </cell>
          <cell r="P13">
            <v>2</v>
          </cell>
          <cell r="Q13">
            <v>1</v>
          </cell>
          <cell r="R13"/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/>
          <cell r="Y13" t="str">
            <v>OD</v>
          </cell>
          <cell r="Z13">
            <v>0</v>
          </cell>
          <cell r="AA13">
            <v>2.6280000000000001</v>
          </cell>
          <cell r="AB13">
            <v>17.355</v>
          </cell>
          <cell r="AC13">
            <v>2.2189999999999999</v>
          </cell>
          <cell r="AD13">
            <v>15.834</v>
          </cell>
          <cell r="AE13">
            <v>0</v>
          </cell>
          <cell r="AF13">
            <v>0</v>
          </cell>
          <cell r="AG13"/>
          <cell r="AH13"/>
          <cell r="AI13">
            <v>1</v>
          </cell>
          <cell r="AJ13">
            <v>1</v>
          </cell>
          <cell r="AK13">
            <v>0</v>
          </cell>
          <cell r="AL13">
            <v>-0.40900000000000025</v>
          </cell>
          <cell r="AM13">
            <v>-1.5210000000000008</v>
          </cell>
          <cell r="AN13">
            <v>-1.1120000000000001</v>
          </cell>
          <cell r="AO13">
            <v>0</v>
          </cell>
          <cell r="AP13">
            <v>1</v>
          </cell>
          <cell r="AQ13">
            <v>1</v>
          </cell>
          <cell r="AR13">
            <v>1</v>
          </cell>
          <cell r="AS13">
            <v>0</v>
          </cell>
          <cell r="AT13">
            <v>0</v>
          </cell>
          <cell r="AU13">
            <v>2</v>
          </cell>
          <cell r="AV13"/>
          <cell r="AW13"/>
          <cell r="AX13"/>
          <cell r="AY13">
            <v>1</v>
          </cell>
          <cell r="AZ13">
            <v>1</v>
          </cell>
        </row>
        <row r="14">
          <cell r="G14" t="str">
            <v>Wally Herman Geniec_0</v>
          </cell>
          <cell r="H14">
            <v>12634</v>
          </cell>
          <cell r="I14">
            <v>1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1</v>
          </cell>
          <cell r="O14">
            <v>4</v>
          </cell>
          <cell r="P14">
            <v>2</v>
          </cell>
          <cell r="Q14">
            <v>0</v>
          </cell>
          <cell r="R14"/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/>
          <cell r="Y14" t="str">
            <v>OS</v>
          </cell>
          <cell r="Z14">
            <v>1</v>
          </cell>
          <cell r="AA14">
            <v>1.8580000000000001</v>
          </cell>
          <cell r="AB14">
            <v>11.151</v>
          </cell>
          <cell r="AC14">
            <v>2.0649999999999999</v>
          </cell>
          <cell r="AD14">
            <v>12.941000000000001</v>
          </cell>
          <cell r="AE14">
            <v>0</v>
          </cell>
          <cell r="AF14">
            <v>0</v>
          </cell>
          <cell r="AG14"/>
          <cell r="AH14"/>
          <cell r="AI14">
            <v>0</v>
          </cell>
          <cell r="AJ14">
            <v>1</v>
          </cell>
          <cell r="AK14">
            <v>0</v>
          </cell>
          <cell r="AL14">
            <v>0.20699999999999985</v>
          </cell>
          <cell r="AM14">
            <v>1.7900000000000009</v>
          </cell>
          <cell r="AN14">
            <v>1.583000000000002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1</v>
          </cell>
          <cell r="AU14">
            <v>4</v>
          </cell>
          <cell r="AV14"/>
          <cell r="AW14"/>
          <cell r="AX14"/>
          <cell r="AY14">
            <v>0</v>
          </cell>
          <cell r="AZ14">
            <v>0</v>
          </cell>
        </row>
        <row r="15">
          <cell r="G15" t="str">
            <v>Wally Herman Geniec_1</v>
          </cell>
          <cell r="H15">
            <v>12634</v>
          </cell>
          <cell r="I15">
            <v>1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1</v>
          </cell>
          <cell r="O15">
            <v>4</v>
          </cell>
          <cell r="P15">
            <v>2</v>
          </cell>
          <cell r="Q15">
            <v>1</v>
          </cell>
          <cell r="R15"/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/>
          <cell r="Y15" t="str">
            <v>OS</v>
          </cell>
          <cell r="Z15">
            <v>1</v>
          </cell>
          <cell r="AA15">
            <v>1.7210000000000001</v>
          </cell>
          <cell r="AB15">
            <v>12.137</v>
          </cell>
          <cell r="AC15">
            <v>3.347</v>
          </cell>
          <cell r="AD15">
            <v>12.718</v>
          </cell>
          <cell r="AE15">
            <v>0</v>
          </cell>
          <cell r="AF15">
            <v>0</v>
          </cell>
          <cell r="AG15"/>
          <cell r="AH15"/>
          <cell r="AI15">
            <v>0</v>
          </cell>
          <cell r="AJ15">
            <v>0</v>
          </cell>
          <cell r="AK15">
            <v>0</v>
          </cell>
          <cell r="AL15">
            <v>1.6259999999999999</v>
          </cell>
          <cell r="AM15">
            <v>0.58099999999999952</v>
          </cell>
          <cell r="AN15">
            <v>-1.0449999999999999</v>
          </cell>
          <cell r="AO15">
            <v>1</v>
          </cell>
          <cell r="AP15">
            <v>0</v>
          </cell>
          <cell r="AQ15">
            <v>1</v>
          </cell>
          <cell r="AR15">
            <v>1</v>
          </cell>
          <cell r="AS15">
            <v>0</v>
          </cell>
          <cell r="AT15">
            <v>0</v>
          </cell>
          <cell r="AU15">
            <v>1</v>
          </cell>
          <cell r="AV15"/>
          <cell r="AW15"/>
          <cell r="AX15"/>
          <cell r="AY15">
            <v>1</v>
          </cell>
          <cell r="AZ15">
            <v>0</v>
          </cell>
        </row>
        <row r="16">
          <cell r="G16" t="str">
            <v>Judith Karasik_0</v>
          </cell>
          <cell r="H16">
            <v>0</v>
          </cell>
          <cell r="I16">
            <v>0</v>
          </cell>
          <cell r="J16">
            <v>0</v>
          </cell>
          <cell r="K16">
            <v>2</v>
          </cell>
          <cell r="L16" t="str">
            <v>TED</v>
          </cell>
          <cell r="M16">
            <v>0</v>
          </cell>
          <cell r="N16">
            <v>1</v>
          </cell>
          <cell r="O16">
            <v>4</v>
          </cell>
          <cell r="P16">
            <v>1</v>
          </cell>
          <cell r="Q16">
            <v>0</v>
          </cell>
          <cell r="R16"/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/>
          <cell r="Y16">
            <v>0</v>
          </cell>
          <cell r="Z16">
            <v>0</v>
          </cell>
          <cell r="AA16">
            <v>4.7889999999999997</v>
          </cell>
          <cell r="AB16">
            <v>15.459</v>
          </cell>
          <cell r="AC16">
            <v>4.2869999999999999</v>
          </cell>
          <cell r="AD16">
            <v>15.069000000000001</v>
          </cell>
          <cell r="AE16">
            <v>0</v>
          </cell>
          <cell r="AF16">
            <v>0</v>
          </cell>
          <cell r="AG16"/>
          <cell r="AH16"/>
          <cell r="AI16">
            <v>0</v>
          </cell>
          <cell r="AJ16">
            <v>1</v>
          </cell>
          <cell r="AK16">
            <v>0</v>
          </cell>
          <cell r="AL16">
            <v>-0.50199999999999978</v>
          </cell>
          <cell r="AM16">
            <v>-0.38999999999999879</v>
          </cell>
          <cell r="AN16">
            <v>0.1120000000000001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1</v>
          </cell>
          <cell r="AU16">
            <v>4</v>
          </cell>
          <cell r="AV16"/>
          <cell r="AW16"/>
          <cell r="AX16"/>
          <cell r="AY16">
            <v>0</v>
          </cell>
          <cell r="AZ16"/>
        </row>
        <row r="17">
          <cell r="G17" t="str">
            <v>Judith Karasik_1</v>
          </cell>
          <cell r="H17">
            <v>0</v>
          </cell>
          <cell r="I17">
            <v>0</v>
          </cell>
          <cell r="J17">
            <v>0</v>
          </cell>
          <cell r="K17">
            <v>2</v>
          </cell>
          <cell r="L17" t="str">
            <v>TED</v>
          </cell>
          <cell r="M17">
            <v>0</v>
          </cell>
          <cell r="N17">
            <v>1</v>
          </cell>
          <cell r="O17">
            <v>4</v>
          </cell>
          <cell r="P17">
            <v>1</v>
          </cell>
          <cell r="Q17">
            <v>1</v>
          </cell>
          <cell r="R17"/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/>
          <cell r="Y17">
            <v>0</v>
          </cell>
          <cell r="Z17">
            <v>0</v>
          </cell>
          <cell r="AA17">
            <v>4.0620000000000003</v>
          </cell>
          <cell r="AB17">
            <v>14.670999999999999</v>
          </cell>
          <cell r="AC17">
            <v>4.1959999999999997</v>
          </cell>
          <cell r="AD17">
            <v>15.904</v>
          </cell>
          <cell r="AE17">
            <v>0</v>
          </cell>
          <cell r="AF17">
            <v>0</v>
          </cell>
          <cell r="AG17"/>
          <cell r="AH17"/>
          <cell r="AI17">
            <v>0</v>
          </cell>
          <cell r="AJ17">
            <v>0</v>
          </cell>
          <cell r="AK17">
            <v>0</v>
          </cell>
          <cell r="AL17">
            <v>0.13399999999999945</v>
          </cell>
          <cell r="AM17">
            <v>1.2330000000000005</v>
          </cell>
          <cell r="AN17">
            <v>1.099000000000002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1</v>
          </cell>
          <cell r="AU17">
            <v>4</v>
          </cell>
          <cell r="AV17"/>
          <cell r="AW17"/>
          <cell r="AX17"/>
          <cell r="AY17">
            <v>0</v>
          </cell>
          <cell r="AZ17"/>
        </row>
        <row r="18">
          <cell r="G18" t="str">
            <v>Donna Bright_0</v>
          </cell>
          <cell r="H18">
            <v>17334</v>
          </cell>
          <cell r="I18">
            <v>2</v>
          </cell>
          <cell r="J18">
            <v>1</v>
          </cell>
          <cell r="K18">
            <v>1</v>
          </cell>
          <cell r="L18" t="str">
            <v>stroke, ectropion</v>
          </cell>
          <cell r="M18" t="str">
            <v>Bilateral upper eyelid ptosis surgery posterior, ectropion</v>
          </cell>
          <cell r="N18">
            <v>1</v>
          </cell>
          <cell r="O18">
            <v>1</v>
          </cell>
          <cell r="P18">
            <v>2</v>
          </cell>
          <cell r="Q18">
            <v>0</v>
          </cell>
          <cell r="R18"/>
          <cell r="S18">
            <v>0</v>
          </cell>
          <cell r="T18">
            <v>0</v>
          </cell>
          <cell r="U18">
            <v>41460</v>
          </cell>
          <cell r="V18">
            <v>0</v>
          </cell>
          <cell r="W18">
            <v>41513</v>
          </cell>
          <cell r="X18">
            <v>1.7333333333333334</v>
          </cell>
          <cell r="Y18" t="str">
            <v>OD</v>
          </cell>
          <cell r="Z18">
            <v>0</v>
          </cell>
          <cell r="AA18">
            <v>0.53700000000000003</v>
          </cell>
          <cell r="AB18">
            <v>22.864000000000001</v>
          </cell>
          <cell r="AC18">
            <v>2.9</v>
          </cell>
          <cell r="AD18">
            <v>24.052</v>
          </cell>
          <cell r="AE18">
            <v>3.75</v>
          </cell>
          <cell r="AF18">
            <v>22.68</v>
          </cell>
          <cell r="AG18"/>
          <cell r="AH18"/>
          <cell r="AI18">
            <v>0</v>
          </cell>
          <cell r="AJ18">
            <v>1</v>
          </cell>
          <cell r="AK18">
            <v>0</v>
          </cell>
          <cell r="AL18">
            <v>2.363</v>
          </cell>
          <cell r="AM18">
            <v>1.1879999999999988</v>
          </cell>
          <cell r="AN18">
            <v>-1.1750000000000007</v>
          </cell>
          <cell r="AO18">
            <v>1</v>
          </cell>
          <cell r="AP18">
            <v>0</v>
          </cell>
          <cell r="AQ18">
            <v>1</v>
          </cell>
          <cell r="AR18">
            <v>1</v>
          </cell>
          <cell r="AS18">
            <v>0</v>
          </cell>
          <cell r="AT18">
            <v>0</v>
          </cell>
          <cell r="AU18">
            <v>1</v>
          </cell>
          <cell r="AV18">
            <v>3.2130000000000001</v>
          </cell>
          <cell r="AW18">
            <v>-0.18400000000000105</v>
          </cell>
          <cell r="AX18">
            <v>3.3970000000000011</v>
          </cell>
          <cell r="AY18">
            <v>1</v>
          </cell>
          <cell r="AZ18">
            <v>1</v>
          </cell>
        </row>
        <row r="19">
          <cell r="G19" t="str">
            <v>Donna Bright_1</v>
          </cell>
          <cell r="H19">
            <v>17334</v>
          </cell>
          <cell r="I19">
            <v>2</v>
          </cell>
          <cell r="J19">
            <v>1</v>
          </cell>
          <cell r="K19">
            <v>1</v>
          </cell>
          <cell r="L19">
            <v>0</v>
          </cell>
          <cell r="M19">
            <v>0</v>
          </cell>
          <cell r="N19">
            <v>1</v>
          </cell>
          <cell r="O19">
            <v>1</v>
          </cell>
          <cell r="P19">
            <v>2</v>
          </cell>
          <cell r="Q19">
            <v>1</v>
          </cell>
          <cell r="R19"/>
          <cell r="S19">
            <v>0</v>
          </cell>
          <cell r="T19">
            <v>0</v>
          </cell>
          <cell r="U19">
            <v>41460</v>
          </cell>
          <cell r="V19">
            <v>0</v>
          </cell>
          <cell r="W19">
            <v>41513</v>
          </cell>
          <cell r="X19">
            <v>1.7333333333333334</v>
          </cell>
          <cell r="Y19" t="str">
            <v>OD</v>
          </cell>
          <cell r="Z19">
            <v>0</v>
          </cell>
          <cell r="AA19">
            <v>1.571</v>
          </cell>
          <cell r="AB19">
            <v>21.4</v>
          </cell>
          <cell r="AC19">
            <v>2.7069999999999999</v>
          </cell>
          <cell r="AD19">
            <v>24.879000000000001</v>
          </cell>
          <cell r="AE19">
            <v>2.85</v>
          </cell>
          <cell r="AF19">
            <v>21.63</v>
          </cell>
          <cell r="AG19"/>
          <cell r="AH19"/>
          <cell r="AI19">
            <v>0</v>
          </cell>
          <cell r="AJ19">
            <v>0</v>
          </cell>
          <cell r="AK19">
            <v>0</v>
          </cell>
          <cell r="AL19">
            <v>1.1359999999999999</v>
          </cell>
          <cell r="AM19">
            <v>3.4790000000000028</v>
          </cell>
          <cell r="AN19">
            <v>2.3430000000000035</v>
          </cell>
          <cell r="AO19">
            <v>1</v>
          </cell>
          <cell r="AP19">
            <v>0</v>
          </cell>
          <cell r="AQ19">
            <v>0</v>
          </cell>
          <cell r="AR19">
            <v>1</v>
          </cell>
          <cell r="AS19">
            <v>0</v>
          </cell>
          <cell r="AT19">
            <v>0</v>
          </cell>
          <cell r="AU19">
            <v>1</v>
          </cell>
          <cell r="AV19">
            <v>1.2790000000000001</v>
          </cell>
          <cell r="AW19">
            <v>0.23000000000000043</v>
          </cell>
          <cell r="AX19">
            <v>1.0489999999999997</v>
          </cell>
          <cell r="AY19">
            <v>0</v>
          </cell>
          <cell r="AZ19">
            <v>1</v>
          </cell>
        </row>
        <row r="20">
          <cell r="G20" t="str">
            <v>Richard Schnell_0</v>
          </cell>
          <cell r="H20">
            <v>15224</v>
          </cell>
          <cell r="I20">
            <v>1</v>
          </cell>
          <cell r="J20">
            <v>1</v>
          </cell>
          <cell r="K20">
            <v>1</v>
          </cell>
          <cell r="L20">
            <v>0</v>
          </cell>
          <cell r="M20" t="str">
            <v>left upper ptosis surgery posterior, bilateral lower canthoplasty, bilat upper blepharoplasty</v>
          </cell>
          <cell r="N20">
            <v>1</v>
          </cell>
          <cell r="O20">
            <v>2</v>
          </cell>
          <cell r="P20">
            <v>1</v>
          </cell>
          <cell r="Q20">
            <v>0</v>
          </cell>
          <cell r="R20"/>
          <cell r="S20">
            <v>0</v>
          </cell>
          <cell r="T20">
            <v>0</v>
          </cell>
          <cell r="U20">
            <v>41499</v>
          </cell>
          <cell r="V20">
            <v>0</v>
          </cell>
          <cell r="W20">
            <v>41761</v>
          </cell>
          <cell r="X20">
            <v>8.6333333333333329</v>
          </cell>
          <cell r="Y20" t="str">
            <v>OS</v>
          </cell>
          <cell r="Z20">
            <v>1</v>
          </cell>
          <cell r="AA20">
            <v>1.63</v>
          </cell>
          <cell r="AB20">
            <v>12.494</v>
          </cell>
          <cell r="AC20">
            <v>2.532</v>
          </cell>
          <cell r="AD20">
            <v>13.48</v>
          </cell>
          <cell r="AE20">
            <v>2.94</v>
          </cell>
          <cell r="AF20">
            <v>12.96</v>
          </cell>
          <cell r="AG20"/>
          <cell r="AH20"/>
          <cell r="AI20">
            <v>0</v>
          </cell>
          <cell r="AJ20">
            <v>1</v>
          </cell>
          <cell r="AK20">
            <v>0</v>
          </cell>
          <cell r="AL20">
            <v>0.90200000000000014</v>
          </cell>
          <cell r="AM20">
            <v>0.98600000000000065</v>
          </cell>
          <cell r="AN20">
            <v>8.3999999999999631E-2</v>
          </cell>
          <cell r="AO20">
            <v>1</v>
          </cell>
          <cell r="AP20">
            <v>0</v>
          </cell>
          <cell r="AQ20">
            <v>0</v>
          </cell>
          <cell r="AR20">
            <v>1</v>
          </cell>
          <cell r="AS20">
            <v>0</v>
          </cell>
          <cell r="AT20">
            <v>0</v>
          </cell>
          <cell r="AU20">
            <v>1</v>
          </cell>
          <cell r="AV20">
            <v>1.31</v>
          </cell>
          <cell r="AW20">
            <v>0.46600000000000108</v>
          </cell>
          <cell r="AX20">
            <v>0.84399999999999897</v>
          </cell>
          <cell r="AY20">
            <v>0</v>
          </cell>
          <cell r="AZ20">
            <v>0</v>
          </cell>
        </row>
        <row r="21">
          <cell r="G21" t="str">
            <v>Richard Schnell_1</v>
          </cell>
          <cell r="H21">
            <v>15224</v>
          </cell>
          <cell r="I21">
            <v>1</v>
          </cell>
          <cell r="J21">
            <v>1</v>
          </cell>
          <cell r="K21">
            <v>1</v>
          </cell>
          <cell r="L21">
            <v>0</v>
          </cell>
          <cell r="M21">
            <v>0</v>
          </cell>
          <cell r="N21">
            <v>1</v>
          </cell>
          <cell r="O21">
            <v>2</v>
          </cell>
          <cell r="P21">
            <v>1</v>
          </cell>
          <cell r="Q21">
            <v>1</v>
          </cell>
          <cell r="R21"/>
          <cell r="S21">
            <v>0</v>
          </cell>
          <cell r="T21">
            <v>0</v>
          </cell>
          <cell r="U21">
            <v>41499</v>
          </cell>
          <cell r="V21">
            <v>0</v>
          </cell>
          <cell r="W21">
            <v>41761</v>
          </cell>
          <cell r="X21">
            <v>8.6333333333333329</v>
          </cell>
          <cell r="Y21" t="str">
            <v>OS</v>
          </cell>
          <cell r="Z21">
            <v>1</v>
          </cell>
          <cell r="AA21">
            <v>0.54300000000000004</v>
          </cell>
          <cell r="AB21">
            <v>13.015000000000001</v>
          </cell>
          <cell r="AC21">
            <v>2.0070000000000001</v>
          </cell>
          <cell r="AD21">
            <v>11.724</v>
          </cell>
          <cell r="AE21">
            <v>3.94</v>
          </cell>
          <cell r="AF21">
            <v>12.96</v>
          </cell>
          <cell r="AG21"/>
          <cell r="AH21"/>
          <cell r="AI21">
            <v>0</v>
          </cell>
          <cell r="AJ21">
            <v>0</v>
          </cell>
          <cell r="AK21">
            <v>0</v>
          </cell>
          <cell r="AL21">
            <v>1.464</v>
          </cell>
          <cell r="AM21">
            <v>-1.2910000000000004</v>
          </cell>
          <cell r="AN21">
            <v>-2.7550000000000008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0</v>
          </cell>
          <cell r="AU21">
            <v>3</v>
          </cell>
          <cell r="AV21">
            <v>3.3969999999999998</v>
          </cell>
          <cell r="AW21">
            <v>-5.4999999999999716E-2</v>
          </cell>
          <cell r="AX21">
            <v>3.4519999999999995</v>
          </cell>
          <cell r="AY21">
            <v>1</v>
          </cell>
          <cell r="AZ21">
            <v>0</v>
          </cell>
        </row>
        <row r="22">
          <cell r="G22" t="str">
            <v>Rhashonda Lavender_0</v>
          </cell>
          <cell r="H22">
            <v>30620</v>
          </cell>
          <cell r="I22">
            <v>2</v>
          </cell>
          <cell r="J22">
            <v>0</v>
          </cell>
          <cell r="K22">
            <v>1</v>
          </cell>
          <cell r="L22">
            <v>0</v>
          </cell>
          <cell r="M22">
            <v>0</v>
          </cell>
          <cell r="N22">
            <v>1</v>
          </cell>
          <cell r="O22">
            <v>4</v>
          </cell>
          <cell r="P22">
            <v>1</v>
          </cell>
          <cell r="Q22">
            <v>0</v>
          </cell>
          <cell r="R22"/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/>
          <cell r="Y22" t="str">
            <v>OS</v>
          </cell>
          <cell r="Z22">
            <v>1</v>
          </cell>
          <cell r="AA22">
            <v>2.6349999999999998</v>
          </cell>
          <cell r="AB22">
            <v>20.55</v>
          </cell>
          <cell r="AC22">
            <v>2.536</v>
          </cell>
          <cell r="AD22">
            <v>21.106000000000002</v>
          </cell>
          <cell r="AE22">
            <v>0</v>
          </cell>
          <cell r="AF22">
            <v>0</v>
          </cell>
          <cell r="AG22"/>
          <cell r="AH22"/>
          <cell r="AI22">
            <v>0</v>
          </cell>
          <cell r="AJ22">
            <v>1</v>
          </cell>
          <cell r="AK22">
            <v>0</v>
          </cell>
          <cell r="AL22">
            <v>-9.8999999999999755E-2</v>
          </cell>
          <cell r="AM22">
            <v>0.55600000000000094</v>
          </cell>
          <cell r="AN22">
            <v>0.65500000000000114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</v>
          </cell>
          <cell r="AU22">
            <v>4</v>
          </cell>
          <cell r="AV22"/>
          <cell r="AW22"/>
          <cell r="AX22"/>
          <cell r="AY22">
            <v>0</v>
          </cell>
          <cell r="AZ22">
            <v>0</v>
          </cell>
        </row>
        <row r="23">
          <cell r="G23" t="str">
            <v>Rhashonda Lavender_1</v>
          </cell>
          <cell r="H23">
            <v>30620</v>
          </cell>
          <cell r="I23">
            <v>2</v>
          </cell>
          <cell r="J23">
            <v>0</v>
          </cell>
          <cell r="K23">
            <v>1</v>
          </cell>
          <cell r="L23">
            <v>0</v>
          </cell>
          <cell r="M23">
            <v>0</v>
          </cell>
          <cell r="N23">
            <v>1</v>
          </cell>
          <cell r="O23">
            <v>4</v>
          </cell>
          <cell r="P23">
            <v>1</v>
          </cell>
          <cell r="Q23">
            <v>1</v>
          </cell>
          <cell r="R23"/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/>
          <cell r="Y23" t="str">
            <v>OS</v>
          </cell>
          <cell r="Z23">
            <v>1</v>
          </cell>
          <cell r="AA23">
            <v>2.73</v>
          </cell>
          <cell r="AB23">
            <v>20.454000000000001</v>
          </cell>
          <cell r="AC23">
            <v>3.6349999999999998</v>
          </cell>
          <cell r="AD23">
            <v>20.585000000000001</v>
          </cell>
          <cell r="AE23">
            <v>0</v>
          </cell>
          <cell r="AF23">
            <v>0</v>
          </cell>
          <cell r="AG23"/>
          <cell r="AH23"/>
          <cell r="AI23">
            <v>0</v>
          </cell>
          <cell r="AJ23">
            <v>0</v>
          </cell>
          <cell r="AK23">
            <v>0</v>
          </cell>
          <cell r="AL23">
            <v>0.9049999999999998</v>
          </cell>
          <cell r="AM23">
            <v>0.13100000000000023</v>
          </cell>
          <cell r="AN23">
            <v>-0.77399999999999736</v>
          </cell>
          <cell r="AO23">
            <v>1</v>
          </cell>
          <cell r="AP23">
            <v>0</v>
          </cell>
          <cell r="AQ23">
            <v>1</v>
          </cell>
          <cell r="AR23">
            <v>1</v>
          </cell>
          <cell r="AS23">
            <v>0</v>
          </cell>
          <cell r="AT23">
            <v>0</v>
          </cell>
          <cell r="AU23">
            <v>1</v>
          </cell>
          <cell r="AV23"/>
          <cell r="AW23"/>
          <cell r="AX23"/>
          <cell r="AY23">
            <v>1</v>
          </cell>
          <cell r="AZ23">
            <v>0</v>
          </cell>
        </row>
        <row r="24">
          <cell r="G24" t="str">
            <v>Nancy Lahana_0</v>
          </cell>
          <cell r="H24">
            <v>14775</v>
          </cell>
          <cell r="I24">
            <v>2</v>
          </cell>
          <cell r="J24">
            <v>1</v>
          </cell>
          <cell r="K24">
            <v>1</v>
          </cell>
          <cell r="L24" t="str">
            <v>Lower lid Bleph</v>
          </cell>
          <cell r="M24" t="str">
            <v xml:space="preserve"> </v>
          </cell>
          <cell r="N24">
            <v>1</v>
          </cell>
          <cell r="O24">
            <v>4</v>
          </cell>
          <cell r="P24">
            <v>2</v>
          </cell>
          <cell r="Q24">
            <v>0</v>
          </cell>
          <cell r="R24"/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/>
          <cell r="Y24" t="str">
            <v>OS</v>
          </cell>
          <cell r="Z24">
            <v>1</v>
          </cell>
          <cell r="AA24">
            <v>1.597</v>
          </cell>
          <cell r="AB24">
            <v>17.759</v>
          </cell>
          <cell r="AC24">
            <v>3.2130000000000001</v>
          </cell>
          <cell r="AD24">
            <v>16.166</v>
          </cell>
          <cell r="AE24">
            <v>0</v>
          </cell>
          <cell r="AF24">
            <v>0</v>
          </cell>
          <cell r="AG24"/>
          <cell r="AH24"/>
          <cell r="AI24">
            <v>0</v>
          </cell>
          <cell r="AJ24">
            <v>1</v>
          </cell>
          <cell r="AK24">
            <v>0</v>
          </cell>
          <cell r="AL24">
            <v>1.6160000000000001</v>
          </cell>
          <cell r="AM24">
            <v>-1.593</v>
          </cell>
          <cell r="AN24">
            <v>-3.2089999999999996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0</v>
          </cell>
          <cell r="AU24">
            <v>3</v>
          </cell>
          <cell r="AV24"/>
          <cell r="AW24"/>
          <cell r="AX24"/>
          <cell r="AY24">
            <v>0</v>
          </cell>
          <cell r="AZ24">
            <v>0</v>
          </cell>
        </row>
        <row r="25">
          <cell r="G25" t="str">
            <v>Nancy Lahana_1</v>
          </cell>
          <cell r="H25">
            <v>14775</v>
          </cell>
          <cell r="I25">
            <v>2</v>
          </cell>
          <cell r="J25">
            <v>1</v>
          </cell>
          <cell r="K25">
            <v>1</v>
          </cell>
          <cell r="L25">
            <v>0</v>
          </cell>
          <cell r="M25">
            <v>0</v>
          </cell>
          <cell r="N25">
            <v>1</v>
          </cell>
          <cell r="O25">
            <v>4</v>
          </cell>
          <cell r="P25">
            <v>2</v>
          </cell>
          <cell r="Q25">
            <v>1</v>
          </cell>
          <cell r="R25"/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/>
          <cell r="Y25" t="str">
            <v>OS</v>
          </cell>
          <cell r="Z25">
            <v>1</v>
          </cell>
          <cell r="AA25">
            <v>1.716</v>
          </cell>
          <cell r="AB25">
            <v>15.401</v>
          </cell>
          <cell r="AC25">
            <v>3.9420000000000002</v>
          </cell>
          <cell r="AD25">
            <v>15.884</v>
          </cell>
          <cell r="AE25">
            <v>0</v>
          </cell>
          <cell r="AF25">
            <v>0</v>
          </cell>
          <cell r="AG25"/>
          <cell r="AH25"/>
          <cell r="AI25">
            <v>0</v>
          </cell>
          <cell r="AJ25">
            <v>0</v>
          </cell>
          <cell r="AK25">
            <v>0</v>
          </cell>
          <cell r="AL25">
            <v>2.226</v>
          </cell>
          <cell r="AM25">
            <v>0.48300000000000054</v>
          </cell>
          <cell r="AN25">
            <v>-1.7430000000000003</v>
          </cell>
          <cell r="AO25">
            <v>1</v>
          </cell>
          <cell r="AP25">
            <v>0</v>
          </cell>
          <cell r="AQ25">
            <v>1</v>
          </cell>
          <cell r="AR25">
            <v>1</v>
          </cell>
          <cell r="AS25">
            <v>0</v>
          </cell>
          <cell r="AT25">
            <v>0</v>
          </cell>
          <cell r="AU25">
            <v>1</v>
          </cell>
          <cell r="AV25"/>
          <cell r="AW25"/>
          <cell r="AX25"/>
          <cell r="AY25">
            <v>1</v>
          </cell>
          <cell r="AZ25">
            <v>0</v>
          </cell>
        </row>
        <row r="26">
          <cell r="G26" t="str">
            <v>Steven T Haigh_0</v>
          </cell>
          <cell r="H26">
            <v>24014</v>
          </cell>
          <cell r="I26">
            <v>1</v>
          </cell>
          <cell r="J26">
            <v>0</v>
          </cell>
          <cell r="K26">
            <v>1</v>
          </cell>
          <cell r="L26">
            <v>0</v>
          </cell>
          <cell r="M26">
            <v>0</v>
          </cell>
          <cell r="N26">
            <v>1</v>
          </cell>
          <cell r="O26">
            <v>4</v>
          </cell>
          <cell r="P26">
            <v>0</v>
          </cell>
          <cell r="Q26">
            <v>0</v>
          </cell>
          <cell r="R26"/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/>
          <cell r="Y26" t="str">
            <v>OD</v>
          </cell>
          <cell r="Z26">
            <v>0</v>
          </cell>
          <cell r="AA26">
            <v>0.95599999999999996</v>
          </cell>
          <cell r="AB26">
            <v>7.7370000000000001</v>
          </cell>
          <cell r="AC26">
            <v>1.4350000000000001</v>
          </cell>
          <cell r="AD26">
            <v>7.2359999999999998</v>
          </cell>
          <cell r="AE26">
            <v>0</v>
          </cell>
          <cell r="AF26">
            <v>0</v>
          </cell>
          <cell r="AG26"/>
          <cell r="AH26"/>
          <cell r="AI26">
            <v>1</v>
          </cell>
          <cell r="AJ26">
            <v>0</v>
          </cell>
          <cell r="AK26">
            <v>0</v>
          </cell>
          <cell r="AL26">
            <v>0.47900000000000009</v>
          </cell>
          <cell r="AM26">
            <v>-0.50100000000000033</v>
          </cell>
          <cell r="AN26">
            <v>-0.98000000000000043</v>
          </cell>
          <cell r="AO26">
            <v>0</v>
          </cell>
          <cell r="AP26">
            <v>1</v>
          </cell>
          <cell r="AQ26">
            <v>1</v>
          </cell>
          <cell r="AR26">
            <v>1</v>
          </cell>
          <cell r="AS26">
            <v>0</v>
          </cell>
          <cell r="AT26">
            <v>0</v>
          </cell>
          <cell r="AU26">
            <v>2</v>
          </cell>
          <cell r="AV26"/>
          <cell r="AW26"/>
          <cell r="AX26"/>
          <cell r="AY26">
            <v>0</v>
          </cell>
          <cell r="AZ26">
            <v>1</v>
          </cell>
        </row>
        <row r="27">
          <cell r="G27" t="str">
            <v>Steven T Haigh_1</v>
          </cell>
          <cell r="H27">
            <v>24014</v>
          </cell>
          <cell r="I27">
            <v>1</v>
          </cell>
          <cell r="J27">
            <v>0</v>
          </cell>
          <cell r="K27">
            <v>1</v>
          </cell>
          <cell r="L27">
            <v>0</v>
          </cell>
          <cell r="M27">
            <v>0</v>
          </cell>
          <cell r="N27">
            <v>1</v>
          </cell>
          <cell r="O27">
            <v>4</v>
          </cell>
          <cell r="P27">
            <v>0</v>
          </cell>
          <cell r="Q27">
            <v>1</v>
          </cell>
          <cell r="R27"/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/>
          <cell r="Y27" t="str">
            <v>OD</v>
          </cell>
          <cell r="Z27">
            <v>0</v>
          </cell>
          <cell r="AA27">
            <v>1.1279999999999999</v>
          </cell>
          <cell r="AB27">
            <v>8.2390000000000008</v>
          </cell>
          <cell r="AC27">
            <v>1.2390000000000001</v>
          </cell>
          <cell r="AD27">
            <v>6.8339999999999996</v>
          </cell>
          <cell r="AE27">
            <v>0</v>
          </cell>
          <cell r="AF27">
            <v>0</v>
          </cell>
          <cell r="AG27"/>
          <cell r="AH27"/>
          <cell r="AI27">
            <v>1</v>
          </cell>
          <cell r="AJ27">
            <v>1</v>
          </cell>
          <cell r="AK27">
            <v>0</v>
          </cell>
          <cell r="AL27">
            <v>0.11100000000000021</v>
          </cell>
          <cell r="AM27">
            <v>-1.4050000000000011</v>
          </cell>
          <cell r="AN27">
            <v>-1.5160000000000009</v>
          </cell>
          <cell r="AO27">
            <v>0</v>
          </cell>
          <cell r="AP27">
            <v>1</v>
          </cell>
          <cell r="AQ27">
            <v>1</v>
          </cell>
          <cell r="AR27">
            <v>1</v>
          </cell>
          <cell r="AS27">
            <v>0</v>
          </cell>
          <cell r="AT27">
            <v>0</v>
          </cell>
          <cell r="AU27">
            <v>2</v>
          </cell>
          <cell r="AV27"/>
          <cell r="AW27"/>
          <cell r="AX27"/>
          <cell r="AY27">
            <v>1</v>
          </cell>
          <cell r="AZ27">
            <v>1</v>
          </cell>
        </row>
        <row r="28">
          <cell r="G28" t="str">
            <v>Duane Otten_0</v>
          </cell>
          <cell r="H28">
            <v>19348</v>
          </cell>
          <cell r="I28">
            <v>1</v>
          </cell>
          <cell r="J28">
            <v>0</v>
          </cell>
          <cell r="K28">
            <v>1</v>
          </cell>
          <cell r="L28" t="str">
            <v>gancyclovir implant 96</v>
          </cell>
          <cell r="M28" t="str">
            <v>Repair of blepharoptosis</v>
          </cell>
          <cell r="N28">
            <v>1</v>
          </cell>
          <cell r="O28">
            <v>1</v>
          </cell>
          <cell r="P28">
            <v>1</v>
          </cell>
          <cell r="Q28">
            <v>0</v>
          </cell>
          <cell r="R28"/>
          <cell r="S28">
            <v>0</v>
          </cell>
          <cell r="T28">
            <v>0</v>
          </cell>
          <cell r="U28">
            <v>41374</v>
          </cell>
          <cell r="V28">
            <v>0</v>
          </cell>
          <cell r="W28">
            <v>41470</v>
          </cell>
          <cell r="X28">
            <v>3.1666666666666665</v>
          </cell>
          <cell r="Y28" t="str">
            <v>OS</v>
          </cell>
          <cell r="Z28">
            <v>1</v>
          </cell>
          <cell r="AA28">
            <v>3.9790000000000001</v>
          </cell>
          <cell r="AB28">
            <v>15.334</v>
          </cell>
          <cell r="AC28">
            <v>3.1120000000000001</v>
          </cell>
          <cell r="AD28">
            <v>13.326000000000001</v>
          </cell>
          <cell r="AE28">
            <v>3.61</v>
          </cell>
          <cell r="AF28">
            <v>13.06</v>
          </cell>
          <cell r="AG28">
            <v>3.61</v>
          </cell>
          <cell r="AH28">
            <v>13.06</v>
          </cell>
          <cell r="AI28">
            <v>1</v>
          </cell>
          <cell r="AJ28">
            <v>0</v>
          </cell>
          <cell r="AK28">
            <v>0</v>
          </cell>
          <cell r="AL28">
            <v>-0.86699999999999999</v>
          </cell>
          <cell r="AM28">
            <v>-2.0079999999999991</v>
          </cell>
          <cell r="AN28">
            <v>-1.141</v>
          </cell>
          <cell r="AO28">
            <v>0</v>
          </cell>
          <cell r="AP28">
            <v>1</v>
          </cell>
          <cell r="AQ28">
            <v>1</v>
          </cell>
          <cell r="AR28">
            <v>1</v>
          </cell>
          <cell r="AS28">
            <v>0</v>
          </cell>
          <cell r="AT28">
            <v>0</v>
          </cell>
          <cell r="AU28">
            <v>2</v>
          </cell>
          <cell r="AV28">
            <v>-0.36900000000000022</v>
          </cell>
          <cell r="AW28">
            <v>-2.2739999999999991</v>
          </cell>
          <cell r="AX28">
            <v>1.9049999999999989</v>
          </cell>
          <cell r="AY28">
            <v>1</v>
          </cell>
          <cell r="AZ28">
            <v>0</v>
          </cell>
        </row>
        <row r="29">
          <cell r="G29" t="str">
            <v>Duane Otten_1</v>
          </cell>
          <cell r="H29">
            <v>19348</v>
          </cell>
          <cell r="I29">
            <v>1</v>
          </cell>
          <cell r="J29">
            <v>0</v>
          </cell>
          <cell r="K29">
            <v>1</v>
          </cell>
          <cell r="L29">
            <v>0</v>
          </cell>
          <cell r="M29">
            <v>0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/>
          <cell r="S29">
            <v>0</v>
          </cell>
          <cell r="T29">
            <v>0</v>
          </cell>
          <cell r="U29">
            <v>41374</v>
          </cell>
          <cell r="V29">
            <v>0</v>
          </cell>
          <cell r="W29">
            <v>41470</v>
          </cell>
          <cell r="X29">
            <v>3.1666666666666665</v>
          </cell>
          <cell r="Y29" t="str">
            <v>OS</v>
          </cell>
          <cell r="Z29">
            <v>1</v>
          </cell>
          <cell r="AA29">
            <v>1.6579999999999999</v>
          </cell>
          <cell r="AB29">
            <v>15.5</v>
          </cell>
          <cell r="AC29">
            <v>2.476</v>
          </cell>
          <cell r="AD29">
            <v>14.24</v>
          </cell>
          <cell r="AE29">
            <v>3.06</v>
          </cell>
          <cell r="AF29">
            <v>13.95</v>
          </cell>
          <cell r="AG29">
            <v>3.06</v>
          </cell>
          <cell r="AH29">
            <v>13.95</v>
          </cell>
          <cell r="AI29">
            <v>1</v>
          </cell>
          <cell r="AJ29">
            <v>1</v>
          </cell>
          <cell r="AK29">
            <v>0</v>
          </cell>
          <cell r="AL29">
            <v>0.81800000000000006</v>
          </cell>
          <cell r="AM29">
            <v>-1.2599999999999998</v>
          </cell>
          <cell r="AN29">
            <v>-2.0780000000000012</v>
          </cell>
          <cell r="AO29">
            <v>1</v>
          </cell>
          <cell r="AP29">
            <v>1</v>
          </cell>
          <cell r="AQ29">
            <v>1</v>
          </cell>
          <cell r="AR29">
            <v>1</v>
          </cell>
          <cell r="AS29">
            <v>1</v>
          </cell>
          <cell r="AT29">
            <v>0</v>
          </cell>
          <cell r="AU29">
            <v>3</v>
          </cell>
          <cell r="AV29">
            <v>1.4020000000000001</v>
          </cell>
          <cell r="AW29">
            <v>-1.5500000000000007</v>
          </cell>
          <cell r="AX29">
            <v>2.9520000000000008</v>
          </cell>
          <cell r="AY29">
            <v>0</v>
          </cell>
          <cell r="AZ29">
            <v>0</v>
          </cell>
        </row>
        <row r="30">
          <cell r="G30" t="str">
            <v>Dale Manolakas_0</v>
          </cell>
          <cell r="H30">
            <v>17545</v>
          </cell>
          <cell r="I30">
            <v>2</v>
          </cell>
          <cell r="J30">
            <v>0</v>
          </cell>
          <cell r="K30">
            <v>1</v>
          </cell>
          <cell r="L30">
            <v>0</v>
          </cell>
          <cell r="M30" t="str">
            <v>Bilateral upper eyelid ptosis surgery posterior, bilateral blepharoplasty</v>
          </cell>
          <cell r="N30">
            <v>1</v>
          </cell>
          <cell r="O30">
            <v>2</v>
          </cell>
          <cell r="P30">
            <v>2</v>
          </cell>
          <cell r="Q30">
            <v>0</v>
          </cell>
          <cell r="R30"/>
          <cell r="S30">
            <v>0</v>
          </cell>
          <cell r="T30">
            <v>0</v>
          </cell>
          <cell r="U30">
            <v>41409</v>
          </cell>
          <cell r="V30">
            <v>0</v>
          </cell>
          <cell r="W30">
            <v>41485</v>
          </cell>
          <cell r="X30">
            <v>2.5</v>
          </cell>
          <cell r="Y30" t="str">
            <v>OS</v>
          </cell>
          <cell r="Z30">
            <v>1</v>
          </cell>
          <cell r="AA30">
            <v>0.70499999999999996</v>
          </cell>
          <cell r="AB30">
            <v>18.401</v>
          </cell>
          <cell r="AC30">
            <v>0.497</v>
          </cell>
          <cell r="AD30">
            <v>18.241</v>
          </cell>
          <cell r="AE30">
            <v>5.27</v>
          </cell>
          <cell r="AF30">
            <v>15.38</v>
          </cell>
          <cell r="AG30"/>
          <cell r="AH30"/>
          <cell r="AI30">
            <v>0</v>
          </cell>
          <cell r="AJ30">
            <v>1</v>
          </cell>
          <cell r="AK30">
            <v>0</v>
          </cell>
          <cell r="AL30">
            <v>-0.20799999999999996</v>
          </cell>
          <cell r="AM30">
            <v>-0.16000000000000014</v>
          </cell>
          <cell r="AN30">
            <v>4.7999999999998266E-2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1</v>
          </cell>
          <cell r="AU30">
            <v>4</v>
          </cell>
          <cell r="AV30">
            <v>4.5649999999999995</v>
          </cell>
          <cell r="AW30">
            <v>-3.020999999999999</v>
          </cell>
          <cell r="AX30">
            <v>7.5859999999999985</v>
          </cell>
          <cell r="AY30">
            <v>0</v>
          </cell>
          <cell r="AZ30">
            <v>0</v>
          </cell>
        </row>
        <row r="31">
          <cell r="G31" t="str">
            <v>Dale Manolakas_1</v>
          </cell>
          <cell r="H31">
            <v>17545</v>
          </cell>
          <cell r="I31">
            <v>2</v>
          </cell>
          <cell r="J31">
            <v>0</v>
          </cell>
          <cell r="K31">
            <v>1</v>
          </cell>
          <cell r="L31">
            <v>0</v>
          </cell>
          <cell r="M31">
            <v>0</v>
          </cell>
          <cell r="N31">
            <v>1</v>
          </cell>
          <cell r="O31">
            <v>2</v>
          </cell>
          <cell r="P31">
            <v>2</v>
          </cell>
          <cell r="Q31">
            <v>1</v>
          </cell>
          <cell r="R31"/>
          <cell r="S31">
            <v>0</v>
          </cell>
          <cell r="T31">
            <v>0</v>
          </cell>
          <cell r="U31">
            <v>41409</v>
          </cell>
          <cell r="V31">
            <v>0</v>
          </cell>
          <cell r="W31">
            <v>41485</v>
          </cell>
          <cell r="X31">
            <v>2.5</v>
          </cell>
          <cell r="Y31" t="str">
            <v>OS</v>
          </cell>
          <cell r="Z31">
            <v>1</v>
          </cell>
          <cell r="AA31">
            <v>0.441</v>
          </cell>
          <cell r="AB31">
            <v>21.12</v>
          </cell>
          <cell r="AC31">
            <v>1.349</v>
          </cell>
          <cell r="AD31">
            <v>18.454000000000001</v>
          </cell>
          <cell r="AE31">
            <v>4.9800000000000004</v>
          </cell>
          <cell r="AF31">
            <v>17.68</v>
          </cell>
          <cell r="AG31"/>
          <cell r="AH31"/>
          <cell r="AI31">
            <v>0</v>
          </cell>
          <cell r="AJ31">
            <v>0</v>
          </cell>
          <cell r="AK31">
            <v>0</v>
          </cell>
          <cell r="AL31">
            <v>0.90799999999999992</v>
          </cell>
          <cell r="AM31">
            <v>-2.6660000000000004</v>
          </cell>
          <cell r="AN31">
            <v>-3.5740000000000016</v>
          </cell>
          <cell r="AO31">
            <v>1</v>
          </cell>
          <cell r="AP31">
            <v>1</v>
          </cell>
          <cell r="AQ31">
            <v>1</v>
          </cell>
          <cell r="AR31">
            <v>1</v>
          </cell>
          <cell r="AS31">
            <v>1</v>
          </cell>
          <cell r="AT31">
            <v>0</v>
          </cell>
          <cell r="AU31">
            <v>3</v>
          </cell>
          <cell r="AV31">
            <v>4.5390000000000006</v>
          </cell>
          <cell r="AW31">
            <v>-3.4400000000000013</v>
          </cell>
          <cell r="AX31">
            <v>7.9790000000000019</v>
          </cell>
          <cell r="AY31">
            <v>1</v>
          </cell>
          <cell r="AZ31">
            <v>0</v>
          </cell>
        </row>
        <row r="32">
          <cell r="G32" t="str">
            <v>Salim Bamakhrama_0</v>
          </cell>
          <cell r="H32">
            <v>31374</v>
          </cell>
          <cell r="I32">
            <v>1</v>
          </cell>
          <cell r="J32">
            <v>0</v>
          </cell>
          <cell r="K32">
            <v>1</v>
          </cell>
          <cell r="L32">
            <v>0</v>
          </cell>
          <cell r="M32" t="str">
            <v>Repair of blepharoptosis</v>
          </cell>
          <cell r="N32">
            <v>1</v>
          </cell>
          <cell r="O32">
            <v>1</v>
          </cell>
          <cell r="P32">
            <v>1</v>
          </cell>
          <cell r="Q32">
            <v>0</v>
          </cell>
          <cell r="R32"/>
          <cell r="S32">
            <v>0</v>
          </cell>
          <cell r="T32">
            <v>0</v>
          </cell>
          <cell r="U32">
            <v>41451</v>
          </cell>
          <cell r="V32">
            <v>0</v>
          </cell>
          <cell r="W32">
            <v>42047</v>
          </cell>
          <cell r="X32">
            <v>19.533333333333335</v>
          </cell>
          <cell r="Y32" t="str">
            <v>OS</v>
          </cell>
          <cell r="Z32">
            <v>1</v>
          </cell>
          <cell r="AA32">
            <v>1.52</v>
          </cell>
          <cell r="AB32">
            <v>13.388</v>
          </cell>
          <cell r="AC32">
            <v>2.8</v>
          </cell>
          <cell r="AD32">
            <v>13.621</v>
          </cell>
          <cell r="AE32">
            <v>3.77</v>
          </cell>
          <cell r="AF32">
            <v>14.45</v>
          </cell>
          <cell r="AG32"/>
          <cell r="AH32"/>
          <cell r="AI32">
            <v>1</v>
          </cell>
          <cell r="AJ32">
            <v>0</v>
          </cell>
          <cell r="AK32">
            <v>0</v>
          </cell>
          <cell r="AL32">
            <v>1.2799999999999998</v>
          </cell>
          <cell r="AM32">
            <v>0.23300000000000054</v>
          </cell>
          <cell r="AN32">
            <v>-1.0469999999999988</v>
          </cell>
          <cell r="AO32">
            <v>1</v>
          </cell>
          <cell r="AP32">
            <v>0</v>
          </cell>
          <cell r="AQ32">
            <v>1</v>
          </cell>
          <cell r="AR32">
            <v>1</v>
          </cell>
          <cell r="AS32">
            <v>0</v>
          </cell>
          <cell r="AT32">
            <v>0</v>
          </cell>
          <cell r="AU32">
            <v>1</v>
          </cell>
          <cell r="AV32">
            <v>2.25</v>
          </cell>
          <cell r="AW32">
            <v>1.0619999999999994</v>
          </cell>
          <cell r="AX32">
            <v>1.1880000000000006</v>
          </cell>
          <cell r="AY32">
            <v>1</v>
          </cell>
          <cell r="AZ32">
            <v>0</v>
          </cell>
        </row>
        <row r="33">
          <cell r="G33" t="str">
            <v>Salim Bamakhrama_1</v>
          </cell>
          <cell r="H33">
            <v>31374</v>
          </cell>
          <cell r="I33">
            <v>1</v>
          </cell>
          <cell r="J33">
            <v>0</v>
          </cell>
          <cell r="K33">
            <v>1</v>
          </cell>
          <cell r="L33">
            <v>0</v>
          </cell>
          <cell r="M33">
            <v>0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/>
          <cell r="S33">
            <v>0</v>
          </cell>
          <cell r="T33">
            <v>0</v>
          </cell>
          <cell r="U33">
            <v>41451</v>
          </cell>
          <cell r="V33">
            <v>0</v>
          </cell>
          <cell r="W33">
            <v>42047</v>
          </cell>
          <cell r="X33">
            <v>19.533333333333335</v>
          </cell>
          <cell r="Y33" t="str">
            <v>OS</v>
          </cell>
          <cell r="Z33">
            <v>1</v>
          </cell>
          <cell r="AA33">
            <v>0.66200000000000003</v>
          </cell>
          <cell r="AB33">
            <v>12.763999999999999</v>
          </cell>
          <cell r="AC33">
            <v>1.8680000000000001</v>
          </cell>
          <cell r="AD33">
            <v>10.521000000000001</v>
          </cell>
          <cell r="AE33">
            <v>3.3</v>
          </cell>
          <cell r="AF33">
            <v>13.37</v>
          </cell>
          <cell r="AG33"/>
          <cell r="AH33"/>
          <cell r="AI33">
            <v>1</v>
          </cell>
          <cell r="AJ33">
            <v>1</v>
          </cell>
          <cell r="AK33">
            <v>0</v>
          </cell>
          <cell r="AL33">
            <v>1.206</v>
          </cell>
          <cell r="AM33">
            <v>-2.2429999999999986</v>
          </cell>
          <cell r="AN33">
            <v>-3.4489999999999981</v>
          </cell>
          <cell r="AO33">
            <v>1</v>
          </cell>
          <cell r="AP33">
            <v>1</v>
          </cell>
          <cell r="AQ33">
            <v>1</v>
          </cell>
          <cell r="AR33">
            <v>1</v>
          </cell>
          <cell r="AS33">
            <v>1</v>
          </cell>
          <cell r="AT33">
            <v>0</v>
          </cell>
          <cell r="AU33">
            <v>3</v>
          </cell>
          <cell r="AV33">
            <v>2.6379999999999999</v>
          </cell>
          <cell r="AW33">
            <v>0.60599999999999987</v>
          </cell>
          <cell r="AX33">
            <v>2.032</v>
          </cell>
          <cell r="AY33">
            <v>0</v>
          </cell>
          <cell r="AZ33">
            <v>0</v>
          </cell>
        </row>
        <row r="34">
          <cell r="G34" t="str">
            <v>Eleanor Grand_0</v>
          </cell>
          <cell r="H34">
            <v>18209</v>
          </cell>
          <cell r="I34">
            <v>2</v>
          </cell>
          <cell r="J34">
            <v>0</v>
          </cell>
          <cell r="K34">
            <v>2</v>
          </cell>
          <cell r="L34">
            <v>0</v>
          </cell>
          <cell r="M34">
            <v>0</v>
          </cell>
          <cell r="N34">
            <v>1</v>
          </cell>
          <cell r="O34">
            <v>4</v>
          </cell>
          <cell r="P34">
            <v>0</v>
          </cell>
          <cell r="Q34">
            <v>0</v>
          </cell>
          <cell r="R34"/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/>
          <cell r="Y34" t="str">
            <v>OD</v>
          </cell>
          <cell r="Z34">
            <v>0</v>
          </cell>
          <cell r="AA34">
            <v>1.1034999999999999</v>
          </cell>
          <cell r="AB34">
            <v>7.1130000000000004</v>
          </cell>
          <cell r="AC34">
            <v>2.9689999999999999</v>
          </cell>
          <cell r="AD34">
            <v>13.006</v>
          </cell>
          <cell r="AE34">
            <v>0</v>
          </cell>
          <cell r="AF34">
            <v>0</v>
          </cell>
          <cell r="AG34"/>
          <cell r="AH34"/>
          <cell r="AI34">
            <v>0</v>
          </cell>
          <cell r="AJ34">
            <v>1</v>
          </cell>
          <cell r="AK34">
            <v>0</v>
          </cell>
          <cell r="AL34">
            <v>1.8654999999999999</v>
          </cell>
          <cell r="AM34">
            <v>5.8929999999999998</v>
          </cell>
          <cell r="AN34">
            <v>4.0274999999999999</v>
          </cell>
          <cell r="AO34">
            <v>1</v>
          </cell>
          <cell r="AP34">
            <v>0</v>
          </cell>
          <cell r="AQ34">
            <v>0</v>
          </cell>
          <cell r="AR34">
            <v>1</v>
          </cell>
          <cell r="AS34">
            <v>0</v>
          </cell>
          <cell r="AT34">
            <v>0</v>
          </cell>
          <cell r="AU34">
            <v>1</v>
          </cell>
          <cell r="AV34"/>
          <cell r="AW34"/>
          <cell r="AX34"/>
          <cell r="AY34">
            <v>1</v>
          </cell>
          <cell r="AZ34">
            <v>1</v>
          </cell>
        </row>
        <row r="35">
          <cell r="G35" t="str">
            <v>Eleanor Grand_1</v>
          </cell>
          <cell r="H35">
            <v>18209</v>
          </cell>
          <cell r="I35">
            <v>2</v>
          </cell>
          <cell r="J35">
            <v>0</v>
          </cell>
          <cell r="K35">
            <v>2</v>
          </cell>
          <cell r="L35">
            <v>0</v>
          </cell>
          <cell r="M35">
            <v>0</v>
          </cell>
          <cell r="N35">
            <v>1</v>
          </cell>
          <cell r="O35">
            <v>4</v>
          </cell>
          <cell r="P35">
            <v>0</v>
          </cell>
          <cell r="Q35">
            <v>1</v>
          </cell>
          <cell r="R35"/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/>
          <cell r="Y35" t="str">
            <v>OD</v>
          </cell>
          <cell r="Z35">
            <v>0</v>
          </cell>
          <cell r="AA35">
            <v>3.395</v>
          </cell>
          <cell r="AB35">
            <v>11.252000000000001</v>
          </cell>
          <cell r="AC35">
            <v>3.1890000000000001</v>
          </cell>
          <cell r="AD35">
            <v>11.065</v>
          </cell>
          <cell r="AE35">
            <v>0</v>
          </cell>
          <cell r="AF35">
            <v>0</v>
          </cell>
          <cell r="AG35"/>
          <cell r="AH35"/>
          <cell r="AI35">
            <v>0</v>
          </cell>
          <cell r="AJ35">
            <v>0</v>
          </cell>
          <cell r="AK35">
            <v>0</v>
          </cell>
          <cell r="AL35">
            <v>-0.20599999999999996</v>
          </cell>
          <cell r="AM35">
            <v>-0.18700000000000117</v>
          </cell>
          <cell r="AN35">
            <v>1.8999999999998352E-2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1</v>
          </cell>
          <cell r="AU35">
            <v>4</v>
          </cell>
          <cell r="AV35"/>
          <cell r="AW35"/>
          <cell r="AX35"/>
          <cell r="AY35">
            <v>0</v>
          </cell>
          <cell r="AZ35">
            <v>1</v>
          </cell>
        </row>
        <row r="36">
          <cell r="G36" t="str">
            <v>Justin Reynolds_0</v>
          </cell>
          <cell r="H36">
            <v>29628</v>
          </cell>
          <cell r="I36">
            <v>1</v>
          </cell>
          <cell r="J36">
            <v>0</v>
          </cell>
          <cell r="K36">
            <v>1</v>
          </cell>
          <cell r="L36">
            <v>0</v>
          </cell>
          <cell r="M36">
            <v>0</v>
          </cell>
          <cell r="N36">
            <v>1</v>
          </cell>
          <cell r="O36">
            <v>4</v>
          </cell>
          <cell r="P36">
            <v>1</v>
          </cell>
          <cell r="Q36">
            <v>0</v>
          </cell>
          <cell r="R36"/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/>
          <cell r="Y36" t="str">
            <v>OS</v>
          </cell>
          <cell r="Z36">
            <v>1</v>
          </cell>
          <cell r="AA36">
            <v>2.7450000000000001</v>
          </cell>
          <cell r="AB36">
            <v>15.476000000000001</v>
          </cell>
          <cell r="AC36">
            <v>1.94</v>
          </cell>
          <cell r="AD36">
            <v>12.211</v>
          </cell>
          <cell r="AE36">
            <v>0</v>
          </cell>
          <cell r="AF36">
            <v>0</v>
          </cell>
          <cell r="AG36"/>
          <cell r="AH36"/>
          <cell r="AI36">
            <v>0</v>
          </cell>
          <cell r="AJ36">
            <v>1</v>
          </cell>
          <cell r="AK36">
            <v>0</v>
          </cell>
          <cell r="AL36">
            <v>-0.80500000000000016</v>
          </cell>
          <cell r="AM36">
            <v>-3.2650000000000006</v>
          </cell>
          <cell r="AN36">
            <v>-2.4600000000000009</v>
          </cell>
          <cell r="AO36">
            <v>0</v>
          </cell>
          <cell r="AP36">
            <v>1</v>
          </cell>
          <cell r="AQ36">
            <v>1</v>
          </cell>
          <cell r="AR36">
            <v>1</v>
          </cell>
          <cell r="AS36">
            <v>0</v>
          </cell>
          <cell r="AT36">
            <v>0</v>
          </cell>
          <cell r="AU36">
            <v>2</v>
          </cell>
          <cell r="AV36"/>
          <cell r="AW36"/>
          <cell r="AX36"/>
          <cell r="AY36">
            <v>0</v>
          </cell>
          <cell r="AZ36">
            <v>0</v>
          </cell>
        </row>
        <row r="37">
          <cell r="G37" t="str">
            <v>Justin Reynolds_1</v>
          </cell>
          <cell r="H37">
            <v>29628</v>
          </cell>
          <cell r="I37">
            <v>1</v>
          </cell>
          <cell r="J37">
            <v>0</v>
          </cell>
          <cell r="K37">
            <v>1</v>
          </cell>
          <cell r="L37">
            <v>0</v>
          </cell>
          <cell r="M37">
            <v>0</v>
          </cell>
          <cell r="N37">
            <v>1</v>
          </cell>
          <cell r="O37">
            <v>4</v>
          </cell>
          <cell r="P37">
            <v>1</v>
          </cell>
          <cell r="Q37">
            <v>1</v>
          </cell>
          <cell r="R37"/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/>
          <cell r="Y37" t="str">
            <v>OS</v>
          </cell>
          <cell r="Z37">
            <v>1</v>
          </cell>
          <cell r="AA37">
            <v>1.5720000000000001</v>
          </cell>
          <cell r="AB37">
            <v>13.667</v>
          </cell>
          <cell r="AC37">
            <v>1.8779999999999999</v>
          </cell>
          <cell r="AD37">
            <v>10.936</v>
          </cell>
          <cell r="AE37">
            <v>0</v>
          </cell>
          <cell r="AF37">
            <v>0</v>
          </cell>
          <cell r="AG37"/>
          <cell r="AH37"/>
          <cell r="AI37">
            <v>0</v>
          </cell>
          <cell r="AJ37">
            <v>0</v>
          </cell>
          <cell r="AK37">
            <v>0</v>
          </cell>
          <cell r="AL37">
            <v>0.30599999999999983</v>
          </cell>
          <cell r="AM37">
            <v>-2.7309999999999999</v>
          </cell>
          <cell r="AN37">
            <v>-3.036999999999999</v>
          </cell>
          <cell r="AO37">
            <v>0</v>
          </cell>
          <cell r="AP37">
            <v>1</v>
          </cell>
          <cell r="AQ37">
            <v>1</v>
          </cell>
          <cell r="AR37">
            <v>1</v>
          </cell>
          <cell r="AS37">
            <v>0</v>
          </cell>
          <cell r="AT37">
            <v>0</v>
          </cell>
          <cell r="AU37">
            <v>2</v>
          </cell>
          <cell r="AV37"/>
          <cell r="AW37"/>
          <cell r="AX37"/>
          <cell r="AY37">
            <v>1</v>
          </cell>
          <cell r="AZ37">
            <v>0</v>
          </cell>
        </row>
        <row r="38">
          <cell r="G38" t="str">
            <v>Peter Keating_0</v>
          </cell>
          <cell r="H38">
            <v>44641</v>
          </cell>
          <cell r="I38">
            <v>1</v>
          </cell>
          <cell r="J38">
            <v>0</v>
          </cell>
          <cell r="K38">
            <v>1</v>
          </cell>
          <cell r="L38">
            <v>0</v>
          </cell>
          <cell r="M38">
            <v>0</v>
          </cell>
          <cell r="N38">
            <v>1</v>
          </cell>
          <cell r="O38">
            <v>4</v>
          </cell>
          <cell r="P38">
            <v>2</v>
          </cell>
          <cell r="Q38">
            <v>0</v>
          </cell>
          <cell r="R38"/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/>
          <cell r="Y38" t="str">
            <v>OD</v>
          </cell>
          <cell r="Z38">
            <v>0</v>
          </cell>
          <cell r="AA38">
            <v>2.0030000000000001</v>
          </cell>
          <cell r="AB38">
            <v>13.659000000000001</v>
          </cell>
          <cell r="AC38">
            <v>3.923</v>
          </cell>
          <cell r="AD38">
            <v>18.376000000000001</v>
          </cell>
          <cell r="AE38">
            <v>0</v>
          </cell>
          <cell r="AF38">
            <v>0</v>
          </cell>
          <cell r="AG38"/>
          <cell r="AH38"/>
          <cell r="AI38">
            <v>1</v>
          </cell>
          <cell r="AJ38">
            <v>0</v>
          </cell>
          <cell r="AK38">
            <v>0</v>
          </cell>
          <cell r="AL38">
            <v>1.92</v>
          </cell>
          <cell r="AM38">
            <v>4.7170000000000005</v>
          </cell>
          <cell r="AN38">
            <v>2.7970000000000006</v>
          </cell>
          <cell r="AO38">
            <v>1</v>
          </cell>
          <cell r="AP38">
            <v>0</v>
          </cell>
          <cell r="AQ38">
            <v>0</v>
          </cell>
          <cell r="AR38">
            <v>1</v>
          </cell>
          <cell r="AS38">
            <v>0</v>
          </cell>
          <cell r="AT38">
            <v>0</v>
          </cell>
          <cell r="AU38">
            <v>1</v>
          </cell>
          <cell r="AV38"/>
          <cell r="AW38"/>
          <cell r="AX38"/>
          <cell r="AY38">
            <v>0</v>
          </cell>
          <cell r="AZ38">
            <v>1</v>
          </cell>
        </row>
        <row r="39">
          <cell r="G39" t="str">
            <v>Peter Keating_1</v>
          </cell>
          <cell r="H39">
            <v>44641</v>
          </cell>
          <cell r="I39">
            <v>1</v>
          </cell>
          <cell r="J39">
            <v>0</v>
          </cell>
          <cell r="K39">
            <v>1</v>
          </cell>
          <cell r="L39">
            <v>0</v>
          </cell>
          <cell r="M39">
            <v>0</v>
          </cell>
          <cell r="N39">
            <v>1</v>
          </cell>
          <cell r="O39">
            <v>4</v>
          </cell>
          <cell r="P39">
            <v>2</v>
          </cell>
          <cell r="Q39">
            <v>1</v>
          </cell>
          <cell r="R39"/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/>
          <cell r="Y39" t="str">
            <v>OD</v>
          </cell>
          <cell r="Z39">
            <v>0</v>
          </cell>
          <cell r="AA39">
            <v>2.1059999999999999</v>
          </cell>
          <cell r="AB39">
            <v>11.361000000000001</v>
          </cell>
          <cell r="AC39">
            <v>3.4830000000000001</v>
          </cell>
          <cell r="AD39">
            <v>17.774999999999999</v>
          </cell>
          <cell r="AE39">
            <v>0</v>
          </cell>
          <cell r="AF39">
            <v>0</v>
          </cell>
          <cell r="AG39"/>
          <cell r="AH39"/>
          <cell r="AI39">
            <v>1</v>
          </cell>
          <cell r="AJ39">
            <v>1</v>
          </cell>
          <cell r="AK39">
            <v>0</v>
          </cell>
          <cell r="AL39">
            <v>1.3770000000000002</v>
          </cell>
          <cell r="AM39">
            <v>6.4139999999999979</v>
          </cell>
          <cell r="AN39">
            <v>5.0369999999999973</v>
          </cell>
          <cell r="AO39">
            <v>1</v>
          </cell>
          <cell r="AP39">
            <v>0</v>
          </cell>
          <cell r="AQ39">
            <v>0</v>
          </cell>
          <cell r="AR39">
            <v>1</v>
          </cell>
          <cell r="AS39">
            <v>0</v>
          </cell>
          <cell r="AT39">
            <v>0</v>
          </cell>
          <cell r="AU39">
            <v>1</v>
          </cell>
          <cell r="AV39"/>
          <cell r="AW39"/>
          <cell r="AX39"/>
          <cell r="AY39">
            <v>1</v>
          </cell>
          <cell r="AZ39">
            <v>1</v>
          </cell>
        </row>
        <row r="40">
          <cell r="G40" t="str">
            <v>Stephen Graham_0</v>
          </cell>
          <cell r="H40">
            <v>14071</v>
          </cell>
          <cell r="I40">
            <v>1</v>
          </cell>
          <cell r="J40">
            <v>1</v>
          </cell>
          <cell r="K40">
            <v>2</v>
          </cell>
          <cell r="L40" t="str">
            <v>Strabismus surgery '43</v>
          </cell>
          <cell r="M40" t="str">
            <v>Repair of blepharoptosis, Blepharoplasty</v>
          </cell>
          <cell r="N40">
            <v>1</v>
          </cell>
          <cell r="O40">
            <v>2</v>
          </cell>
          <cell r="P40">
            <v>2</v>
          </cell>
          <cell r="Q40">
            <v>0</v>
          </cell>
          <cell r="R40"/>
          <cell r="S40">
            <v>0</v>
          </cell>
          <cell r="T40">
            <v>0</v>
          </cell>
          <cell r="U40">
            <v>42130</v>
          </cell>
          <cell r="V40">
            <v>0</v>
          </cell>
          <cell r="W40">
            <v>42142</v>
          </cell>
          <cell r="X40">
            <v>0.4</v>
          </cell>
          <cell r="Y40" t="str">
            <v>OD</v>
          </cell>
          <cell r="Z40">
            <v>0</v>
          </cell>
          <cell r="AA40">
            <v>1.5757000000000001</v>
          </cell>
          <cell r="AB40">
            <v>19.809999999999999</v>
          </cell>
          <cell r="AC40">
            <v>0.54</v>
          </cell>
          <cell r="AD40">
            <v>17.966000000000001</v>
          </cell>
          <cell r="AE40">
            <v>0.54</v>
          </cell>
          <cell r="AF40">
            <v>16.38</v>
          </cell>
          <cell r="AG40"/>
          <cell r="AH40"/>
          <cell r="AI40">
            <v>0</v>
          </cell>
          <cell r="AJ40">
            <v>1</v>
          </cell>
          <cell r="AK40">
            <v>0</v>
          </cell>
          <cell r="AL40">
            <v>-1.0357000000000001</v>
          </cell>
          <cell r="AM40">
            <v>-1.8439999999999976</v>
          </cell>
          <cell r="AN40">
            <v>-0.80829999999999558</v>
          </cell>
          <cell r="AO40">
            <v>0</v>
          </cell>
          <cell r="AP40">
            <v>1</v>
          </cell>
          <cell r="AQ40">
            <v>1</v>
          </cell>
          <cell r="AR40">
            <v>1</v>
          </cell>
          <cell r="AS40">
            <v>0</v>
          </cell>
          <cell r="AT40">
            <v>0</v>
          </cell>
          <cell r="AU40">
            <v>2</v>
          </cell>
          <cell r="AV40">
            <v>-1.0357000000000001</v>
          </cell>
          <cell r="AW40">
            <v>-3.4299999999999997</v>
          </cell>
          <cell r="AX40">
            <v>2.3942999999999994</v>
          </cell>
          <cell r="AY40">
            <v>1</v>
          </cell>
          <cell r="AZ40">
            <v>1</v>
          </cell>
        </row>
        <row r="41">
          <cell r="G41" t="str">
            <v>Stephen Graham_1</v>
          </cell>
          <cell r="H41">
            <v>14071</v>
          </cell>
          <cell r="I41">
            <v>1</v>
          </cell>
          <cell r="J41">
            <v>1</v>
          </cell>
          <cell r="K41">
            <v>2</v>
          </cell>
          <cell r="L41">
            <v>0</v>
          </cell>
          <cell r="M41">
            <v>0</v>
          </cell>
          <cell r="N41">
            <v>1</v>
          </cell>
          <cell r="O41">
            <v>2</v>
          </cell>
          <cell r="P41">
            <v>2</v>
          </cell>
          <cell r="Q41">
            <v>1</v>
          </cell>
          <cell r="R41"/>
          <cell r="S41">
            <v>0</v>
          </cell>
          <cell r="T41">
            <v>0</v>
          </cell>
          <cell r="U41">
            <v>42130</v>
          </cell>
          <cell r="V41">
            <v>0</v>
          </cell>
          <cell r="W41">
            <v>42142</v>
          </cell>
          <cell r="X41">
            <v>0.4</v>
          </cell>
          <cell r="Y41" t="str">
            <v>OD</v>
          </cell>
          <cell r="Z41">
            <v>0</v>
          </cell>
          <cell r="AA41">
            <v>2.3210000000000002</v>
          </cell>
          <cell r="AB41">
            <v>20.472999999999999</v>
          </cell>
          <cell r="AC41">
            <v>0.73099999999999998</v>
          </cell>
          <cell r="AD41">
            <v>20.643999999999998</v>
          </cell>
          <cell r="AE41">
            <v>1.1499999999999999</v>
          </cell>
          <cell r="AF41">
            <v>18.27</v>
          </cell>
          <cell r="AG41"/>
          <cell r="AH41"/>
          <cell r="AI41">
            <v>0</v>
          </cell>
          <cell r="AJ41">
            <v>0</v>
          </cell>
          <cell r="AK41">
            <v>0</v>
          </cell>
          <cell r="AL41">
            <v>-1.5900000000000003</v>
          </cell>
          <cell r="AM41">
            <v>0.17099999999999937</v>
          </cell>
          <cell r="AN41">
            <v>1.7609999999999992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1</v>
          </cell>
          <cell r="AU41">
            <v>4</v>
          </cell>
          <cell r="AV41">
            <v>-1.1710000000000003</v>
          </cell>
          <cell r="AW41">
            <v>-2.2029999999999994</v>
          </cell>
          <cell r="AX41">
            <v>1.0319999999999991</v>
          </cell>
          <cell r="AY41">
            <v>0</v>
          </cell>
          <cell r="AZ41">
            <v>1</v>
          </cell>
        </row>
        <row r="42">
          <cell r="G42" t="str">
            <v>Jon Van Ness_0</v>
          </cell>
          <cell r="H42">
            <v>17524</v>
          </cell>
          <cell r="I42">
            <v>1</v>
          </cell>
          <cell r="J42">
            <v>1</v>
          </cell>
          <cell r="K42">
            <v>1</v>
          </cell>
          <cell r="L42">
            <v>0</v>
          </cell>
          <cell r="M42" t="str">
            <v>Repair of blepharoptosis</v>
          </cell>
          <cell r="N42">
            <v>1</v>
          </cell>
          <cell r="O42">
            <v>1</v>
          </cell>
          <cell r="P42">
            <v>2</v>
          </cell>
          <cell r="Q42">
            <v>0</v>
          </cell>
          <cell r="R42"/>
          <cell r="S42">
            <v>0</v>
          </cell>
          <cell r="T42">
            <v>0</v>
          </cell>
          <cell r="U42">
            <v>41425</v>
          </cell>
          <cell r="V42">
            <v>0</v>
          </cell>
          <cell r="W42">
            <v>41465</v>
          </cell>
          <cell r="X42">
            <v>1.3333333333333333</v>
          </cell>
          <cell r="Y42" t="str">
            <v>OD</v>
          </cell>
          <cell r="Z42">
            <v>0</v>
          </cell>
          <cell r="AA42">
            <v>0.49399999999999999</v>
          </cell>
          <cell r="AB42">
            <v>11.577999999999999</v>
          </cell>
          <cell r="AC42">
            <v>1.5069999999999999</v>
          </cell>
          <cell r="AD42">
            <v>11.16</v>
          </cell>
          <cell r="AE42">
            <v>3.94</v>
          </cell>
          <cell r="AF42">
            <v>14.23</v>
          </cell>
          <cell r="AG42"/>
          <cell r="AH42"/>
          <cell r="AI42">
            <v>0</v>
          </cell>
          <cell r="AJ42">
            <v>1</v>
          </cell>
          <cell r="AK42">
            <v>0</v>
          </cell>
          <cell r="AL42">
            <v>1.0129999999999999</v>
          </cell>
          <cell r="AM42">
            <v>-0.41799999999999926</v>
          </cell>
          <cell r="AN42">
            <v>-1.4309999999999992</v>
          </cell>
          <cell r="AO42">
            <v>1</v>
          </cell>
          <cell r="AP42">
            <v>0</v>
          </cell>
          <cell r="AQ42">
            <v>1</v>
          </cell>
          <cell r="AR42">
            <v>1</v>
          </cell>
          <cell r="AS42">
            <v>0</v>
          </cell>
          <cell r="AT42">
            <v>0</v>
          </cell>
          <cell r="AU42">
            <v>1</v>
          </cell>
          <cell r="AV42">
            <v>3.4459999999999997</v>
          </cell>
          <cell r="AW42">
            <v>2.652000000000001</v>
          </cell>
          <cell r="AX42">
            <v>0.79399999999999871</v>
          </cell>
          <cell r="AY42">
            <v>1</v>
          </cell>
          <cell r="AZ42">
            <v>1</v>
          </cell>
        </row>
        <row r="43">
          <cell r="G43" t="str">
            <v>Jon Van Ness_1</v>
          </cell>
          <cell r="H43">
            <v>17524</v>
          </cell>
          <cell r="I43">
            <v>1</v>
          </cell>
          <cell r="J43">
            <v>1</v>
          </cell>
          <cell r="K43">
            <v>1</v>
          </cell>
          <cell r="L43">
            <v>0</v>
          </cell>
          <cell r="M43">
            <v>0</v>
          </cell>
          <cell r="N43">
            <v>1</v>
          </cell>
          <cell r="O43">
            <v>1</v>
          </cell>
          <cell r="P43">
            <v>2</v>
          </cell>
          <cell r="Q43">
            <v>1</v>
          </cell>
          <cell r="R43"/>
          <cell r="S43">
            <v>0</v>
          </cell>
          <cell r="T43">
            <v>0</v>
          </cell>
          <cell r="U43">
            <v>41425</v>
          </cell>
          <cell r="V43">
            <v>0</v>
          </cell>
          <cell r="W43">
            <v>41465</v>
          </cell>
          <cell r="X43">
            <v>1.3333333333333333</v>
          </cell>
          <cell r="Y43" t="str">
            <v>OD</v>
          </cell>
          <cell r="Z43">
            <v>0</v>
          </cell>
          <cell r="AA43">
            <v>0.82299999999999995</v>
          </cell>
          <cell r="AB43">
            <v>10.316000000000001</v>
          </cell>
          <cell r="AC43">
            <v>0.65</v>
          </cell>
          <cell r="AD43">
            <v>11.555</v>
          </cell>
          <cell r="AE43">
            <v>3.27</v>
          </cell>
          <cell r="AF43">
            <v>11.64</v>
          </cell>
          <cell r="AG43"/>
          <cell r="AH43"/>
          <cell r="AI43">
            <v>0</v>
          </cell>
          <cell r="AJ43">
            <v>0</v>
          </cell>
          <cell r="AK43">
            <v>0</v>
          </cell>
          <cell r="AL43">
            <v>-0.17299999999999993</v>
          </cell>
          <cell r="AM43">
            <v>1.238999999999999</v>
          </cell>
          <cell r="AN43">
            <v>1.411999999999999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1</v>
          </cell>
          <cell r="AU43">
            <v>4</v>
          </cell>
          <cell r="AV43">
            <v>2.4470000000000001</v>
          </cell>
          <cell r="AW43">
            <v>1.3239999999999998</v>
          </cell>
          <cell r="AX43">
            <v>1.1230000000000002</v>
          </cell>
          <cell r="AY43">
            <v>0</v>
          </cell>
          <cell r="AZ43">
            <v>1</v>
          </cell>
        </row>
        <row r="44">
          <cell r="G44" t="str">
            <v>Aleta Millet_0</v>
          </cell>
          <cell r="H44">
            <v>19936</v>
          </cell>
          <cell r="I44">
            <v>2</v>
          </cell>
          <cell r="J44">
            <v>0</v>
          </cell>
          <cell r="K44">
            <v>1</v>
          </cell>
          <cell r="L44" t="str">
            <v>punctal plugs</v>
          </cell>
          <cell r="M44">
            <v>0</v>
          </cell>
          <cell r="N44">
            <v>1</v>
          </cell>
          <cell r="O44">
            <v>4</v>
          </cell>
          <cell r="P44">
            <v>0</v>
          </cell>
          <cell r="Q44">
            <v>0</v>
          </cell>
          <cell r="R44"/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OD</v>
          </cell>
          <cell r="Z44">
            <v>0</v>
          </cell>
          <cell r="AA44">
            <v>2.1669999999999998</v>
          </cell>
          <cell r="AB44">
            <v>24.658000000000001</v>
          </cell>
          <cell r="AC44">
            <v>3.968</v>
          </cell>
          <cell r="AD44">
            <v>23.058</v>
          </cell>
          <cell r="AE44">
            <v>0</v>
          </cell>
          <cell r="AF44">
            <v>0</v>
          </cell>
          <cell r="AG44"/>
          <cell r="AH44"/>
          <cell r="AI44">
            <v>1</v>
          </cell>
          <cell r="AJ44">
            <v>0</v>
          </cell>
          <cell r="AK44">
            <v>0</v>
          </cell>
          <cell r="AL44">
            <v>1.8010000000000002</v>
          </cell>
          <cell r="AM44">
            <v>-1.6000000000000014</v>
          </cell>
          <cell r="AN44">
            <v>-3.4009999999999998</v>
          </cell>
          <cell r="AO44">
            <v>1</v>
          </cell>
          <cell r="AP44">
            <v>1</v>
          </cell>
          <cell r="AQ44">
            <v>1</v>
          </cell>
          <cell r="AR44">
            <v>1</v>
          </cell>
          <cell r="AS44">
            <v>1</v>
          </cell>
          <cell r="AT44">
            <v>0</v>
          </cell>
          <cell r="AU44">
            <v>3</v>
          </cell>
          <cell r="AV44"/>
          <cell r="AW44"/>
          <cell r="AX44"/>
          <cell r="AY44">
            <v>0</v>
          </cell>
          <cell r="AZ44">
            <v>1</v>
          </cell>
        </row>
        <row r="45">
          <cell r="G45" t="str">
            <v>Aleta Millet_1</v>
          </cell>
          <cell r="H45">
            <v>19936</v>
          </cell>
          <cell r="I45">
            <v>2</v>
          </cell>
          <cell r="J45">
            <v>0</v>
          </cell>
          <cell r="K45">
            <v>1</v>
          </cell>
          <cell r="L45">
            <v>0</v>
          </cell>
          <cell r="M45">
            <v>0</v>
          </cell>
          <cell r="N45">
            <v>1</v>
          </cell>
          <cell r="O45">
            <v>4</v>
          </cell>
          <cell r="P45">
            <v>0</v>
          </cell>
          <cell r="Q45">
            <v>1</v>
          </cell>
          <cell r="R45"/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/>
          <cell r="Y45" t="str">
            <v>OD</v>
          </cell>
          <cell r="Z45">
            <v>0</v>
          </cell>
          <cell r="AA45">
            <v>2.9780000000000002</v>
          </cell>
          <cell r="AB45">
            <v>19.696999999999999</v>
          </cell>
          <cell r="AC45">
            <v>2.1739999999999999</v>
          </cell>
          <cell r="AD45">
            <v>21.719000000000001</v>
          </cell>
          <cell r="AE45">
            <v>0</v>
          </cell>
          <cell r="AF45">
            <v>0</v>
          </cell>
          <cell r="AG45"/>
          <cell r="AH45"/>
          <cell r="AI45">
            <v>1</v>
          </cell>
          <cell r="AJ45">
            <v>1</v>
          </cell>
          <cell r="AK45">
            <v>0</v>
          </cell>
          <cell r="AL45">
            <v>-0.80400000000000027</v>
          </cell>
          <cell r="AM45">
            <v>2.022000000000002</v>
          </cell>
          <cell r="AN45">
            <v>2.8260000000000041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1</v>
          </cell>
          <cell r="AU45">
            <v>4</v>
          </cell>
          <cell r="AV45"/>
          <cell r="AW45"/>
          <cell r="AX45"/>
          <cell r="AY45">
            <v>1</v>
          </cell>
          <cell r="AZ45">
            <v>1</v>
          </cell>
        </row>
        <row r="46">
          <cell r="G46" t="str">
            <v>Howard Garey_0</v>
          </cell>
          <cell r="H46">
            <v>11479</v>
          </cell>
          <cell r="I46">
            <v>1</v>
          </cell>
          <cell r="J46">
            <v>1</v>
          </cell>
          <cell r="K46">
            <v>1</v>
          </cell>
          <cell r="L46">
            <v>0</v>
          </cell>
          <cell r="M46" t="str">
            <v>Bilateral upper eyelid ptosis surgery posterior, ectropion</v>
          </cell>
          <cell r="N46">
            <v>1</v>
          </cell>
          <cell r="O46">
            <v>1</v>
          </cell>
          <cell r="P46">
            <v>2</v>
          </cell>
          <cell r="Q46">
            <v>0</v>
          </cell>
          <cell r="R46"/>
          <cell r="S46">
            <v>0</v>
          </cell>
          <cell r="T46">
            <v>0</v>
          </cell>
          <cell r="U46">
            <v>41416</v>
          </cell>
          <cell r="V46">
            <v>0</v>
          </cell>
          <cell r="W46">
            <v>41792</v>
          </cell>
          <cell r="X46">
            <v>12.333333333333334</v>
          </cell>
          <cell r="Y46" t="str">
            <v>OD</v>
          </cell>
          <cell r="Z46">
            <v>0</v>
          </cell>
          <cell r="AA46">
            <v>1.1830000000000001</v>
          </cell>
          <cell r="AB46">
            <v>12.362</v>
          </cell>
          <cell r="AC46">
            <v>1.3180000000000001</v>
          </cell>
          <cell r="AD46">
            <v>11.343999999999999</v>
          </cell>
          <cell r="AE46">
            <v>1.9</v>
          </cell>
          <cell r="AF46">
            <v>11.32</v>
          </cell>
          <cell r="AG46"/>
          <cell r="AH46"/>
          <cell r="AI46">
            <v>0</v>
          </cell>
          <cell r="AJ46">
            <v>1</v>
          </cell>
          <cell r="AK46">
            <v>0</v>
          </cell>
          <cell r="AL46">
            <v>0.13500000000000001</v>
          </cell>
          <cell r="AM46">
            <v>-1.0180000000000007</v>
          </cell>
          <cell r="AN46">
            <v>-1.1530000000000005</v>
          </cell>
          <cell r="AO46">
            <v>0</v>
          </cell>
          <cell r="AP46">
            <v>1</v>
          </cell>
          <cell r="AQ46">
            <v>1</v>
          </cell>
          <cell r="AR46">
            <v>1</v>
          </cell>
          <cell r="AS46">
            <v>0</v>
          </cell>
          <cell r="AT46">
            <v>0</v>
          </cell>
          <cell r="AU46">
            <v>2</v>
          </cell>
          <cell r="AV46">
            <v>0.71699999999999986</v>
          </cell>
          <cell r="AW46">
            <v>-1.0419999999999998</v>
          </cell>
          <cell r="AX46">
            <v>1.7589999999999997</v>
          </cell>
          <cell r="AY46">
            <v>1</v>
          </cell>
          <cell r="AZ46">
            <v>1</v>
          </cell>
        </row>
        <row r="47">
          <cell r="G47" t="str">
            <v>Howard Garey_1</v>
          </cell>
          <cell r="H47">
            <v>11479</v>
          </cell>
          <cell r="I47">
            <v>1</v>
          </cell>
          <cell r="J47">
            <v>1</v>
          </cell>
          <cell r="K47">
            <v>1</v>
          </cell>
          <cell r="L47">
            <v>0</v>
          </cell>
          <cell r="M47">
            <v>0</v>
          </cell>
          <cell r="N47">
            <v>1</v>
          </cell>
          <cell r="O47">
            <v>1</v>
          </cell>
          <cell r="P47">
            <v>2</v>
          </cell>
          <cell r="Q47">
            <v>1</v>
          </cell>
          <cell r="R47"/>
          <cell r="S47">
            <v>0</v>
          </cell>
          <cell r="T47">
            <v>0</v>
          </cell>
          <cell r="U47">
            <v>41416</v>
          </cell>
          <cell r="V47">
            <v>0</v>
          </cell>
          <cell r="W47">
            <v>41792</v>
          </cell>
          <cell r="X47">
            <v>12.333333333333334</v>
          </cell>
          <cell r="Y47" t="str">
            <v>OD</v>
          </cell>
          <cell r="Z47">
            <v>0</v>
          </cell>
          <cell r="AA47">
            <v>0.84899999999999998</v>
          </cell>
          <cell r="AB47">
            <v>13.045</v>
          </cell>
          <cell r="AC47">
            <v>1.4119999999999999</v>
          </cell>
          <cell r="AD47">
            <v>10.97</v>
          </cell>
          <cell r="AE47">
            <v>2.38</v>
          </cell>
          <cell r="AF47">
            <v>11.45</v>
          </cell>
          <cell r="AG47"/>
          <cell r="AH47"/>
          <cell r="AI47">
            <v>0</v>
          </cell>
          <cell r="AJ47">
            <v>0</v>
          </cell>
          <cell r="AK47">
            <v>0</v>
          </cell>
          <cell r="AL47">
            <v>0.56299999999999994</v>
          </cell>
          <cell r="AM47">
            <v>-2.0749999999999993</v>
          </cell>
          <cell r="AN47">
            <v>-2.6379999999999999</v>
          </cell>
          <cell r="AO47">
            <v>1</v>
          </cell>
          <cell r="AP47">
            <v>1</v>
          </cell>
          <cell r="AQ47">
            <v>1</v>
          </cell>
          <cell r="AR47">
            <v>1</v>
          </cell>
          <cell r="AS47">
            <v>1</v>
          </cell>
          <cell r="AT47">
            <v>0</v>
          </cell>
          <cell r="AU47">
            <v>3</v>
          </cell>
          <cell r="AV47">
            <v>1.5309999999999999</v>
          </cell>
          <cell r="AW47">
            <v>-1.5950000000000006</v>
          </cell>
          <cell r="AX47">
            <v>3.1260000000000003</v>
          </cell>
          <cell r="AY47">
            <v>0</v>
          </cell>
          <cell r="AZ47">
            <v>1</v>
          </cell>
        </row>
        <row r="48">
          <cell r="G48" t="str">
            <v>Mary Ann Hayase_0</v>
          </cell>
          <cell r="H48">
            <v>20145</v>
          </cell>
          <cell r="I48">
            <v>2</v>
          </cell>
          <cell r="J48">
            <v>0</v>
          </cell>
          <cell r="K48">
            <v>1</v>
          </cell>
          <cell r="L48">
            <v>0</v>
          </cell>
          <cell r="M48" t="str">
            <v xml:space="preserve"> </v>
          </cell>
          <cell r="N48">
            <v>1</v>
          </cell>
          <cell r="O48">
            <v>4</v>
          </cell>
          <cell r="P48">
            <v>2</v>
          </cell>
          <cell r="Q48">
            <v>0</v>
          </cell>
          <cell r="R48"/>
          <cell r="S48">
            <v>0</v>
          </cell>
          <cell r="T48">
            <v>0</v>
          </cell>
          <cell r="U48">
            <v>42186</v>
          </cell>
          <cell r="V48">
            <v>0</v>
          </cell>
          <cell r="W48">
            <v>0</v>
          </cell>
          <cell r="X48"/>
          <cell r="Y48" t="str">
            <v>OD</v>
          </cell>
          <cell r="Z48">
            <v>0</v>
          </cell>
          <cell r="AA48">
            <v>2.23</v>
          </cell>
          <cell r="AB48">
            <v>20.201000000000001</v>
          </cell>
          <cell r="AC48">
            <v>3.7029999999999998</v>
          </cell>
          <cell r="AD48">
            <v>18.937999999999999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1</v>
          </cell>
          <cell r="AJ48">
            <v>0</v>
          </cell>
          <cell r="AK48">
            <v>0</v>
          </cell>
          <cell r="AL48">
            <v>1.4729999999999999</v>
          </cell>
          <cell r="AM48">
            <v>-1.2630000000000017</v>
          </cell>
          <cell r="AN48">
            <v>-2.7360000000000007</v>
          </cell>
          <cell r="AO48">
            <v>1</v>
          </cell>
          <cell r="AP48">
            <v>1</v>
          </cell>
          <cell r="AQ48">
            <v>1</v>
          </cell>
          <cell r="AR48">
            <v>1</v>
          </cell>
          <cell r="AS48">
            <v>1</v>
          </cell>
          <cell r="AT48">
            <v>0</v>
          </cell>
          <cell r="AU48">
            <v>3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1</v>
          </cell>
        </row>
        <row r="49">
          <cell r="G49" t="str">
            <v>Mary Ann Hayase_1</v>
          </cell>
          <cell r="H49">
            <v>20145</v>
          </cell>
          <cell r="I49">
            <v>2</v>
          </cell>
          <cell r="J49">
            <v>0</v>
          </cell>
          <cell r="K49">
            <v>1</v>
          </cell>
          <cell r="L49">
            <v>0</v>
          </cell>
          <cell r="M49">
            <v>0</v>
          </cell>
          <cell r="N49">
            <v>1</v>
          </cell>
          <cell r="O49">
            <v>4</v>
          </cell>
          <cell r="P49">
            <v>2</v>
          </cell>
          <cell r="Q49">
            <v>1</v>
          </cell>
          <cell r="R49"/>
          <cell r="S49">
            <v>0</v>
          </cell>
          <cell r="T49">
            <v>0</v>
          </cell>
          <cell r="U49">
            <v>42186</v>
          </cell>
          <cell r="V49">
            <v>0</v>
          </cell>
          <cell r="W49">
            <v>0</v>
          </cell>
          <cell r="X49"/>
          <cell r="Y49" t="str">
            <v>OD</v>
          </cell>
          <cell r="Z49">
            <v>0</v>
          </cell>
          <cell r="AA49">
            <v>2.141</v>
          </cell>
          <cell r="AB49">
            <v>19.978000000000002</v>
          </cell>
          <cell r="AC49">
            <v>2.8039999999999998</v>
          </cell>
          <cell r="AD49">
            <v>25.128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1</v>
          </cell>
          <cell r="AJ49">
            <v>1</v>
          </cell>
          <cell r="AK49">
            <v>0</v>
          </cell>
          <cell r="AL49">
            <v>0.66299999999999981</v>
          </cell>
          <cell r="AM49">
            <v>5.1499999999999986</v>
          </cell>
          <cell r="AN49">
            <v>4.4869999999999983</v>
          </cell>
          <cell r="AO49">
            <v>1</v>
          </cell>
          <cell r="AP49">
            <v>0</v>
          </cell>
          <cell r="AQ49">
            <v>0</v>
          </cell>
          <cell r="AR49">
            <v>1</v>
          </cell>
          <cell r="AS49">
            <v>0</v>
          </cell>
          <cell r="AT49">
            <v>0</v>
          </cell>
          <cell r="AU49">
            <v>1</v>
          </cell>
          <cell r="AV49">
            <v>0</v>
          </cell>
          <cell r="AW49">
            <v>0</v>
          </cell>
          <cell r="AX49">
            <v>0</v>
          </cell>
          <cell r="AY49">
            <v>1</v>
          </cell>
          <cell r="AZ49">
            <v>1</v>
          </cell>
        </row>
        <row r="50">
          <cell r="G50" t="str">
            <v>Laurie Deyoung_0</v>
          </cell>
          <cell r="H50">
            <v>24212</v>
          </cell>
          <cell r="I50">
            <v>2</v>
          </cell>
          <cell r="J50">
            <v>0</v>
          </cell>
          <cell r="K50">
            <v>1</v>
          </cell>
          <cell r="L50">
            <v>0</v>
          </cell>
          <cell r="M50">
            <v>0</v>
          </cell>
          <cell r="N50">
            <v>1</v>
          </cell>
          <cell r="O50">
            <v>4</v>
          </cell>
          <cell r="P50">
            <v>1</v>
          </cell>
          <cell r="Q50">
            <v>0</v>
          </cell>
          <cell r="R50"/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/>
          <cell r="Y50" t="str">
            <v>OS</v>
          </cell>
          <cell r="Z50">
            <v>1</v>
          </cell>
          <cell r="AA50">
            <v>3.2829999999999999</v>
          </cell>
          <cell r="AB50">
            <v>14.997</v>
          </cell>
          <cell r="AC50">
            <v>3.597</v>
          </cell>
          <cell r="AD50">
            <v>16.853000000000002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1</v>
          </cell>
          <cell r="AJ50">
            <v>0</v>
          </cell>
          <cell r="AK50">
            <v>0</v>
          </cell>
          <cell r="AL50">
            <v>0.31400000000000006</v>
          </cell>
          <cell r="AM50">
            <v>1.8560000000000016</v>
          </cell>
          <cell r="AN50">
            <v>1.5420000000000016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1</v>
          </cell>
          <cell r="AU50">
            <v>4</v>
          </cell>
          <cell r="AV50">
            <v>0</v>
          </cell>
          <cell r="AW50">
            <v>0</v>
          </cell>
          <cell r="AX50">
            <v>0</v>
          </cell>
          <cell r="AY50">
            <v>1</v>
          </cell>
          <cell r="AZ50">
            <v>0</v>
          </cell>
        </row>
        <row r="51">
          <cell r="G51" t="str">
            <v>Laurie Deyoung_1</v>
          </cell>
          <cell r="H51">
            <v>24212</v>
          </cell>
          <cell r="I51">
            <v>2</v>
          </cell>
          <cell r="J51">
            <v>0</v>
          </cell>
          <cell r="K51">
            <v>1</v>
          </cell>
          <cell r="L51">
            <v>0</v>
          </cell>
          <cell r="M51">
            <v>0</v>
          </cell>
          <cell r="N51">
            <v>1</v>
          </cell>
          <cell r="O51">
            <v>4</v>
          </cell>
          <cell r="P51">
            <v>1</v>
          </cell>
          <cell r="Q51">
            <v>1</v>
          </cell>
          <cell r="R51"/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/>
          <cell r="Y51" t="str">
            <v>OS</v>
          </cell>
          <cell r="Z51">
            <v>1</v>
          </cell>
          <cell r="AA51">
            <v>2.835</v>
          </cell>
          <cell r="AB51">
            <v>15.221</v>
          </cell>
          <cell r="AC51">
            <v>3.1930000000000001</v>
          </cell>
          <cell r="AD51">
            <v>15.358000000000001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1</v>
          </cell>
          <cell r="AJ51">
            <v>1</v>
          </cell>
          <cell r="AK51">
            <v>0</v>
          </cell>
          <cell r="AL51">
            <v>0.3580000000000001</v>
          </cell>
          <cell r="AM51">
            <v>0.13700000000000045</v>
          </cell>
          <cell r="AN51">
            <v>-0.22099999999999831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1</v>
          </cell>
          <cell r="AU51">
            <v>4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</row>
        <row r="52">
          <cell r="G52" t="str">
            <v>Susan Plotke_0</v>
          </cell>
          <cell r="H52">
            <v>20609</v>
          </cell>
          <cell r="I52">
            <v>2</v>
          </cell>
          <cell r="J52">
            <v>0</v>
          </cell>
          <cell r="K52">
            <v>1</v>
          </cell>
          <cell r="L52">
            <v>0</v>
          </cell>
          <cell r="M52">
            <v>0</v>
          </cell>
          <cell r="N52">
            <v>1</v>
          </cell>
          <cell r="O52">
            <v>4</v>
          </cell>
          <cell r="P52">
            <v>2</v>
          </cell>
          <cell r="Q52">
            <v>0</v>
          </cell>
          <cell r="R52"/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/>
          <cell r="Y52" t="str">
            <v>OS</v>
          </cell>
          <cell r="Z52">
            <v>1</v>
          </cell>
          <cell r="AA52">
            <v>0.57799999999999996</v>
          </cell>
          <cell r="AB52">
            <v>24.196999999999999</v>
          </cell>
          <cell r="AC52">
            <v>0.373</v>
          </cell>
          <cell r="AD52">
            <v>22.201000000000001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1</v>
          </cell>
          <cell r="AJ52">
            <v>0</v>
          </cell>
          <cell r="AK52">
            <v>0</v>
          </cell>
          <cell r="AL52">
            <v>-0.20499999999999996</v>
          </cell>
          <cell r="AM52">
            <v>-1.9959999999999987</v>
          </cell>
          <cell r="AN52">
            <v>-1.7910000000000004</v>
          </cell>
          <cell r="AO52">
            <v>0</v>
          </cell>
          <cell r="AP52">
            <v>1</v>
          </cell>
          <cell r="AQ52">
            <v>1</v>
          </cell>
          <cell r="AR52">
            <v>1</v>
          </cell>
          <cell r="AS52">
            <v>0</v>
          </cell>
          <cell r="AT52">
            <v>0</v>
          </cell>
          <cell r="AU52">
            <v>2</v>
          </cell>
          <cell r="AV52">
            <v>0</v>
          </cell>
          <cell r="AW52">
            <v>0</v>
          </cell>
          <cell r="AX52">
            <v>0</v>
          </cell>
          <cell r="AY52">
            <v>1</v>
          </cell>
          <cell r="AZ52">
            <v>0</v>
          </cell>
        </row>
        <row r="53">
          <cell r="G53" t="str">
            <v>Susan Plotke_1</v>
          </cell>
          <cell r="H53">
            <v>20609</v>
          </cell>
          <cell r="I53">
            <v>2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1</v>
          </cell>
          <cell r="O53">
            <v>4</v>
          </cell>
          <cell r="P53">
            <v>2</v>
          </cell>
          <cell r="Q53">
            <v>1</v>
          </cell>
          <cell r="R53"/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/>
          <cell r="Y53" t="str">
            <v>OS</v>
          </cell>
          <cell r="Z53">
            <v>1</v>
          </cell>
          <cell r="AA53">
            <v>0.44500000000000001</v>
          </cell>
          <cell r="AB53">
            <v>23.041</v>
          </cell>
          <cell r="AC53">
            <v>1.3280000000000001</v>
          </cell>
          <cell r="AD53">
            <v>20.79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1</v>
          </cell>
          <cell r="AJ53">
            <v>1</v>
          </cell>
          <cell r="AK53">
            <v>0</v>
          </cell>
          <cell r="AL53">
            <v>0.88300000000000001</v>
          </cell>
          <cell r="AM53">
            <v>-2.2510000000000012</v>
          </cell>
          <cell r="AN53">
            <v>-3.1340000000000003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0</v>
          </cell>
          <cell r="AU53">
            <v>3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</row>
        <row r="54">
          <cell r="G54" t="str">
            <v>Linda McHugh_0</v>
          </cell>
          <cell r="H54">
            <v>27493</v>
          </cell>
          <cell r="I54">
            <v>2</v>
          </cell>
          <cell r="J54">
            <v>0</v>
          </cell>
          <cell r="K54">
            <v>2</v>
          </cell>
          <cell r="L54" t="str">
            <v>Droop after head trauma</v>
          </cell>
          <cell r="M54" t="str">
            <v xml:space="preserve"> </v>
          </cell>
          <cell r="N54">
            <v>1</v>
          </cell>
          <cell r="O54">
            <v>4</v>
          </cell>
          <cell r="P54">
            <v>0</v>
          </cell>
          <cell r="Q54">
            <v>0</v>
          </cell>
          <cell r="R54"/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/>
          <cell r="Y54" t="str">
            <v>OD</v>
          </cell>
          <cell r="Z54">
            <v>0</v>
          </cell>
          <cell r="AA54">
            <v>2.1240000000000001</v>
          </cell>
          <cell r="AB54">
            <v>13.176</v>
          </cell>
          <cell r="AC54">
            <v>3.0939999999999999</v>
          </cell>
          <cell r="AD54">
            <v>13.015000000000001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1</v>
          </cell>
          <cell r="AJ54">
            <v>0</v>
          </cell>
          <cell r="AK54">
            <v>0</v>
          </cell>
          <cell r="AL54">
            <v>0.96999999999999975</v>
          </cell>
          <cell r="AM54">
            <v>-0.16099999999999959</v>
          </cell>
          <cell r="AN54">
            <v>-1.1309999999999985</v>
          </cell>
          <cell r="AO54">
            <v>1</v>
          </cell>
          <cell r="AP54">
            <v>0</v>
          </cell>
          <cell r="AQ54">
            <v>1</v>
          </cell>
          <cell r="AR54">
            <v>1</v>
          </cell>
          <cell r="AS54">
            <v>0</v>
          </cell>
          <cell r="AT54">
            <v>0</v>
          </cell>
          <cell r="AU54">
            <v>1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1</v>
          </cell>
        </row>
        <row r="55">
          <cell r="G55" t="str">
            <v>Linda McHugh_1</v>
          </cell>
          <cell r="H55">
            <v>27493</v>
          </cell>
          <cell r="I55">
            <v>2</v>
          </cell>
          <cell r="J55">
            <v>0</v>
          </cell>
          <cell r="K55">
            <v>2</v>
          </cell>
          <cell r="L55">
            <v>0</v>
          </cell>
          <cell r="M55">
            <v>0</v>
          </cell>
          <cell r="N55">
            <v>1</v>
          </cell>
          <cell r="O55">
            <v>4</v>
          </cell>
          <cell r="P55">
            <v>0</v>
          </cell>
          <cell r="Q55">
            <v>1</v>
          </cell>
          <cell r="R55"/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/>
          <cell r="Y55" t="str">
            <v>OD</v>
          </cell>
          <cell r="Z55">
            <v>0</v>
          </cell>
          <cell r="AA55">
            <v>3.516</v>
          </cell>
          <cell r="AB55">
            <v>14.752000000000001</v>
          </cell>
          <cell r="AC55">
            <v>3.0449999999999999</v>
          </cell>
          <cell r="AD55">
            <v>15.029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1</v>
          </cell>
          <cell r="AJ55">
            <v>1</v>
          </cell>
          <cell r="AK55">
            <v>0</v>
          </cell>
          <cell r="AL55">
            <v>-0.47100000000000009</v>
          </cell>
          <cell r="AM55">
            <v>0.27699999999999925</v>
          </cell>
          <cell r="AN55">
            <v>0.74799999999999933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1</v>
          </cell>
          <cell r="AU55">
            <v>4</v>
          </cell>
          <cell r="AV55">
            <v>0</v>
          </cell>
          <cell r="AW55">
            <v>0</v>
          </cell>
          <cell r="AX55">
            <v>0</v>
          </cell>
          <cell r="AY55">
            <v>1</v>
          </cell>
          <cell r="AZ55">
            <v>1</v>
          </cell>
        </row>
        <row r="56">
          <cell r="G56" t="str">
            <v>David Gitlitz_0</v>
          </cell>
          <cell r="H56">
            <v>18068</v>
          </cell>
          <cell r="I56">
            <v>1</v>
          </cell>
          <cell r="J56">
            <v>1</v>
          </cell>
          <cell r="K56">
            <v>1</v>
          </cell>
          <cell r="L56">
            <v>0</v>
          </cell>
          <cell r="M56" t="str">
            <v>Blepharoplasty</v>
          </cell>
          <cell r="N56">
            <v>1</v>
          </cell>
          <cell r="O56">
            <v>5</v>
          </cell>
          <cell r="P56">
            <v>2</v>
          </cell>
          <cell r="Q56">
            <v>0</v>
          </cell>
          <cell r="R56"/>
          <cell r="S56">
            <v>0</v>
          </cell>
          <cell r="T56">
            <v>0</v>
          </cell>
          <cell r="U56">
            <v>42132</v>
          </cell>
          <cell r="V56">
            <v>0</v>
          </cell>
          <cell r="W56">
            <v>42137</v>
          </cell>
          <cell r="X56">
            <v>0.16666666666666666</v>
          </cell>
          <cell r="Y56" t="str">
            <v>OS</v>
          </cell>
          <cell r="Z56">
            <v>1</v>
          </cell>
          <cell r="AA56">
            <v>2.2709999999999999</v>
          </cell>
          <cell r="AB56">
            <v>10.102</v>
          </cell>
          <cell r="AC56">
            <v>2.6110000000000002</v>
          </cell>
          <cell r="AD56">
            <v>10.814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1</v>
          </cell>
          <cell r="AJ56">
            <v>0</v>
          </cell>
          <cell r="AK56">
            <v>0</v>
          </cell>
          <cell r="AL56">
            <v>0.3400000000000003</v>
          </cell>
          <cell r="AM56">
            <v>0.71199999999999974</v>
          </cell>
          <cell r="AN56">
            <v>0.371999999999999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1</v>
          </cell>
          <cell r="AU56">
            <v>4</v>
          </cell>
          <cell r="AV56">
            <v>0</v>
          </cell>
          <cell r="AW56">
            <v>0</v>
          </cell>
          <cell r="AX56">
            <v>0</v>
          </cell>
          <cell r="AY56">
            <v>1</v>
          </cell>
          <cell r="AZ56">
            <v>0</v>
          </cell>
        </row>
        <row r="57">
          <cell r="G57" t="str">
            <v>David Gitlitz_1</v>
          </cell>
          <cell r="H57">
            <v>18068</v>
          </cell>
          <cell r="I57">
            <v>1</v>
          </cell>
          <cell r="J57">
            <v>1</v>
          </cell>
          <cell r="K57">
            <v>1</v>
          </cell>
          <cell r="L57">
            <v>0</v>
          </cell>
          <cell r="M57">
            <v>0</v>
          </cell>
          <cell r="N57">
            <v>1</v>
          </cell>
          <cell r="O57">
            <v>5</v>
          </cell>
          <cell r="P57">
            <v>2</v>
          </cell>
          <cell r="Q57">
            <v>1</v>
          </cell>
          <cell r="R57"/>
          <cell r="S57">
            <v>0</v>
          </cell>
          <cell r="T57">
            <v>0</v>
          </cell>
          <cell r="U57">
            <v>42132</v>
          </cell>
          <cell r="V57">
            <v>0</v>
          </cell>
          <cell r="W57">
            <v>42137</v>
          </cell>
          <cell r="X57">
            <v>0.16666666666666666</v>
          </cell>
          <cell r="Y57" t="str">
            <v>OS</v>
          </cell>
          <cell r="Z57">
            <v>1</v>
          </cell>
          <cell r="AA57">
            <v>1.0660000000000001</v>
          </cell>
          <cell r="AB57">
            <v>9.36</v>
          </cell>
          <cell r="AC57">
            <v>2.6480000000000001</v>
          </cell>
          <cell r="AD57">
            <v>9.343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1</v>
          </cell>
          <cell r="AJ57">
            <v>1</v>
          </cell>
          <cell r="AK57">
            <v>0</v>
          </cell>
          <cell r="AL57">
            <v>1.5820000000000001</v>
          </cell>
          <cell r="AM57">
            <v>-1.699999999999946E-2</v>
          </cell>
          <cell r="AN57">
            <v>-1.5989999999999984</v>
          </cell>
          <cell r="AO57">
            <v>1</v>
          </cell>
          <cell r="AP57">
            <v>0</v>
          </cell>
          <cell r="AQ57">
            <v>1</v>
          </cell>
          <cell r="AR57">
            <v>1</v>
          </cell>
          <cell r="AS57">
            <v>0</v>
          </cell>
          <cell r="AT57">
            <v>0</v>
          </cell>
          <cell r="AU57">
            <v>1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</row>
        <row r="58">
          <cell r="G58" t="str">
            <v>Walter Abad_0</v>
          </cell>
          <cell r="H58">
            <v>17334</v>
          </cell>
          <cell r="I58">
            <v>1</v>
          </cell>
          <cell r="J58">
            <v>1</v>
          </cell>
          <cell r="K58">
            <v>1</v>
          </cell>
          <cell r="L58">
            <v>0</v>
          </cell>
          <cell r="M58" t="str">
            <v>Repair of blepharoptosis</v>
          </cell>
          <cell r="N58">
            <v>1</v>
          </cell>
          <cell r="O58">
            <v>1</v>
          </cell>
          <cell r="P58">
            <v>2</v>
          </cell>
          <cell r="Q58">
            <v>0</v>
          </cell>
          <cell r="R58"/>
          <cell r="S58">
            <v>0</v>
          </cell>
          <cell r="T58">
            <v>0</v>
          </cell>
          <cell r="U58">
            <v>42104</v>
          </cell>
          <cell r="V58">
            <v>0</v>
          </cell>
          <cell r="W58">
            <v>42111</v>
          </cell>
          <cell r="X58">
            <v>0.23333333333333334</v>
          </cell>
          <cell r="Y58" t="str">
            <v>OS</v>
          </cell>
          <cell r="Z58">
            <v>1</v>
          </cell>
          <cell r="AA58">
            <v>1.8759999999999999</v>
          </cell>
          <cell r="AB58">
            <v>15.606999999999999</v>
          </cell>
          <cell r="AC58">
            <v>1.3149999999999999</v>
          </cell>
          <cell r="AD58">
            <v>13.843999999999999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1</v>
          </cell>
          <cell r="AJ58">
            <v>0</v>
          </cell>
          <cell r="AK58">
            <v>0</v>
          </cell>
          <cell r="AL58">
            <v>-0.56099999999999994</v>
          </cell>
          <cell r="AM58">
            <v>-1.7629999999999999</v>
          </cell>
          <cell r="AN58">
            <v>-1.202</v>
          </cell>
          <cell r="AO58">
            <v>0</v>
          </cell>
          <cell r="AP58">
            <v>1</v>
          </cell>
          <cell r="AQ58">
            <v>1</v>
          </cell>
          <cell r="AR58">
            <v>1</v>
          </cell>
          <cell r="AS58">
            <v>0</v>
          </cell>
          <cell r="AT58">
            <v>0</v>
          </cell>
          <cell r="AU58">
            <v>2</v>
          </cell>
          <cell r="AV58">
            <v>0</v>
          </cell>
          <cell r="AW58">
            <v>0</v>
          </cell>
          <cell r="AX58">
            <v>0</v>
          </cell>
          <cell r="AY58">
            <v>1</v>
          </cell>
          <cell r="AZ58">
            <v>0</v>
          </cell>
        </row>
        <row r="59">
          <cell r="G59" t="str">
            <v>Walter Abad_1</v>
          </cell>
          <cell r="H59">
            <v>17334</v>
          </cell>
          <cell r="I59">
            <v>1</v>
          </cell>
          <cell r="J59">
            <v>1</v>
          </cell>
          <cell r="K59">
            <v>1</v>
          </cell>
          <cell r="L59">
            <v>0</v>
          </cell>
          <cell r="M59">
            <v>0</v>
          </cell>
          <cell r="N59">
            <v>1</v>
          </cell>
          <cell r="O59">
            <v>1</v>
          </cell>
          <cell r="P59">
            <v>2</v>
          </cell>
          <cell r="Q59">
            <v>1</v>
          </cell>
          <cell r="R59"/>
          <cell r="S59">
            <v>0</v>
          </cell>
          <cell r="T59">
            <v>0</v>
          </cell>
          <cell r="U59">
            <v>42104</v>
          </cell>
          <cell r="V59">
            <v>0</v>
          </cell>
          <cell r="W59">
            <v>42111</v>
          </cell>
          <cell r="X59">
            <v>0.23333333333333334</v>
          </cell>
          <cell r="Y59" t="str">
            <v>OS</v>
          </cell>
          <cell r="Z59">
            <v>1</v>
          </cell>
          <cell r="AA59">
            <v>1.151</v>
          </cell>
          <cell r="AB59">
            <v>11.683999999999999</v>
          </cell>
          <cell r="AC59">
            <v>1.2809999999999999</v>
          </cell>
          <cell r="AD59">
            <v>11.041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1</v>
          </cell>
          <cell r="AJ59">
            <v>1</v>
          </cell>
          <cell r="AK59">
            <v>0</v>
          </cell>
          <cell r="AL59">
            <v>0.12999999999999989</v>
          </cell>
          <cell r="AM59">
            <v>-0.64299999999999891</v>
          </cell>
          <cell r="AN59">
            <v>-0.77299999999999969</v>
          </cell>
          <cell r="AO59">
            <v>0</v>
          </cell>
          <cell r="AP59">
            <v>1</v>
          </cell>
          <cell r="AQ59">
            <v>1</v>
          </cell>
          <cell r="AR59">
            <v>1</v>
          </cell>
          <cell r="AS59">
            <v>0</v>
          </cell>
          <cell r="AT59">
            <v>0</v>
          </cell>
          <cell r="AU59">
            <v>2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</row>
        <row r="60">
          <cell r="G60" t="str">
            <v>Michael Burton_0</v>
          </cell>
          <cell r="H60">
            <v>12190</v>
          </cell>
          <cell r="I60">
            <v>1</v>
          </cell>
          <cell r="J60">
            <v>0</v>
          </cell>
          <cell r="K60">
            <v>2</v>
          </cell>
          <cell r="L60" t="str">
            <v>botox 1/15</v>
          </cell>
          <cell r="M60" t="str">
            <v>internal levator resection and lateral canthal resuspension</v>
          </cell>
          <cell r="N60">
            <v>1</v>
          </cell>
          <cell r="O60">
            <v>4</v>
          </cell>
          <cell r="P60">
            <v>2</v>
          </cell>
          <cell r="Q60">
            <v>0</v>
          </cell>
          <cell r="R60"/>
          <cell r="S60">
            <v>0</v>
          </cell>
          <cell r="T60">
            <v>0</v>
          </cell>
          <cell r="U60">
            <v>42123</v>
          </cell>
          <cell r="V60">
            <v>0</v>
          </cell>
          <cell r="W60">
            <v>0</v>
          </cell>
          <cell r="X60"/>
          <cell r="Y60" t="str">
            <v>OD</v>
          </cell>
          <cell r="Z60">
            <v>0</v>
          </cell>
          <cell r="AA60">
            <v>0.56000000000000005</v>
          </cell>
          <cell r="AB60">
            <v>10.538</v>
          </cell>
          <cell r="AC60">
            <v>1.121</v>
          </cell>
          <cell r="AD60">
            <v>7.5430000000000001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1</v>
          </cell>
          <cell r="AK60">
            <v>0</v>
          </cell>
          <cell r="AL60">
            <v>0.56099999999999994</v>
          </cell>
          <cell r="AM60">
            <v>-2.9950000000000001</v>
          </cell>
          <cell r="AN60">
            <v>-3.5559999999999992</v>
          </cell>
          <cell r="AO60">
            <v>1</v>
          </cell>
          <cell r="AP60">
            <v>1</v>
          </cell>
          <cell r="AQ60">
            <v>1</v>
          </cell>
          <cell r="AR60">
            <v>1</v>
          </cell>
          <cell r="AS60">
            <v>1</v>
          </cell>
          <cell r="AT60">
            <v>0</v>
          </cell>
          <cell r="AU60">
            <v>3</v>
          </cell>
          <cell r="AV60">
            <v>0</v>
          </cell>
          <cell r="AW60">
            <v>0</v>
          </cell>
          <cell r="AX60">
            <v>0</v>
          </cell>
          <cell r="AY60">
            <v>1</v>
          </cell>
          <cell r="AZ60">
            <v>1</v>
          </cell>
        </row>
        <row r="61">
          <cell r="G61" t="str">
            <v>Michael Burton_1</v>
          </cell>
          <cell r="H61">
            <v>12190</v>
          </cell>
          <cell r="I61">
            <v>1</v>
          </cell>
          <cell r="J61">
            <v>0</v>
          </cell>
          <cell r="K61">
            <v>2</v>
          </cell>
          <cell r="L61">
            <v>0</v>
          </cell>
          <cell r="M61">
            <v>0</v>
          </cell>
          <cell r="N61">
            <v>1</v>
          </cell>
          <cell r="O61">
            <v>4</v>
          </cell>
          <cell r="P61">
            <v>2</v>
          </cell>
          <cell r="Q61">
            <v>1</v>
          </cell>
          <cell r="R61"/>
          <cell r="S61">
            <v>0</v>
          </cell>
          <cell r="T61">
            <v>0</v>
          </cell>
          <cell r="U61">
            <v>42123</v>
          </cell>
          <cell r="V61">
            <v>0</v>
          </cell>
          <cell r="W61">
            <v>0</v>
          </cell>
          <cell r="X61"/>
          <cell r="Y61" t="str">
            <v>OD</v>
          </cell>
          <cell r="Z61">
            <v>0</v>
          </cell>
          <cell r="AA61">
            <v>0.69199999999999995</v>
          </cell>
          <cell r="AB61">
            <v>10.33</v>
          </cell>
          <cell r="AC61">
            <v>0.73299999999999998</v>
          </cell>
          <cell r="AD61">
            <v>8.1460000000000008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4.1000000000000036E-2</v>
          </cell>
          <cell r="AM61">
            <v>-2.1839999999999993</v>
          </cell>
          <cell r="AN61">
            <v>-2.2249999999999988</v>
          </cell>
          <cell r="AO61">
            <v>0</v>
          </cell>
          <cell r="AP61">
            <v>1</v>
          </cell>
          <cell r="AQ61">
            <v>1</v>
          </cell>
          <cell r="AR61">
            <v>1</v>
          </cell>
          <cell r="AS61">
            <v>0</v>
          </cell>
          <cell r="AT61">
            <v>0</v>
          </cell>
          <cell r="AU61">
            <v>2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1</v>
          </cell>
        </row>
        <row r="62">
          <cell r="G62" t="str">
            <v>Shari Ellen Greenberg_0</v>
          </cell>
          <cell r="H62">
            <v>21462</v>
          </cell>
          <cell r="I62">
            <v>2</v>
          </cell>
          <cell r="J62">
            <v>0</v>
          </cell>
          <cell r="K62">
            <v>2</v>
          </cell>
          <cell r="L62" t="str">
            <v>ptosis due to neuroma surgery</v>
          </cell>
          <cell r="M62" t="str">
            <v xml:space="preserve"> </v>
          </cell>
          <cell r="N62">
            <v>1</v>
          </cell>
          <cell r="O62">
            <v>4</v>
          </cell>
          <cell r="P62">
            <v>0</v>
          </cell>
          <cell r="Q62">
            <v>0</v>
          </cell>
          <cell r="R62"/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/>
          <cell r="Y62" t="str">
            <v>OD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1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1</v>
          </cell>
          <cell r="AU62"/>
          <cell r="AV62">
            <v>0</v>
          </cell>
          <cell r="AW62">
            <v>0</v>
          </cell>
          <cell r="AX62">
            <v>0</v>
          </cell>
          <cell r="AY62">
            <v>1</v>
          </cell>
          <cell r="AZ62">
            <v>1</v>
          </cell>
        </row>
        <row r="63">
          <cell r="G63" t="str">
            <v>Shari Ellen Greenberg_1</v>
          </cell>
          <cell r="H63">
            <v>21462</v>
          </cell>
          <cell r="I63">
            <v>2</v>
          </cell>
          <cell r="J63">
            <v>0</v>
          </cell>
          <cell r="K63">
            <v>2</v>
          </cell>
          <cell r="L63">
            <v>0</v>
          </cell>
          <cell r="M63">
            <v>0</v>
          </cell>
          <cell r="N63">
            <v>1</v>
          </cell>
          <cell r="O63">
            <v>4</v>
          </cell>
          <cell r="P63">
            <v>0</v>
          </cell>
          <cell r="Q63">
            <v>1</v>
          </cell>
          <cell r="R63"/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/>
          <cell r="Y63" t="str">
            <v>OD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1</v>
          </cell>
          <cell r="AU63"/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1</v>
          </cell>
        </row>
        <row r="64">
          <cell r="G64" t="str">
            <v>Fereshteh Rouhi_0</v>
          </cell>
          <cell r="H64">
            <v>17442</v>
          </cell>
          <cell r="I64">
            <v>2</v>
          </cell>
          <cell r="J64">
            <v>1</v>
          </cell>
          <cell r="K64">
            <v>1</v>
          </cell>
          <cell r="L64">
            <v>0</v>
          </cell>
          <cell r="M64" t="str">
            <v>Repair of blepharoptosis</v>
          </cell>
          <cell r="N64">
            <v>1</v>
          </cell>
          <cell r="O64">
            <v>1</v>
          </cell>
          <cell r="P64">
            <v>2</v>
          </cell>
          <cell r="Q64">
            <v>0</v>
          </cell>
          <cell r="R64"/>
          <cell r="S64">
            <v>0</v>
          </cell>
          <cell r="T64">
            <v>0</v>
          </cell>
          <cell r="U64">
            <v>42111</v>
          </cell>
          <cell r="V64">
            <v>0</v>
          </cell>
          <cell r="W64">
            <v>42136</v>
          </cell>
          <cell r="X64">
            <v>0.83333333333333337</v>
          </cell>
          <cell r="Y64" t="str">
            <v>OS</v>
          </cell>
          <cell r="Z64">
            <v>1</v>
          </cell>
          <cell r="AA64">
            <v>1.675</v>
          </cell>
          <cell r="AB64">
            <v>17.643000000000001</v>
          </cell>
          <cell r="AC64">
            <v>0.81100000000000005</v>
          </cell>
          <cell r="AD64">
            <v>16.670000000000002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1</v>
          </cell>
          <cell r="AK64">
            <v>0</v>
          </cell>
          <cell r="AL64">
            <v>-0.86399999999999999</v>
          </cell>
          <cell r="AM64">
            <v>-0.97299999999999898</v>
          </cell>
          <cell r="AN64">
            <v>-0.10899999999999821</v>
          </cell>
          <cell r="AO64">
            <v>0</v>
          </cell>
          <cell r="AP64">
            <v>1</v>
          </cell>
          <cell r="AQ64">
            <v>0</v>
          </cell>
          <cell r="AR64">
            <v>1</v>
          </cell>
          <cell r="AS64">
            <v>0</v>
          </cell>
          <cell r="AT64">
            <v>0</v>
          </cell>
          <cell r="AU64">
            <v>2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</row>
        <row r="65">
          <cell r="G65" t="str">
            <v>Fereshteh Rouhi_1</v>
          </cell>
          <cell r="H65">
            <v>17442</v>
          </cell>
          <cell r="I65">
            <v>2</v>
          </cell>
          <cell r="J65">
            <v>1</v>
          </cell>
          <cell r="K65">
            <v>1</v>
          </cell>
          <cell r="L65">
            <v>0</v>
          </cell>
          <cell r="M65">
            <v>0</v>
          </cell>
          <cell r="N65">
            <v>1</v>
          </cell>
          <cell r="O65">
            <v>1</v>
          </cell>
          <cell r="P65">
            <v>2</v>
          </cell>
          <cell r="Q65">
            <v>1</v>
          </cell>
          <cell r="R65"/>
          <cell r="S65">
            <v>0</v>
          </cell>
          <cell r="T65">
            <v>0</v>
          </cell>
          <cell r="U65">
            <v>42111</v>
          </cell>
          <cell r="V65">
            <v>0</v>
          </cell>
          <cell r="W65">
            <v>42136</v>
          </cell>
          <cell r="X65">
            <v>0.83333333333333337</v>
          </cell>
          <cell r="Y65" t="str">
            <v>OS</v>
          </cell>
          <cell r="Z65">
            <v>1</v>
          </cell>
          <cell r="AA65">
            <v>1.7310000000000001</v>
          </cell>
          <cell r="AB65">
            <v>16.75</v>
          </cell>
          <cell r="AC65">
            <v>1.621</v>
          </cell>
          <cell r="AD65">
            <v>15.555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-0.1100000000000001</v>
          </cell>
          <cell r="AM65">
            <v>-1.1950000000000003</v>
          </cell>
          <cell r="AN65">
            <v>-1.0850000000000009</v>
          </cell>
          <cell r="AO65">
            <v>0</v>
          </cell>
          <cell r="AP65">
            <v>1</v>
          </cell>
          <cell r="AQ65">
            <v>1</v>
          </cell>
          <cell r="AR65">
            <v>1</v>
          </cell>
          <cell r="AS65">
            <v>0</v>
          </cell>
          <cell r="AT65">
            <v>0</v>
          </cell>
          <cell r="AU65">
            <v>2</v>
          </cell>
          <cell r="AV65">
            <v>0</v>
          </cell>
          <cell r="AW65">
            <v>0</v>
          </cell>
          <cell r="AX65">
            <v>0</v>
          </cell>
          <cell r="AY65">
            <v>1</v>
          </cell>
          <cell r="AZ65">
            <v>0</v>
          </cell>
        </row>
        <row r="66">
          <cell r="G66" t="str">
            <v>Elizabeth Carlin_0</v>
          </cell>
          <cell r="H66">
            <v>11541</v>
          </cell>
          <cell r="I66">
            <v>2</v>
          </cell>
          <cell r="J66">
            <v>1</v>
          </cell>
          <cell r="K66">
            <v>1</v>
          </cell>
          <cell r="L66">
            <v>0</v>
          </cell>
          <cell r="M66" t="str">
            <v>Blepharoplasty and ablation of keratosis (lower)</v>
          </cell>
          <cell r="N66">
            <v>1</v>
          </cell>
          <cell r="O66">
            <v>5</v>
          </cell>
          <cell r="P66">
            <v>2</v>
          </cell>
          <cell r="Q66">
            <v>0</v>
          </cell>
          <cell r="R66"/>
          <cell r="S66">
            <v>0</v>
          </cell>
          <cell r="T66">
            <v>0</v>
          </cell>
          <cell r="U66">
            <v>42115</v>
          </cell>
          <cell r="V66">
            <v>0</v>
          </cell>
          <cell r="W66">
            <v>42121</v>
          </cell>
          <cell r="X66">
            <v>0.2</v>
          </cell>
          <cell r="Y66" t="str">
            <v>OD</v>
          </cell>
          <cell r="Z66">
            <v>0</v>
          </cell>
          <cell r="AA66">
            <v>1.669</v>
          </cell>
          <cell r="AB66">
            <v>14.554</v>
          </cell>
          <cell r="AC66">
            <v>2.6139999999999999</v>
          </cell>
          <cell r="AD66">
            <v>13.696999999999999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1</v>
          </cell>
          <cell r="AJ66">
            <v>0</v>
          </cell>
          <cell r="AK66">
            <v>0</v>
          </cell>
          <cell r="AL66">
            <v>0.94499999999999984</v>
          </cell>
          <cell r="AM66">
            <v>-0.85700000000000109</v>
          </cell>
          <cell r="AN66">
            <v>-1.8020000000000014</v>
          </cell>
          <cell r="AO66">
            <v>1</v>
          </cell>
          <cell r="AP66">
            <v>1</v>
          </cell>
          <cell r="AQ66">
            <v>1</v>
          </cell>
          <cell r="AR66">
            <v>1</v>
          </cell>
          <cell r="AS66">
            <v>1</v>
          </cell>
          <cell r="AT66">
            <v>0</v>
          </cell>
          <cell r="AU66">
            <v>3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1</v>
          </cell>
        </row>
        <row r="67">
          <cell r="G67" t="str">
            <v>Elizabeth Carlin_1</v>
          </cell>
          <cell r="H67">
            <v>11541</v>
          </cell>
          <cell r="I67">
            <v>2</v>
          </cell>
          <cell r="J67">
            <v>1</v>
          </cell>
          <cell r="K67">
            <v>1</v>
          </cell>
          <cell r="L67">
            <v>0</v>
          </cell>
          <cell r="M67">
            <v>0</v>
          </cell>
          <cell r="N67">
            <v>1</v>
          </cell>
          <cell r="O67">
            <v>5</v>
          </cell>
          <cell r="P67">
            <v>2</v>
          </cell>
          <cell r="Q67">
            <v>1</v>
          </cell>
          <cell r="R67"/>
          <cell r="S67">
            <v>0</v>
          </cell>
          <cell r="T67">
            <v>0</v>
          </cell>
          <cell r="U67">
            <v>42115</v>
          </cell>
          <cell r="V67">
            <v>0</v>
          </cell>
          <cell r="W67">
            <v>42121</v>
          </cell>
          <cell r="X67">
            <v>0.2</v>
          </cell>
          <cell r="Y67" t="str">
            <v>OD</v>
          </cell>
          <cell r="Z67">
            <v>0</v>
          </cell>
          <cell r="AA67">
            <v>3.286</v>
          </cell>
          <cell r="AB67">
            <v>13.25</v>
          </cell>
          <cell r="AC67">
            <v>4.1820000000000004</v>
          </cell>
          <cell r="AD67">
            <v>18.925000000000001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1</v>
          </cell>
          <cell r="AJ67">
            <v>1</v>
          </cell>
          <cell r="AK67">
            <v>0</v>
          </cell>
          <cell r="AL67">
            <v>0.89600000000000035</v>
          </cell>
          <cell r="AM67">
            <v>5.6750000000000007</v>
          </cell>
          <cell r="AN67">
            <v>4.7789999999999999</v>
          </cell>
          <cell r="AO67">
            <v>1</v>
          </cell>
          <cell r="AP67">
            <v>0</v>
          </cell>
          <cell r="AQ67">
            <v>0</v>
          </cell>
          <cell r="AR67">
            <v>1</v>
          </cell>
          <cell r="AS67">
            <v>0</v>
          </cell>
          <cell r="AT67">
            <v>0</v>
          </cell>
          <cell r="AU67">
            <v>1</v>
          </cell>
          <cell r="AV67">
            <v>0</v>
          </cell>
          <cell r="AW67">
            <v>0</v>
          </cell>
          <cell r="AX67">
            <v>0</v>
          </cell>
          <cell r="AY67">
            <v>1</v>
          </cell>
          <cell r="AZ67">
            <v>1</v>
          </cell>
        </row>
        <row r="68">
          <cell r="G68" t="str">
            <v>Layla Abdullah_0</v>
          </cell>
          <cell r="H68">
            <v>23083</v>
          </cell>
          <cell r="I68">
            <v>2</v>
          </cell>
          <cell r="J68">
            <v>1</v>
          </cell>
          <cell r="K68">
            <v>1</v>
          </cell>
          <cell r="L68">
            <v>0</v>
          </cell>
          <cell r="M68" t="str">
            <v>ptosis correction</v>
          </cell>
          <cell r="N68">
            <v>1</v>
          </cell>
          <cell r="O68">
            <v>4</v>
          </cell>
          <cell r="P68">
            <v>1</v>
          </cell>
          <cell r="Q68">
            <v>0</v>
          </cell>
          <cell r="R68"/>
          <cell r="S68">
            <v>0</v>
          </cell>
          <cell r="T68">
            <v>0</v>
          </cell>
          <cell r="U68">
            <v>42024</v>
          </cell>
          <cell r="V68">
            <v>0</v>
          </cell>
          <cell r="W68">
            <v>42030</v>
          </cell>
          <cell r="X68">
            <v>0.2</v>
          </cell>
          <cell r="Y68" t="str">
            <v>OS</v>
          </cell>
          <cell r="Z68">
            <v>1</v>
          </cell>
          <cell r="AA68">
            <v>2.5139999999999998</v>
          </cell>
          <cell r="AB68">
            <v>11.313000000000001</v>
          </cell>
          <cell r="AC68">
            <v>3.35</v>
          </cell>
          <cell r="AD68">
            <v>11.47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1</v>
          </cell>
          <cell r="AJ68">
            <v>0</v>
          </cell>
          <cell r="AK68">
            <v>0</v>
          </cell>
          <cell r="AL68">
            <v>0.8360000000000003</v>
          </cell>
          <cell r="AM68">
            <v>0.15700000000000003</v>
          </cell>
          <cell r="AN68">
            <v>-0.67900000000000027</v>
          </cell>
          <cell r="AO68">
            <v>1</v>
          </cell>
          <cell r="AP68">
            <v>0</v>
          </cell>
          <cell r="AQ68">
            <v>1</v>
          </cell>
          <cell r="AR68">
            <v>1</v>
          </cell>
          <cell r="AS68">
            <v>0</v>
          </cell>
          <cell r="AT68">
            <v>0</v>
          </cell>
          <cell r="AU68">
            <v>1</v>
          </cell>
          <cell r="AV68">
            <v>0</v>
          </cell>
          <cell r="AW68">
            <v>0</v>
          </cell>
          <cell r="AX68">
            <v>0</v>
          </cell>
          <cell r="AY68">
            <v>1</v>
          </cell>
          <cell r="AZ68">
            <v>0</v>
          </cell>
        </row>
        <row r="69">
          <cell r="G69" t="str">
            <v>Layla Abdullah_1</v>
          </cell>
          <cell r="H69">
            <v>23083</v>
          </cell>
          <cell r="I69">
            <v>2</v>
          </cell>
          <cell r="J69">
            <v>1</v>
          </cell>
          <cell r="K69">
            <v>1</v>
          </cell>
          <cell r="L69">
            <v>0</v>
          </cell>
          <cell r="M69">
            <v>0</v>
          </cell>
          <cell r="N69">
            <v>1</v>
          </cell>
          <cell r="O69">
            <v>4</v>
          </cell>
          <cell r="P69">
            <v>1</v>
          </cell>
          <cell r="Q69">
            <v>1</v>
          </cell>
          <cell r="R69"/>
          <cell r="S69">
            <v>0</v>
          </cell>
          <cell r="T69">
            <v>0</v>
          </cell>
          <cell r="U69">
            <v>42024</v>
          </cell>
          <cell r="V69">
            <v>0</v>
          </cell>
          <cell r="W69">
            <v>42030</v>
          </cell>
          <cell r="X69">
            <v>0.2</v>
          </cell>
          <cell r="Y69" t="str">
            <v>OS</v>
          </cell>
          <cell r="Z69">
            <v>1</v>
          </cell>
          <cell r="AA69">
            <v>1.9550000000000001</v>
          </cell>
          <cell r="AB69">
            <v>12.196999999999999</v>
          </cell>
          <cell r="AC69">
            <v>4.0880000000000001</v>
          </cell>
          <cell r="AD69">
            <v>13.57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1</v>
          </cell>
          <cell r="AJ69">
            <v>1</v>
          </cell>
          <cell r="AK69">
            <v>0</v>
          </cell>
          <cell r="AL69">
            <v>2.133</v>
          </cell>
          <cell r="AM69">
            <v>1.3730000000000011</v>
          </cell>
          <cell r="AN69">
            <v>-0.75999999999999979</v>
          </cell>
          <cell r="AO69">
            <v>1</v>
          </cell>
          <cell r="AP69">
            <v>0</v>
          </cell>
          <cell r="AQ69">
            <v>1</v>
          </cell>
          <cell r="AR69">
            <v>1</v>
          </cell>
          <cell r="AS69">
            <v>0</v>
          </cell>
          <cell r="AT69">
            <v>0</v>
          </cell>
          <cell r="AU69">
            <v>1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</row>
        <row r="70">
          <cell r="G70" t="str">
            <v>Elizabeth Hiramoto_0</v>
          </cell>
          <cell r="H70">
            <v>19712</v>
          </cell>
          <cell r="I70">
            <v>2</v>
          </cell>
          <cell r="J70">
            <v>0</v>
          </cell>
          <cell r="K70">
            <v>1</v>
          </cell>
          <cell r="L70">
            <v>0</v>
          </cell>
          <cell r="M70">
            <v>0</v>
          </cell>
          <cell r="N70">
            <v>1</v>
          </cell>
          <cell r="O70">
            <v>4</v>
          </cell>
          <cell r="P70">
            <v>1</v>
          </cell>
          <cell r="Q70">
            <v>0</v>
          </cell>
          <cell r="R70"/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/>
          <cell r="Y70" t="str">
            <v>OS</v>
          </cell>
          <cell r="Z70">
            <v>1</v>
          </cell>
          <cell r="AA70">
            <v>3.58</v>
          </cell>
          <cell r="AB70">
            <v>13.316000000000001</v>
          </cell>
          <cell r="AC70">
            <v>3.492</v>
          </cell>
          <cell r="AD70">
            <v>13.249000000000001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1</v>
          </cell>
          <cell r="AJ70">
            <v>0</v>
          </cell>
          <cell r="AK70">
            <v>0</v>
          </cell>
          <cell r="AL70">
            <v>-8.8000000000000078E-2</v>
          </cell>
          <cell r="AM70">
            <v>-6.7000000000000171E-2</v>
          </cell>
          <cell r="AN70">
            <v>2.1000000000000796E-2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1</v>
          </cell>
          <cell r="AU70">
            <v>4</v>
          </cell>
          <cell r="AV70">
            <v>0</v>
          </cell>
          <cell r="AW70">
            <v>0</v>
          </cell>
          <cell r="AX70">
            <v>0</v>
          </cell>
          <cell r="AY70">
            <v>1</v>
          </cell>
          <cell r="AZ70">
            <v>0</v>
          </cell>
        </row>
        <row r="71">
          <cell r="G71" t="str">
            <v>Elizabeth Hiramoto_1</v>
          </cell>
          <cell r="H71">
            <v>19712</v>
          </cell>
          <cell r="I71">
            <v>2</v>
          </cell>
          <cell r="J71">
            <v>0</v>
          </cell>
          <cell r="K71">
            <v>1</v>
          </cell>
          <cell r="L71">
            <v>0</v>
          </cell>
          <cell r="M71">
            <v>0</v>
          </cell>
          <cell r="N71">
            <v>1</v>
          </cell>
          <cell r="O71">
            <v>4</v>
          </cell>
          <cell r="P71">
            <v>1</v>
          </cell>
          <cell r="Q71">
            <v>1</v>
          </cell>
          <cell r="R71"/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/>
          <cell r="Y71" t="str">
            <v>OS</v>
          </cell>
          <cell r="Z71">
            <v>1</v>
          </cell>
          <cell r="AA71">
            <v>2.6549999999999998</v>
          </cell>
          <cell r="AB71">
            <v>12.552</v>
          </cell>
          <cell r="AC71">
            <v>2.7389999999999999</v>
          </cell>
          <cell r="AD71">
            <v>12.085000000000001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</v>
          </cell>
          <cell r="AJ71">
            <v>1</v>
          </cell>
          <cell r="AK71">
            <v>0</v>
          </cell>
          <cell r="AL71">
            <v>8.4000000000000075E-2</v>
          </cell>
          <cell r="AM71">
            <v>-0.46699999999999875</v>
          </cell>
          <cell r="AN71">
            <v>-0.55100000000000016</v>
          </cell>
          <cell r="AO71">
            <v>0</v>
          </cell>
          <cell r="AP71">
            <v>0</v>
          </cell>
          <cell r="AQ71">
            <v>1</v>
          </cell>
          <cell r="AR71">
            <v>0</v>
          </cell>
          <cell r="AS71">
            <v>0</v>
          </cell>
          <cell r="AT71">
            <v>1</v>
          </cell>
          <cell r="AU71">
            <v>4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</row>
        <row r="72">
          <cell r="G72" t="str">
            <v>Joan R Oshatz_0</v>
          </cell>
          <cell r="H72">
            <v>16208</v>
          </cell>
          <cell r="I72">
            <v>2</v>
          </cell>
          <cell r="J72">
            <v>0</v>
          </cell>
          <cell r="K72">
            <v>1</v>
          </cell>
          <cell r="L72">
            <v>0</v>
          </cell>
          <cell r="M72" t="str">
            <v xml:space="preserve"> </v>
          </cell>
          <cell r="N72">
            <v>1</v>
          </cell>
          <cell r="O72">
            <v>4</v>
          </cell>
          <cell r="P72">
            <v>0</v>
          </cell>
          <cell r="Q72">
            <v>0</v>
          </cell>
          <cell r="R72"/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/>
          <cell r="Y72" t="str">
            <v>OS</v>
          </cell>
          <cell r="Z72">
            <v>1</v>
          </cell>
          <cell r="AA72">
            <v>2.6349999999999998</v>
          </cell>
          <cell r="AB72">
            <v>9.6630000000000003</v>
          </cell>
          <cell r="AC72">
            <v>2.7850000000000001</v>
          </cell>
          <cell r="AD72">
            <v>13.756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1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1</v>
          </cell>
          <cell r="AZ72">
            <v>0</v>
          </cell>
        </row>
        <row r="73">
          <cell r="G73" t="str">
            <v>Joan R Oshatz_1</v>
          </cell>
          <cell r="H73">
            <v>16208</v>
          </cell>
          <cell r="I73">
            <v>2</v>
          </cell>
          <cell r="J73">
            <v>0</v>
          </cell>
          <cell r="K73">
            <v>1</v>
          </cell>
          <cell r="L73">
            <v>0</v>
          </cell>
          <cell r="M73">
            <v>0</v>
          </cell>
          <cell r="N73">
            <v>1</v>
          </cell>
          <cell r="O73">
            <v>4</v>
          </cell>
          <cell r="P73">
            <v>0</v>
          </cell>
          <cell r="Q73">
            <v>1</v>
          </cell>
          <cell r="R73"/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/>
          <cell r="Y73" t="str">
            <v>OS</v>
          </cell>
          <cell r="Z73">
            <v>1</v>
          </cell>
          <cell r="AA73">
            <v>4.173</v>
          </cell>
          <cell r="AB73">
            <v>17.295000000000002</v>
          </cell>
          <cell r="AC73">
            <v>4.4000000000000004</v>
          </cell>
          <cell r="AD73">
            <v>19.826000000000001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1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</row>
        <row r="74">
          <cell r="G74" t="str">
            <v>Barbara Brodsky_0</v>
          </cell>
          <cell r="H74">
            <v>17612</v>
          </cell>
          <cell r="I74">
            <v>2</v>
          </cell>
          <cell r="J74">
            <v>1</v>
          </cell>
          <cell r="K74">
            <v>1</v>
          </cell>
          <cell r="L74">
            <v>0</v>
          </cell>
          <cell r="M74" t="str">
            <v>Repair of blepharoptosis</v>
          </cell>
          <cell r="N74">
            <v>1</v>
          </cell>
          <cell r="O74">
            <v>1</v>
          </cell>
          <cell r="P74">
            <v>2</v>
          </cell>
          <cell r="Q74">
            <v>0</v>
          </cell>
          <cell r="R74"/>
          <cell r="S74">
            <v>0</v>
          </cell>
          <cell r="T74">
            <v>0</v>
          </cell>
          <cell r="U74">
            <v>42102</v>
          </cell>
          <cell r="V74">
            <v>0</v>
          </cell>
          <cell r="W74">
            <v>42107</v>
          </cell>
          <cell r="X74">
            <v>0.16666666666666666</v>
          </cell>
          <cell r="Y74" t="str">
            <v>OD</v>
          </cell>
          <cell r="Z74">
            <v>0</v>
          </cell>
          <cell r="AA74">
            <v>1.855</v>
          </cell>
          <cell r="AB74">
            <v>10.923999999999999</v>
          </cell>
          <cell r="AC74">
            <v>3.6150000000000002</v>
          </cell>
          <cell r="AD74">
            <v>9.2149999999999999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1</v>
          </cell>
          <cell r="AZ74">
            <v>1</v>
          </cell>
        </row>
        <row r="75">
          <cell r="G75" t="str">
            <v>Barbara Brodsky_1</v>
          </cell>
          <cell r="H75">
            <v>17612</v>
          </cell>
          <cell r="I75">
            <v>2</v>
          </cell>
          <cell r="J75">
            <v>1</v>
          </cell>
          <cell r="K75">
            <v>1</v>
          </cell>
          <cell r="L75">
            <v>0</v>
          </cell>
          <cell r="M75">
            <v>0</v>
          </cell>
          <cell r="N75">
            <v>1</v>
          </cell>
          <cell r="O75">
            <v>1</v>
          </cell>
          <cell r="P75">
            <v>2</v>
          </cell>
          <cell r="Q75">
            <v>1</v>
          </cell>
          <cell r="R75"/>
          <cell r="S75">
            <v>0</v>
          </cell>
          <cell r="T75">
            <v>0</v>
          </cell>
          <cell r="U75">
            <v>42102</v>
          </cell>
          <cell r="V75">
            <v>0</v>
          </cell>
          <cell r="W75">
            <v>42107</v>
          </cell>
          <cell r="X75">
            <v>0.16666666666666666</v>
          </cell>
          <cell r="Y75" t="str">
            <v>OD</v>
          </cell>
          <cell r="Z75">
            <v>0</v>
          </cell>
          <cell r="AA75">
            <v>1.2709999999999999</v>
          </cell>
          <cell r="AB75">
            <v>8.141</v>
          </cell>
          <cell r="AC75">
            <v>1.631</v>
          </cell>
          <cell r="AD75">
            <v>9.9640000000000004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1</v>
          </cell>
        </row>
        <row r="76">
          <cell r="G76" t="str">
            <v>Dawn Pattillo_0</v>
          </cell>
          <cell r="H76">
            <v>23622</v>
          </cell>
          <cell r="I76">
            <v>2</v>
          </cell>
          <cell r="J76">
            <v>0</v>
          </cell>
          <cell r="K76">
            <v>2</v>
          </cell>
          <cell r="L76" t="str">
            <v>thyroid eye disease</v>
          </cell>
          <cell r="M76" t="str">
            <v xml:space="preserve"> </v>
          </cell>
          <cell r="N76">
            <v>1</v>
          </cell>
          <cell r="O76">
            <v>4</v>
          </cell>
          <cell r="P76">
            <v>0</v>
          </cell>
          <cell r="Q76">
            <v>0</v>
          </cell>
          <cell r="R76"/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/>
          <cell r="Y76" t="str">
            <v>OD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1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1</v>
          </cell>
        </row>
        <row r="77">
          <cell r="G77" t="str">
            <v>Dawn Pattillo_1</v>
          </cell>
          <cell r="H77">
            <v>23622</v>
          </cell>
          <cell r="I77">
            <v>2</v>
          </cell>
          <cell r="J77">
            <v>0</v>
          </cell>
          <cell r="K77">
            <v>2</v>
          </cell>
          <cell r="L77">
            <v>0</v>
          </cell>
          <cell r="M77">
            <v>0</v>
          </cell>
          <cell r="N77">
            <v>1</v>
          </cell>
          <cell r="O77">
            <v>4</v>
          </cell>
          <cell r="P77">
            <v>0</v>
          </cell>
          <cell r="Q77">
            <v>1</v>
          </cell>
          <cell r="R77"/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/>
          <cell r="Y77" t="str">
            <v>OD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1</v>
          </cell>
          <cell r="AJ77">
            <v>1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1</v>
          </cell>
          <cell r="AZ77">
            <v>1</v>
          </cell>
        </row>
        <row r="78">
          <cell r="G78" t="str">
            <v>Mariko Kayano_0</v>
          </cell>
          <cell r="H78">
            <v>13693</v>
          </cell>
          <cell r="I78">
            <v>2</v>
          </cell>
          <cell r="J78">
            <v>0</v>
          </cell>
          <cell r="K78">
            <v>1</v>
          </cell>
          <cell r="L78">
            <v>0</v>
          </cell>
          <cell r="M78">
            <v>0</v>
          </cell>
          <cell r="N78">
            <v>1</v>
          </cell>
          <cell r="O78">
            <v>4</v>
          </cell>
          <cell r="P78">
            <v>2</v>
          </cell>
          <cell r="Q78">
            <v>0</v>
          </cell>
          <cell r="R78"/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/>
          <cell r="Y78" t="str">
            <v>OS</v>
          </cell>
          <cell r="Z78">
            <v>1</v>
          </cell>
          <cell r="AA78">
            <v>3.7290000000000001</v>
          </cell>
          <cell r="AB78">
            <v>19.349</v>
          </cell>
          <cell r="AC78">
            <v>3.077</v>
          </cell>
          <cell r="AD78">
            <v>16.510999999999999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1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1</v>
          </cell>
          <cell r="AZ78">
            <v>0</v>
          </cell>
        </row>
        <row r="79">
          <cell r="G79" t="str">
            <v>Mariko Kayano_1</v>
          </cell>
          <cell r="H79">
            <v>13693</v>
          </cell>
          <cell r="I79">
            <v>2</v>
          </cell>
          <cell r="J79">
            <v>0</v>
          </cell>
          <cell r="K79">
            <v>1</v>
          </cell>
          <cell r="L79">
            <v>0</v>
          </cell>
          <cell r="M79">
            <v>0</v>
          </cell>
          <cell r="N79">
            <v>1</v>
          </cell>
          <cell r="O79">
            <v>4</v>
          </cell>
          <cell r="P79">
            <v>2</v>
          </cell>
          <cell r="Q79">
            <v>1</v>
          </cell>
          <cell r="R79"/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/>
          <cell r="Y79" t="str">
            <v>OS</v>
          </cell>
          <cell r="Z79">
            <v>1</v>
          </cell>
          <cell r="AA79">
            <v>2.6709999999999998</v>
          </cell>
          <cell r="AB79">
            <v>22.07</v>
          </cell>
          <cell r="AC79">
            <v>4.718</v>
          </cell>
          <cell r="AD79">
            <v>19.074999999999999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1</v>
          </cell>
          <cell r="AJ79">
            <v>1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</row>
        <row r="80">
          <cell r="G80" t="str">
            <v>Bryan Chancholo_0</v>
          </cell>
          <cell r="H80">
            <v>23643</v>
          </cell>
          <cell r="I80">
            <v>1</v>
          </cell>
          <cell r="J80">
            <v>0</v>
          </cell>
          <cell r="K80">
            <v>1</v>
          </cell>
          <cell r="L80">
            <v>0</v>
          </cell>
          <cell r="M80" t="str">
            <v>Right upper eyelid ptosis surgery, posterior</v>
          </cell>
          <cell r="N80">
            <v>1</v>
          </cell>
          <cell r="O80">
            <v>1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41899</v>
          </cell>
          <cell r="V80">
            <v>0</v>
          </cell>
          <cell r="W80">
            <v>0</v>
          </cell>
          <cell r="X80"/>
          <cell r="Y80" t="str">
            <v>OD</v>
          </cell>
          <cell r="Z80">
            <v>0</v>
          </cell>
          <cell r="AA80">
            <v>2.8330000000000002</v>
          </cell>
          <cell r="AB80">
            <v>12.884</v>
          </cell>
          <cell r="AC80">
            <v>3.0369999999999999</v>
          </cell>
          <cell r="AD80">
            <v>13.288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1</v>
          </cell>
        </row>
        <row r="81">
          <cell r="G81" t="str">
            <v>Bryan Chancholo_1</v>
          </cell>
          <cell r="H81">
            <v>23643</v>
          </cell>
          <cell r="I81">
            <v>1</v>
          </cell>
          <cell r="J81">
            <v>0</v>
          </cell>
          <cell r="K81">
            <v>1</v>
          </cell>
          <cell r="L81">
            <v>0</v>
          </cell>
          <cell r="M81">
            <v>0</v>
          </cell>
          <cell r="N81">
            <v>1</v>
          </cell>
          <cell r="O81">
            <v>1</v>
          </cell>
          <cell r="P81">
            <v>0</v>
          </cell>
          <cell r="Q81">
            <v>1</v>
          </cell>
          <cell r="R81">
            <v>0</v>
          </cell>
          <cell r="S81">
            <v>0</v>
          </cell>
          <cell r="T81">
            <v>0</v>
          </cell>
          <cell r="U81">
            <v>41899</v>
          </cell>
          <cell r="V81">
            <v>0</v>
          </cell>
          <cell r="W81">
            <v>0</v>
          </cell>
          <cell r="X81"/>
          <cell r="Y81" t="str">
            <v>OD</v>
          </cell>
          <cell r="Z81">
            <v>0</v>
          </cell>
          <cell r="AA81">
            <v>5.1219999999999999</v>
          </cell>
          <cell r="AB81">
            <v>14.242000000000001</v>
          </cell>
          <cell r="AC81">
            <v>4.2519999999999998</v>
          </cell>
          <cell r="AD81">
            <v>10.289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1</v>
          </cell>
          <cell r="AJ81">
            <v>1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1</v>
          </cell>
          <cell r="AZ81">
            <v>1</v>
          </cell>
        </row>
        <row r="82">
          <cell r="G82" t="str">
            <v>Joan Tina Furo_0</v>
          </cell>
          <cell r="H82">
            <v>16359</v>
          </cell>
          <cell r="I82">
            <v>2</v>
          </cell>
          <cell r="J82">
            <v>1</v>
          </cell>
          <cell r="K82">
            <v>2</v>
          </cell>
          <cell r="L82" t="str">
            <v>rhytidectomy, facelift, cataract</v>
          </cell>
          <cell r="M82" t="str">
            <v>Left upper lid ptosis surgery, posterior</v>
          </cell>
          <cell r="N82">
            <v>1</v>
          </cell>
          <cell r="O82">
            <v>1</v>
          </cell>
          <cell r="P82">
            <v>1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41800</v>
          </cell>
          <cell r="V82">
            <v>0</v>
          </cell>
          <cell r="W82">
            <v>41820</v>
          </cell>
          <cell r="X82">
            <v>0.66666666666666663</v>
          </cell>
          <cell r="Y82" t="str">
            <v>OS</v>
          </cell>
          <cell r="Z82">
            <v>1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1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1</v>
          </cell>
          <cell r="AZ82">
            <v>0</v>
          </cell>
        </row>
        <row r="83">
          <cell r="G83" t="str">
            <v>Joan Tina Furo_1</v>
          </cell>
          <cell r="H83">
            <v>16359</v>
          </cell>
          <cell r="I83">
            <v>2</v>
          </cell>
          <cell r="J83">
            <v>1</v>
          </cell>
          <cell r="K83">
            <v>2</v>
          </cell>
          <cell r="L83">
            <v>0</v>
          </cell>
          <cell r="M83">
            <v>0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0</v>
          </cell>
          <cell r="S83">
            <v>0</v>
          </cell>
          <cell r="T83">
            <v>0</v>
          </cell>
          <cell r="U83">
            <v>41800</v>
          </cell>
          <cell r="V83">
            <v>0</v>
          </cell>
          <cell r="W83">
            <v>41820</v>
          </cell>
          <cell r="X83">
            <v>0.66666666666666663</v>
          </cell>
          <cell r="Y83" t="str">
            <v>OS</v>
          </cell>
          <cell r="Z83">
            <v>1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1</v>
          </cell>
          <cell r="AJ83">
            <v>1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</row>
        <row r="84">
          <cell r="G84" t="str">
            <v>Ron Wolf_0</v>
          </cell>
          <cell r="H84">
            <v>18042</v>
          </cell>
          <cell r="I84">
            <v>1</v>
          </cell>
          <cell r="J84">
            <v>0</v>
          </cell>
          <cell r="K84">
            <v>2</v>
          </cell>
          <cell r="L84" t="str">
            <v>Bell's Palsy</v>
          </cell>
          <cell r="M84" t="str">
            <v>Repair of blepharoptosis, Blepharoplasty</v>
          </cell>
          <cell r="N84">
            <v>1</v>
          </cell>
          <cell r="O84">
            <v>2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41915</v>
          </cell>
          <cell r="V84">
            <v>0</v>
          </cell>
          <cell r="W84">
            <v>42030</v>
          </cell>
          <cell r="X84">
            <v>3.7666666666666666</v>
          </cell>
          <cell r="Y84" t="str">
            <v>OD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1</v>
          </cell>
        </row>
        <row r="85">
          <cell r="G85" t="str">
            <v>Ron Wolf_1</v>
          </cell>
          <cell r="H85">
            <v>18042</v>
          </cell>
          <cell r="I85">
            <v>1</v>
          </cell>
          <cell r="J85">
            <v>0</v>
          </cell>
          <cell r="K85">
            <v>2</v>
          </cell>
          <cell r="L85">
            <v>0</v>
          </cell>
          <cell r="M85">
            <v>0</v>
          </cell>
          <cell r="N85">
            <v>1</v>
          </cell>
          <cell r="O85">
            <v>2</v>
          </cell>
          <cell r="P85">
            <v>0</v>
          </cell>
          <cell r="Q85">
            <v>1</v>
          </cell>
          <cell r="R85">
            <v>0</v>
          </cell>
          <cell r="S85">
            <v>0</v>
          </cell>
          <cell r="T85">
            <v>0</v>
          </cell>
          <cell r="U85">
            <v>41915</v>
          </cell>
          <cell r="V85">
            <v>0</v>
          </cell>
          <cell r="W85">
            <v>42030</v>
          </cell>
          <cell r="X85">
            <v>3.7666666666666666</v>
          </cell>
          <cell r="Y85" t="str">
            <v>OD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1</v>
          </cell>
          <cell r="AJ85">
            <v>1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1</v>
          </cell>
          <cell r="AZ85">
            <v>1</v>
          </cell>
        </row>
        <row r="86">
          <cell r="G86" t="str">
            <v>Jessica Lehman_0</v>
          </cell>
          <cell r="H86">
            <v>20640</v>
          </cell>
          <cell r="I86">
            <v>2</v>
          </cell>
          <cell r="J86">
            <v>0</v>
          </cell>
          <cell r="K86">
            <v>1</v>
          </cell>
          <cell r="L86" t="str">
            <v>Scalp melanoma excision and graft</v>
          </cell>
          <cell r="M86" t="str">
            <v xml:space="preserve"> </v>
          </cell>
          <cell r="N86">
            <v>1</v>
          </cell>
          <cell r="O86">
            <v>4</v>
          </cell>
          <cell r="P86">
            <v>2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/>
          <cell r="Y86" t="str">
            <v>OD</v>
          </cell>
          <cell r="Z86">
            <v>0</v>
          </cell>
          <cell r="AA86">
            <v>1.423</v>
          </cell>
          <cell r="AB86">
            <v>17.89</v>
          </cell>
          <cell r="AC86">
            <v>2.085</v>
          </cell>
          <cell r="AD86">
            <v>14.445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1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1</v>
          </cell>
        </row>
        <row r="87">
          <cell r="G87" t="str">
            <v>Jessica Lehman_1</v>
          </cell>
          <cell r="H87">
            <v>20640</v>
          </cell>
          <cell r="I87">
            <v>2</v>
          </cell>
          <cell r="J87">
            <v>0</v>
          </cell>
          <cell r="K87">
            <v>1</v>
          </cell>
          <cell r="L87">
            <v>0</v>
          </cell>
          <cell r="M87">
            <v>0</v>
          </cell>
          <cell r="N87">
            <v>1</v>
          </cell>
          <cell r="O87">
            <v>4</v>
          </cell>
          <cell r="P87">
            <v>2</v>
          </cell>
          <cell r="Q87">
            <v>1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/>
          <cell r="Y87" t="str">
            <v>OD</v>
          </cell>
          <cell r="Z87">
            <v>0</v>
          </cell>
          <cell r="AA87">
            <v>2.5</v>
          </cell>
          <cell r="AB87">
            <v>19.614999999999998</v>
          </cell>
          <cell r="AC87">
            <v>2.6539999999999999</v>
          </cell>
          <cell r="AD87">
            <v>21.327000000000002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1</v>
          </cell>
          <cell r="AJ87">
            <v>1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1</v>
          </cell>
          <cell r="AZ87">
            <v>1</v>
          </cell>
        </row>
        <row r="88">
          <cell r="G88" t="str">
            <v>Suzanne Gilbert_0</v>
          </cell>
          <cell r="H88">
            <v>13810</v>
          </cell>
          <cell r="I88">
            <v>2</v>
          </cell>
          <cell r="J88">
            <v>0</v>
          </cell>
          <cell r="K88">
            <v>1</v>
          </cell>
          <cell r="L88">
            <v>0</v>
          </cell>
          <cell r="M88">
            <v>0</v>
          </cell>
          <cell r="N88">
            <v>1</v>
          </cell>
          <cell r="O88">
            <v>4</v>
          </cell>
          <cell r="P88">
            <v>2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/>
          <cell r="Y88" t="str">
            <v>OD</v>
          </cell>
          <cell r="Z88">
            <v>0</v>
          </cell>
          <cell r="AA88">
            <v>2.3660000000000001</v>
          </cell>
          <cell r="AB88">
            <v>21.315999999999999</v>
          </cell>
          <cell r="AC88">
            <v>3.2890000000000001</v>
          </cell>
          <cell r="AD88">
            <v>17.655000000000001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1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1</v>
          </cell>
          <cell r="AZ88">
            <v>1</v>
          </cell>
        </row>
        <row r="89">
          <cell r="G89" t="str">
            <v>Suzanne Gilbert_1</v>
          </cell>
          <cell r="H89">
            <v>13810</v>
          </cell>
          <cell r="I89">
            <v>2</v>
          </cell>
          <cell r="J89">
            <v>0</v>
          </cell>
          <cell r="K89">
            <v>1</v>
          </cell>
          <cell r="L89">
            <v>0</v>
          </cell>
          <cell r="M89">
            <v>0</v>
          </cell>
          <cell r="N89">
            <v>1</v>
          </cell>
          <cell r="O89">
            <v>4</v>
          </cell>
          <cell r="P89">
            <v>2</v>
          </cell>
          <cell r="Q89">
            <v>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/>
          <cell r="Y89" t="str">
            <v>OD</v>
          </cell>
          <cell r="Z89">
            <v>0</v>
          </cell>
          <cell r="AA89">
            <v>2.0819999999999999</v>
          </cell>
          <cell r="AB89">
            <v>16.891999999999999</v>
          </cell>
          <cell r="AC89">
            <v>1.8169999999999999</v>
          </cell>
          <cell r="AD89">
            <v>16.919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1</v>
          </cell>
        </row>
        <row r="90">
          <cell r="G90" t="str">
            <v>Michelle Sandhu_0</v>
          </cell>
          <cell r="H90">
            <v>32843</v>
          </cell>
          <cell r="I90">
            <v>2</v>
          </cell>
          <cell r="J90">
            <v>0</v>
          </cell>
          <cell r="K90">
            <v>1</v>
          </cell>
          <cell r="L90">
            <v>0</v>
          </cell>
          <cell r="M90">
            <v>0</v>
          </cell>
          <cell r="N90">
            <v>1</v>
          </cell>
          <cell r="O90">
            <v>4</v>
          </cell>
          <cell r="P90">
            <v>2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/>
          <cell r="Y90" t="str">
            <v>OD</v>
          </cell>
          <cell r="Z90">
            <v>0</v>
          </cell>
          <cell r="AA90">
            <v>1.6850000000000001</v>
          </cell>
          <cell r="AB90">
            <v>14.167</v>
          </cell>
          <cell r="AC90">
            <v>2.778</v>
          </cell>
          <cell r="AD90">
            <v>14.154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1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1</v>
          </cell>
          <cell r="AZ90">
            <v>1</v>
          </cell>
        </row>
        <row r="91">
          <cell r="G91" t="str">
            <v>Michelle Sandhu_1</v>
          </cell>
          <cell r="H91">
            <v>32843</v>
          </cell>
          <cell r="I91">
            <v>2</v>
          </cell>
          <cell r="J91">
            <v>0</v>
          </cell>
          <cell r="K91">
            <v>1</v>
          </cell>
          <cell r="L91">
            <v>0</v>
          </cell>
          <cell r="M91">
            <v>0</v>
          </cell>
          <cell r="N91">
            <v>1</v>
          </cell>
          <cell r="O91">
            <v>4</v>
          </cell>
          <cell r="P91">
            <v>2</v>
          </cell>
          <cell r="Q91">
            <v>1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/>
          <cell r="Y91" t="str">
            <v>OD</v>
          </cell>
          <cell r="Z91">
            <v>0</v>
          </cell>
          <cell r="AA91">
            <v>2.8719999999999999</v>
          </cell>
          <cell r="AB91">
            <v>15.852</v>
          </cell>
          <cell r="AC91">
            <v>3.3069999999999999</v>
          </cell>
          <cell r="AD91">
            <v>17.106999999999999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1</v>
          </cell>
        </row>
        <row r="92">
          <cell r="G92" t="str">
            <v>Michelle Lewis_0</v>
          </cell>
          <cell r="H92">
            <v>18318</v>
          </cell>
          <cell r="I92">
            <v>2</v>
          </cell>
          <cell r="J92">
            <v>0</v>
          </cell>
          <cell r="K92">
            <v>2</v>
          </cell>
          <cell r="L92">
            <v>0</v>
          </cell>
          <cell r="M92">
            <v>0</v>
          </cell>
          <cell r="N92">
            <v>1</v>
          </cell>
          <cell r="O92">
            <v>4</v>
          </cell>
          <cell r="P92">
            <v>1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/>
          <cell r="Y92" t="str">
            <v>OS</v>
          </cell>
          <cell r="Z92">
            <v>1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1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</row>
        <row r="93">
          <cell r="G93" t="str">
            <v>Michelle Lewis_1</v>
          </cell>
          <cell r="H93">
            <v>18318</v>
          </cell>
          <cell r="I93">
            <v>2</v>
          </cell>
          <cell r="J93">
            <v>0</v>
          </cell>
          <cell r="K93">
            <v>2</v>
          </cell>
          <cell r="L93">
            <v>0</v>
          </cell>
          <cell r="M93">
            <v>0</v>
          </cell>
          <cell r="N93">
            <v>1</v>
          </cell>
          <cell r="O93">
            <v>4</v>
          </cell>
          <cell r="P93">
            <v>1</v>
          </cell>
          <cell r="Q93">
            <v>1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/>
          <cell r="Y93" t="str">
            <v>OS</v>
          </cell>
          <cell r="Z93">
            <v>1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1</v>
          </cell>
          <cell r="AZ93">
            <v>0</v>
          </cell>
        </row>
        <row r="94">
          <cell r="G94" t="str">
            <v>Samantha Patterson_0</v>
          </cell>
          <cell r="H94">
            <v>25007</v>
          </cell>
          <cell r="I94">
            <v>2</v>
          </cell>
          <cell r="J94">
            <v>0</v>
          </cell>
          <cell r="K94">
            <v>2</v>
          </cell>
          <cell r="L94" t="str">
            <v>botox 5/13, pics 9/13</v>
          </cell>
          <cell r="M94" t="str">
            <v xml:space="preserve"> </v>
          </cell>
          <cell r="N94">
            <v>1</v>
          </cell>
          <cell r="O94">
            <v>4</v>
          </cell>
          <cell r="P94">
            <v>1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/>
          <cell r="Y94" t="str">
            <v>OD</v>
          </cell>
          <cell r="Z94">
            <v>0</v>
          </cell>
          <cell r="AA94">
            <v>4.2439999999999998</v>
          </cell>
          <cell r="AB94">
            <v>15.236000000000001</v>
          </cell>
          <cell r="AC94">
            <v>5.3520000000000003</v>
          </cell>
          <cell r="AD94">
            <v>15.297000000000001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1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1</v>
          </cell>
          <cell r="AZ94">
            <v>1</v>
          </cell>
        </row>
        <row r="95">
          <cell r="G95" t="str">
            <v>Samantha Patterson_1</v>
          </cell>
          <cell r="H95">
            <v>25007</v>
          </cell>
          <cell r="I95">
            <v>2</v>
          </cell>
          <cell r="J95">
            <v>0</v>
          </cell>
          <cell r="K95">
            <v>2</v>
          </cell>
          <cell r="L95">
            <v>0</v>
          </cell>
          <cell r="M95">
            <v>0</v>
          </cell>
          <cell r="N95">
            <v>1</v>
          </cell>
          <cell r="O95">
            <v>4</v>
          </cell>
          <cell r="P95">
            <v>1</v>
          </cell>
          <cell r="Q95">
            <v>1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/>
          <cell r="Y95" t="str">
            <v>OD</v>
          </cell>
          <cell r="Z95">
            <v>0</v>
          </cell>
          <cell r="AA95">
            <v>4.2839999999999998</v>
          </cell>
          <cell r="AB95">
            <v>15.599</v>
          </cell>
          <cell r="AC95">
            <v>4.46</v>
          </cell>
          <cell r="AD95">
            <v>14.182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1</v>
          </cell>
        </row>
        <row r="96">
          <cell r="G96" t="str">
            <v>Marjorie Denker_0</v>
          </cell>
          <cell r="H96">
            <v>11802</v>
          </cell>
          <cell r="I96">
            <v>2</v>
          </cell>
          <cell r="J96">
            <v>0</v>
          </cell>
          <cell r="K96">
            <v>2</v>
          </cell>
          <cell r="L96" t="str">
            <v>blepharoplasty</v>
          </cell>
          <cell r="M96" t="str">
            <v>Repair of blepharoptosis, repair of ectropion (bilat, lower)</v>
          </cell>
          <cell r="N96">
            <v>1</v>
          </cell>
          <cell r="O96">
            <v>1</v>
          </cell>
          <cell r="P96">
            <v>1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41619</v>
          </cell>
          <cell r="V96">
            <v>0</v>
          </cell>
          <cell r="W96">
            <v>41711</v>
          </cell>
          <cell r="X96">
            <v>3.0666666666666669</v>
          </cell>
          <cell r="Y96" t="str">
            <v>OS</v>
          </cell>
          <cell r="Z96">
            <v>1</v>
          </cell>
          <cell r="AA96">
            <v>3.9169999999999998</v>
          </cell>
          <cell r="AB96">
            <v>19.18</v>
          </cell>
          <cell r="AC96">
            <v>4.7709999999999999</v>
          </cell>
          <cell r="AD96">
            <v>19.196000000000002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1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</row>
        <row r="97">
          <cell r="G97" t="str">
            <v>Marjorie Denker_1</v>
          </cell>
          <cell r="H97">
            <v>11802</v>
          </cell>
          <cell r="I97">
            <v>2</v>
          </cell>
          <cell r="J97">
            <v>0</v>
          </cell>
          <cell r="K97">
            <v>2</v>
          </cell>
          <cell r="L97">
            <v>0</v>
          </cell>
          <cell r="M97">
            <v>0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0</v>
          </cell>
          <cell r="S97">
            <v>0</v>
          </cell>
          <cell r="T97">
            <v>0</v>
          </cell>
          <cell r="U97">
            <v>41619</v>
          </cell>
          <cell r="V97">
            <v>0</v>
          </cell>
          <cell r="W97">
            <v>41711</v>
          </cell>
          <cell r="X97">
            <v>3.0666666666666669</v>
          </cell>
          <cell r="Y97" t="str">
            <v>OS</v>
          </cell>
          <cell r="Z97">
            <v>1</v>
          </cell>
          <cell r="AA97">
            <v>2.0129999999999999</v>
          </cell>
          <cell r="AB97">
            <v>21.56</v>
          </cell>
          <cell r="AC97">
            <v>3.6259999999999999</v>
          </cell>
          <cell r="AD97">
            <v>21.754000000000001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1</v>
          </cell>
          <cell r="AZ97">
            <v>0</v>
          </cell>
        </row>
        <row r="98">
          <cell r="G98" t="str">
            <v>Emmerline Foote_0</v>
          </cell>
          <cell r="H98">
            <v>20211</v>
          </cell>
          <cell r="I98">
            <v>2</v>
          </cell>
          <cell r="J98">
            <v>1</v>
          </cell>
          <cell r="K98">
            <v>2</v>
          </cell>
          <cell r="L98" t="str">
            <v xml:space="preserve">inferior conjunctival biposy (after Sx), </v>
          </cell>
          <cell r="M98" t="str">
            <v>Right upper eyelid ptosis surgery, anterior (ptosis correction)</v>
          </cell>
          <cell r="N98">
            <v>1</v>
          </cell>
          <cell r="O98">
            <v>4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41569</v>
          </cell>
          <cell r="V98">
            <v>0</v>
          </cell>
          <cell r="W98">
            <v>41578</v>
          </cell>
          <cell r="X98">
            <v>0.3</v>
          </cell>
          <cell r="Y98" t="str">
            <v>OD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1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1</v>
          </cell>
          <cell r="AZ98">
            <v>1</v>
          </cell>
        </row>
        <row r="99">
          <cell r="G99" t="str">
            <v>Emmerline Foote_1</v>
          </cell>
          <cell r="H99">
            <v>20211</v>
          </cell>
          <cell r="I99">
            <v>2</v>
          </cell>
          <cell r="J99">
            <v>1</v>
          </cell>
          <cell r="K99">
            <v>2</v>
          </cell>
          <cell r="L99">
            <v>0</v>
          </cell>
          <cell r="M99">
            <v>0</v>
          </cell>
          <cell r="N99">
            <v>1</v>
          </cell>
          <cell r="O99">
            <v>4</v>
          </cell>
          <cell r="P99">
            <v>0</v>
          </cell>
          <cell r="Q99">
            <v>1</v>
          </cell>
          <cell r="R99">
            <v>0</v>
          </cell>
          <cell r="S99">
            <v>0</v>
          </cell>
          <cell r="T99">
            <v>0</v>
          </cell>
          <cell r="U99">
            <v>41569</v>
          </cell>
          <cell r="V99">
            <v>0</v>
          </cell>
          <cell r="W99">
            <v>41578</v>
          </cell>
          <cell r="X99">
            <v>0.3</v>
          </cell>
          <cell r="Y99" t="str">
            <v>OD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1</v>
          </cell>
        </row>
        <row r="100">
          <cell r="G100" t="str">
            <v>George Brown_0</v>
          </cell>
          <cell r="H100">
            <v>47011</v>
          </cell>
          <cell r="I100">
            <v>1</v>
          </cell>
          <cell r="J100">
            <v>1</v>
          </cell>
          <cell r="K100">
            <v>1</v>
          </cell>
          <cell r="L100">
            <v>0</v>
          </cell>
          <cell r="M100" t="str">
            <v>Repair of blepharoptosis, repair of ectropion (bilat, lower)</v>
          </cell>
          <cell r="N100">
            <v>1</v>
          </cell>
          <cell r="O100">
            <v>1</v>
          </cell>
          <cell r="P100">
            <v>2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41656</v>
          </cell>
          <cell r="V100">
            <v>0</v>
          </cell>
          <cell r="W100">
            <v>41662</v>
          </cell>
          <cell r="X100">
            <v>0.2</v>
          </cell>
          <cell r="Y100" t="str">
            <v>OD</v>
          </cell>
          <cell r="Z100">
            <v>0</v>
          </cell>
          <cell r="AA100">
            <v>1.4770000000000001</v>
          </cell>
          <cell r="AB100">
            <v>18.018999999999998</v>
          </cell>
          <cell r="AC100">
            <v>3.157</v>
          </cell>
          <cell r="AD100">
            <v>14.07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1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1</v>
          </cell>
        </row>
        <row r="101">
          <cell r="G101" t="str">
            <v>George Brown_1</v>
          </cell>
          <cell r="H101">
            <v>47011</v>
          </cell>
          <cell r="I101">
            <v>1</v>
          </cell>
          <cell r="J101">
            <v>1</v>
          </cell>
          <cell r="K101">
            <v>1</v>
          </cell>
          <cell r="L101">
            <v>0</v>
          </cell>
          <cell r="M101">
            <v>0</v>
          </cell>
          <cell r="N101">
            <v>1</v>
          </cell>
          <cell r="O101">
            <v>1</v>
          </cell>
          <cell r="P101">
            <v>2</v>
          </cell>
          <cell r="Q101">
            <v>1</v>
          </cell>
          <cell r="R101">
            <v>0</v>
          </cell>
          <cell r="S101">
            <v>0</v>
          </cell>
          <cell r="T101">
            <v>0</v>
          </cell>
          <cell r="U101">
            <v>41656</v>
          </cell>
          <cell r="V101">
            <v>0</v>
          </cell>
          <cell r="W101">
            <v>41662</v>
          </cell>
          <cell r="X101">
            <v>0.2</v>
          </cell>
          <cell r="Y101" t="str">
            <v>OD</v>
          </cell>
          <cell r="Z101">
            <v>0</v>
          </cell>
          <cell r="AA101">
            <v>3.4950000000000001</v>
          </cell>
          <cell r="AB101">
            <v>15.656000000000001</v>
          </cell>
          <cell r="AC101">
            <v>3.5169999999999999</v>
          </cell>
          <cell r="AD101">
            <v>9.0190000000000001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1</v>
          </cell>
          <cell r="AJ101">
            <v>1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</v>
          </cell>
          <cell r="AZ101">
            <v>1</v>
          </cell>
        </row>
        <row r="102">
          <cell r="G102" t="str">
            <v>Enkhjargal Ochirbat_0</v>
          </cell>
          <cell r="H102">
            <v>26487</v>
          </cell>
          <cell r="I102">
            <v>2</v>
          </cell>
          <cell r="J102">
            <v>0</v>
          </cell>
          <cell r="K102">
            <v>2</v>
          </cell>
          <cell r="L102">
            <v>0</v>
          </cell>
          <cell r="M102" t="str">
            <v>right upper eyelid ptosis posterior(no op note so cant include), left eyelid crease revision</v>
          </cell>
          <cell r="N102">
            <v>1</v>
          </cell>
          <cell r="O102">
            <v>1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41569</v>
          </cell>
          <cell r="V102">
            <v>0</v>
          </cell>
          <cell r="W102">
            <v>42122</v>
          </cell>
          <cell r="X102">
            <v>18.2</v>
          </cell>
          <cell r="Y102" t="str">
            <v>OD</v>
          </cell>
          <cell r="Z102">
            <v>0</v>
          </cell>
          <cell r="AA102">
            <v>3.0019999999999998</v>
          </cell>
          <cell r="AB102">
            <v>22.619</v>
          </cell>
          <cell r="AC102">
            <v>3.0190000000000001</v>
          </cell>
          <cell r="AD102">
            <v>19.478000000000002</v>
          </cell>
          <cell r="AE102">
            <v>2.6560000000000001</v>
          </cell>
          <cell r="AF102">
            <v>19.295000000000002</v>
          </cell>
          <cell r="AG102">
            <v>0</v>
          </cell>
          <cell r="AH102">
            <v>0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1</v>
          </cell>
          <cell r="AZ102">
            <v>1</v>
          </cell>
        </row>
        <row r="103">
          <cell r="G103" t="str">
            <v>Enkhjargal Ochirbat_1</v>
          </cell>
          <cell r="H103">
            <v>26487</v>
          </cell>
          <cell r="I103">
            <v>2</v>
          </cell>
          <cell r="J103">
            <v>0</v>
          </cell>
          <cell r="K103">
            <v>2</v>
          </cell>
          <cell r="L103">
            <v>0</v>
          </cell>
          <cell r="M103">
            <v>0</v>
          </cell>
          <cell r="N103">
            <v>1</v>
          </cell>
          <cell r="O103">
            <v>1</v>
          </cell>
          <cell r="P103">
            <v>0</v>
          </cell>
          <cell r="Q103">
            <v>1</v>
          </cell>
          <cell r="R103">
            <v>0</v>
          </cell>
          <cell r="S103">
            <v>0</v>
          </cell>
          <cell r="T103">
            <v>0</v>
          </cell>
          <cell r="U103">
            <v>41569</v>
          </cell>
          <cell r="V103">
            <v>0</v>
          </cell>
          <cell r="W103">
            <v>42122</v>
          </cell>
          <cell r="X103">
            <v>18.2</v>
          </cell>
          <cell r="Y103" t="str">
            <v>OD</v>
          </cell>
          <cell r="Z103">
            <v>0</v>
          </cell>
          <cell r="AA103">
            <v>2.7240000000000002</v>
          </cell>
          <cell r="AB103">
            <v>22.896000000000001</v>
          </cell>
          <cell r="AC103">
            <v>3.1349999999999998</v>
          </cell>
          <cell r="AD103">
            <v>20.968</v>
          </cell>
          <cell r="AE103">
            <v>2.4</v>
          </cell>
          <cell r="AF103">
            <v>22.204999999999998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1</v>
          </cell>
        </row>
        <row r="104">
          <cell r="G104" t="str">
            <v>Roger Lefkon_0</v>
          </cell>
          <cell r="H104">
            <v>13273</v>
          </cell>
          <cell r="I104">
            <v>1</v>
          </cell>
          <cell r="J104">
            <v>0</v>
          </cell>
          <cell r="K104">
            <v>1</v>
          </cell>
          <cell r="L104">
            <v>0</v>
          </cell>
          <cell r="M104">
            <v>0</v>
          </cell>
          <cell r="N104">
            <v>1</v>
          </cell>
          <cell r="O104">
            <v>4</v>
          </cell>
          <cell r="P104">
            <v>2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/>
          <cell r="Y104" t="str">
            <v>OD</v>
          </cell>
          <cell r="Z104">
            <v>0</v>
          </cell>
          <cell r="AA104">
            <v>1.0229999999999999</v>
          </cell>
          <cell r="AB104">
            <v>16.559000000000001</v>
          </cell>
          <cell r="AC104">
            <v>1.8280000000000001</v>
          </cell>
          <cell r="AD104">
            <v>10.592000000000001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1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1</v>
          </cell>
          <cell r="AZ104">
            <v>1</v>
          </cell>
        </row>
        <row r="105">
          <cell r="G105" t="str">
            <v>Roger Lefkon_1</v>
          </cell>
          <cell r="H105">
            <v>13273</v>
          </cell>
          <cell r="I105">
            <v>1</v>
          </cell>
          <cell r="J105">
            <v>0</v>
          </cell>
          <cell r="K105">
            <v>1</v>
          </cell>
          <cell r="L105">
            <v>0</v>
          </cell>
          <cell r="M105">
            <v>0</v>
          </cell>
          <cell r="N105">
            <v>1</v>
          </cell>
          <cell r="O105">
            <v>4</v>
          </cell>
          <cell r="P105">
            <v>2</v>
          </cell>
          <cell r="Q105">
            <v>1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/>
          <cell r="Y105" t="str">
            <v>OD</v>
          </cell>
          <cell r="Z105">
            <v>0</v>
          </cell>
          <cell r="AA105">
            <v>1.141</v>
          </cell>
          <cell r="AB105">
            <v>14.121</v>
          </cell>
          <cell r="AC105">
            <v>1.1559999999999999</v>
          </cell>
          <cell r="AD105">
            <v>10.667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1</v>
          </cell>
        </row>
        <row r="106">
          <cell r="G106" t="str">
            <v>Zovinar Ekmekji_0</v>
          </cell>
          <cell r="H106">
            <v>19606</v>
          </cell>
          <cell r="I106">
            <v>2</v>
          </cell>
          <cell r="J106">
            <v>0</v>
          </cell>
          <cell r="K106">
            <v>1</v>
          </cell>
          <cell r="L106">
            <v>0</v>
          </cell>
          <cell r="M106" t="str">
            <v>Blepharoplasty, upper eyelid ptosis repair</v>
          </cell>
          <cell r="N106">
            <v>1</v>
          </cell>
          <cell r="O106">
            <v>2</v>
          </cell>
          <cell r="P106">
            <v>2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41562</v>
          </cell>
          <cell r="V106">
            <v>0</v>
          </cell>
          <cell r="W106">
            <v>41627</v>
          </cell>
          <cell r="X106">
            <v>2.1333333333333333</v>
          </cell>
          <cell r="Y106" t="str">
            <v>OS</v>
          </cell>
          <cell r="Z106">
            <v>1</v>
          </cell>
          <cell r="AA106">
            <v>2.323</v>
          </cell>
          <cell r="AB106">
            <v>14.638999999999999</v>
          </cell>
          <cell r="AC106">
            <v>3.8540000000000001</v>
          </cell>
          <cell r="AD106">
            <v>17.998000000000001</v>
          </cell>
          <cell r="AE106">
            <v>3.11</v>
          </cell>
          <cell r="AF106">
            <v>15.254</v>
          </cell>
          <cell r="AG106">
            <v>0</v>
          </cell>
          <cell r="AH106">
            <v>0</v>
          </cell>
          <cell r="AI106">
            <v>1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1</v>
          </cell>
          <cell r="AZ106">
            <v>0</v>
          </cell>
        </row>
        <row r="107">
          <cell r="G107" t="str">
            <v>Zovinar Ekmekji_1</v>
          </cell>
          <cell r="H107">
            <v>19606</v>
          </cell>
          <cell r="I107">
            <v>2</v>
          </cell>
          <cell r="J107">
            <v>0</v>
          </cell>
          <cell r="K107">
            <v>1</v>
          </cell>
          <cell r="L107">
            <v>0</v>
          </cell>
          <cell r="M107">
            <v>0</v>
          </cell>
          <cell r="N107">
            <v>1</v>
          </cell>
          <cell r="O107">
            <v>2</v>
          </cell>
          <cell r="P107">
            <v>2</v>
          </cell>
          <cell r="Q107">
            <v>1</v>
          </cell>
          <cell r="R107">
            <v>0</v>
          </cell>
          <cell r="S107">
            <v>0</v>
          </cell>
          <cell r="T107">
            <v>0</v>
          </cell>
          <cell r="U107">
            <v>41562</v>
          </cell>
          <cell r="V107">
            <v>0</v>
          </cell>
          <cell r="W107">
            <v>41627</v>
          </cell>
          <cell r="X107">
            <v>2.1333333333333333</v>
          </cell>
          <cell r="Y107" t="str">
            <v>OS</v>
          </cell>
          <cell r="Z107">
            <v>1</v>
          </cell>
          <cell r="AA107">
            <v>2.1469999999999998</v>
          </cell>
          <cell r="AB107">
            <v>14.859</v>
          </cell>
          <cell r="AC107">
            <v>3.931</v>
          </cell>
          <cell r="AD107">
            <v>20.155999999999999</v>
          </cell>
          <cell r="AE107">
            <v>2.9420000000000002</v>
          </cell>
          <cell r="AF107">
            <v>14.96</v>
          </cell>
          <cell r="AG107">
            <v>0</v>
          </cell>
          <cell r="AH107">
            <v>0</v>
          </cell>
          <cell r="AI107">
            <v>1</v>
          </cell>
          <cell r="AJ107">
            <v>1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</row>
        <row r="108">
          <cell r="G108" t="str">
            <v>Devra Breslow_0</v>
          </cell>
          <cell r="H108">
            <v>12140</v>
          </cell>
          <cell r="I108">
            <v>2</v>
          </cell>
          <cell r="J108">
            <v>0</v>
          </cell>
          <cell r="K108">
            <v>2</v>
          </cell>
          <cell r="L108" t="str">
            <v>blepharoplasty</v>
          </cell>
          <cell r="M108" t="str">
            <v>Repair of blepharoptosis</v>
          </cell>
          <cell r="N108">
            <v>1</v>
          </cell>
          <cell r="O108">
            <v>1</v>
          </cell>
          <cell r="P108">
            <v>2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41647</v>
          </cell>
          <cell r="V108">
            <v>0</v>
          </cell>
          <cell r="W108">
            <v>41911</v>
          </cell>
          <cell r="X108">
            <v>8.6999999999999993</v>
          </cell>
          <cell r="Y108" t="str">
            <v>OS</v>
          </cell>
          <cell r="Z108">
            <v>1</v>
          </cell>
          <cell r="AA108">
            <v>3.0049999999999999</v>
          </cell>
          <cell r="AB108">
            <v>18.346</v>
          </cell>
          <cell r="AC108">
            <v>2.0009999999999999</v>
          </cell>
          <cell r="AD108">
            <v>15.968</v>
          </cell>
          <cell r="AE108">
            <v>2.3759999999999999</v>
          </cell>
          <cell r="AF108">
            <v>19.052</v>
          </cell>
          <cell r="AG108">
            <v>0</v>
          </cell>
          <cell r="AH108">
            <v>0</v>
          </cell>
          <cell r="AI108">
            <v>1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1</v>
          </cell>
          <cell r="AZ108">
            <v>0</v>
          </cell>
        </row>
        <row r="109">
          <cell r="G109" t="str">
            <v>Devra Breslow_1</v>
          </cell>
          <cell r="H109">
            <v>12140</v>
          </cell>
          <cell r="I109">
            <v>2</v>
          </cell>
          <cell r="J109">
            <v>0</v>
          </cell>
          <cell r="K109">
            <v>2</v>
          </cell>
          <cell r="L109">
            <v>0</v>
          </cell>
          <cell r="M109">
            <v>0</v>
          </cell>
          <cell r="N109">
            <v>1</v>
          </cell>
          <cell r="O109">
            <v>1</v>
          </cell>
          <cell r="P109">
            <v>2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41647</v>
          </cell>
          <cell r="V109">
            <v>0</v>
          </cell>
          <cell r="W109">
            <v>41911</v>
          </cell>
          <cell r="X109">
            <v>8.6999999999999993</v>
          </cell>
          <cell r="Y109" t="str">
            <v>OS</v>
          </cell>
          <cell r="Z109">
            <v>1</v>
          </cell>
          <cell r="AA109">
            <v>2.96</v>
          </cell>
          <cell r="AB109">
            <v>17.135000000000002</v>
          </cell>
          <cell r="AC109">
            <v>2.1240000000000001</v>
          </cell>
          <cell r="AD109">
            <v>16.05</v>
          </cell>
          <cell r="AE109">
            <v>3.2309999999999999</v>
          </cell>
          <cell r="AF109">
            <v>17.294</v>
          </cell>
          <cell r="AG109">
            <v>0</v>
          </cell>
          <cell r="AH109">
            <v>0</v>
          </cell>
          <cell r="AI109">
            <v>1</v>
          </cell>
          <cell r="AJ109">
            <v>1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</row>
        <row r="110">
          <cell r="G110" t="str">
            <v>Michael Rogers_0</v>
          </cell>
          <cell r="H110">
            <v>14950</v>
          </cell>
          <cell r="I110">
            <v>1</v>
          </cell>
          <cell r="J110">
            <v>1</v>
          </cell>
          <cell r="K110">
            <v>1</v>
          </cell>
          <cell r="L110">
            <v>0</v>
          </cell>
          <cell r="M110" t="str">
            <v>Blepharoplasty, repair of ectropion, repair of blepharoptosis</v>
          </cell>
          <cell r="N110">
            <v>1</v>
          </cell>
          <cell r="O110">
            <v>2</v>
          </cell>
          <cell r="P110">
            <v>2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41542</v>
          </cell>
          <cell r="V110">
            <v>0</v>
          </cell>
          <cell r="W110">
            <v>41645</v>
          </cell>
          <cell r="X110">
            <v>3.3666666666666667</v>
          </cell>
          <cell r="Y110" t="str">
            <v>OD</v>
          </cell>
          <cell r="Z110">
            <v>0</v>
          </cell>
          <cell r="AA110">
            <v>0.43099999999999999</v>
          </cell>
          <cell r="AB110">
            <v>13.922000000000001</v>
          </cell>
          <cell r="AC110">
            <v>1.2509999999999999</v>
          </cell>
          <cell r="AD110">
            <v>13.295999999999999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1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1</v>
          </cell>
        </row>
        <row r="111">
          <cell r="G111" t="str">
            <v>Michael Rogers_1</v>
          </cell>
          <cell r="H111">
            <v>14950</v>
          </cell>
          <cell r="I111">
            <v>1</v>
          </cell>
          <cell r="J111">
            <v>1</v>
          </cell>
          <cell r="K111">
            <v>1</v>
          </cell>
          <cell r="L111">
            <v>0</v>
          </cell>
          <cell r="M111">
            <v>0</v>
          </cell>
          <cell r="N111">
            <v>1</v>
          </cell>
          <cell r="O111">
            <v>2</v>
          </cell>
          <cell r="P111">
            <v>2</v>
          </cell>
          <cell r="Q111">
            <v>1</v>
          </cell>
          <cell r="R111">
            <v>0</v>
          </cell>
          <cell r="S111">
            <v>0</v>
          </cell>
          <cell r="T111">
            <v>0</v>
          </cell>
          <cell r="U111">
            <v>41542</v>
          </cell>
          <cell r="V111">
            <v>0</v>
          </cell>
          <cell r="W111">
            <v>41645</v>
          </cell>
          <cell r="X111">
            <v>3.3666666666666667</v>
          </cell>
          <cell r="Y111" t="str">
            <v>OD</v>
          </cell>
          <cell r="Z111">
            <v>0</v>
          </cell>
          <cell r="AA111">
            <v>0.43099999999999999</v>
          </cell>
          <cell r="AB111">
            <v>13.3</v>
          </cell>
          <cell r="AC111">
            <v>0.29899999999999999</v>
          </cell>
          <cell r="AD111">
            <v>14.545999999999999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1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1</v>
          </cell>
          <cell r="AZ111">
            <v>1</v>
          </cell>
        </row>
        <row r="112">
          <cell r="G112" t="str">
            <v>Roya Zandi_0</v>
          </cell>
          <cell r="H112">
            <v>23270</v>
          </cell>
          <cell r="I112">
            <v>2</v>
          </cell>
          <cell r="J112">
            <v>0</v>
          </cell>
          <cell r="K112">
            <v>1</v>
          </cell>
          <cell r="L112">
            <v>0</v>
          </cell>
          <cell r="M112">
            <v>0</v>
          </cell>
          <cell r="N112">
            <v>1</v>
          </cell>
          <cell r="O112">
            <v>4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/>
          <cell r="Y112" t="str">
            <v>OD</v>
          </cell>
          <cell r="Z112">
            <v>0</v>
          </cell>
          <cell r="AA112">
            <v>3.2829999999999999</v>
          </cell>
          <cell r="AB112">
            <v>20.039000000000001</v>
          </cell>
          <cell r="AC112">
            <v>4.617</v>
          </cell>
          <cell r="AD112">
            <v>18.314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1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1</v>
          </cell>
          <cell r="AZ112">
            <v>1</v>
          </cell>
        </row>
        <row r="113">
          <cell r="G113" t="str">
            <v>Roya Zandi_1</v>
          </cell>
          <cell r="H113">
            <v>23270</v>
          </cell>
          <cell r="I113">
            <v>2</v>
          </cell>
          <cell r="J113">
            <v>0</v>
          </cell>
          <cell r="K113">
            <v>1</v>
          </cell>
          <cell r="L113">
            <v>0</v>
          </cell>
          <cell r="M113">
            <v>0</v>
          </cell>
          <cell r="N113">
            <v>1</v>
          </cell>
          <cell r="O113">
            <v>4</v>
          </cell>
          <cell r="P113">
            <v>0</v>
          </cell>
          <cell r="Q113">
            <v>1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/>
          <cell r="Y113" t="str">
            <v>OD</v>
          </cell>
          <cell r="Z113">
            <v>0</v>
          </cell>
          <cell r="AA113">
            <v>4.7329999999999997</v>
          </cell>
          <cell r="AB113">
            <v>17.736000000000001</v>
          </cell>
          <cell r="AC113">
            <v>3.996</v>
          </cell>
          <cell r="AD113">
            <v>18.972999999999999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1</v>
          </cell>
        </row>
        <row r="114">
          <cell r="G114" t="str">
            <v>Robert Franklin Lewis_0</v>
          </cell>
          <cell r="H114">
            <v>13437</v>
          </cell>
          <cell r="I114">
            <v>1</v>
          </cell>
          <cell r="J114">
            <v>0</v>
          </cell>
          <cell r="K114">
            <v>2</v>
          </cell>
          <cell r="L114" t="str">
            <v>blepharoplasty</v>
          </cell>
          <cell r="M114" t="str">
            <v>Blepharoplasty</v>
          </cell>
          <cell r="N114">
            <v>1</v>
          </cell>
          <cell r="O114">
            <v>5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41542</v>
          </cell>
          <cell r="V114">
            <v>0</v>
          </cell>
          <cell r="W114">
            <v>41645</v>
          </cell>
          <cell r="X114">
            <v>3.3666666666666667</v>
          </cell>
          <cell r="Y114" t="str">
            <v>OD</v>
          </cell>
          <cell r="Z114">
            <v>0</v>
          </cell>
          <cell r="AA114">
            <v>2.9129999999999998</v>
          </cell>
          <cell r="AB114">
            <v>10.759</v>
          </cell>
          <cell r="AC114">
            <v>2.504</v>
          </cell>
          <cell r="AD114">
            <v>9.3719999999999999</v>
          </cell>
          <cell r="AE114">
            <v>4.5720000000000001</v>
          </cell>
          <cell r="AF114">
            <v>6.6150000000000002</v>
          </cell>
          <cell r="AG114">
            <v>0</v>
          </cell>
          <cell r="AH114">
            <v>0</v>
          </cell>
          <cell r="AI114">
            <v>0</v>
          </cell>
          <cell r="AJ114">
            <v>1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1</v>
          </cell>
          <cell r="AZ114">
            <v>1</v>
          </cell>
        </row>
        <row r="115">
          <cell r="G115" t="str">
            <v>Robert Franklin Lewis_1</v>
          </cell>
          <cell r="H115">
            <v>13437</v>
          </cell>
          <cell r="I115">
            <v>1</v>
          </cell>
          <cell r="J115">
            <v>0</v>
          </cell>
          <cell r="K115">
            <v>2</v>
          </cell>
          <cell r="L115">
            <v>0</v>
          </cell>
          <cell r="M115">
            <v>0</v>
          </cell>
          <cell r="N115">
            <v>1</v>
          </cell>
          <cell r="O115">
            <v>5</v>
          </cell>
          <cell r="P115">
            <v>0</v>
          </cell>
          <cell r="Q115">
            <v>1</v>
          </cell>
          <cell r="R115">
            <v>0</v>
          </cell>
          <cell r="S115">
            <v>0</v>
          </cell>
          <cell r="T115">
            <v>0</v>
          </cell>
          <cell r="U115">
            <v>41542</v>
          </cell>
          <cell r="V115">
            <v>0</v>
          </cell>
          <cell r="W115">
            <v>41645</v>
          </cell>
          <cell r="X115">
            <v>3.3666666666666667</v>
          </cell>
          <cell r="Y115" t="str">
            <v>OD</v>
          </cell>
          <cell r="Z115">
            <v>0</v>
          </cell>
          <cell r="AA115">
            <v>2.952</v>
          </cell>
          <cell r="AB115">
            <v>8.702</v>
          </cell>
          <cell r="AC115">
            <v>1.502</v>
          </cell>
          <cell r="AD115">
            <v>8.1920000000000002</v>
          </cell>
          <cell r="AE115">
            <v>2.9670000000000001</v>
          </cell>
          <cell r="AF115">
            <v>6.5659999999999998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1</v>
          </cell>
        </row>
        <row r="116">
          <cell r="G116" t="str">
            <v>Dori Hansen_0</v>
          </cell>
          <cell r="H116">
            <v>17757</v>
          </cell>
          <cell r="I116">
            <v>2</v>
          </cell>
          <cell r="J116">
            <v>0</v>
          </cell>
          <cell r="K116">
            <v>2</v>
          </cell>
          <cell r="L116" t="str">
            <v>meningioma behind right eye (surgical eye)</v>
          </cell>
          <cell r="M116" t="str">
            <v>Blepharoplasty, repair of blepharoptosis</v>
          </cell>
          <cell r="N116">
            <v>1</v>
          </cell>
          <cell r="O116">
            <v>2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41481</v>
          </cell>
          <cell r="V116">
            <v>0</v>
          </cell>
          <cell r="W116">
            <v>41578</v>
          </cell>
          <cell r="X116">
            <v>3.1666666666666665</v>
          </cell>
          <cell r="Y116" t="str">
            <v>OD</v>
          </cell>
          <cell r="Z116">
            <v>0</v>
          </cell>
          <cell r="AA116">
            <v>3.3719999999999999</v>
          </cell>
          <cell r="AB116">
            <v>29.838999999999999</v>
          </cell>
          <cell r="AC116">
            <v>2.3260000000000001</v>
          </cell>
          <cell r="AD116">
            <v>23.15</v>
          </cell>
          <cell r="AE116">
            <v>4.1289999999999996</v>
          </cell>
          <cell r="AF116">
            <v>25.048999999999999</v>
          </cell>
          <cell r="AG116">
            <v>0</v>
          </cell>
          <cell r="AH116">
            <v>0</v>
          </cell>
          <cell r="AI116">
            <v>1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1</v>
          </cell>
        </row>
        <row r="117">
          <cell r="G117" t="str">
            <v>Dori Hansen_1</v>
          </cell>
          <cell r="H117">
            <v>17757</v>
          </cell>
          <cell r="I117">
            <v>2</v>
          </cell>
          <cell r="J117">
            <v>0</v>
          </cell>
          <cell r="K117">
            <v>2</v>
          </cell>
          <cell r="L117">
            <v>0</v>
          </cell>
          <cell r="M117">
            <v>0</v>
          </cell>
          <cell r="N117">
            <v>1</v>
          </cell>
          <cell r="O117">
            <v>2</v>
          </cell>
          <cell r="P117">
            <v>0</v>
          </cell>
          <cell r="Q117">
            <v>1</v>
          </cell>
          <cell r="R117">
            <v>0</v>
          </cell>
          <cell r="S117">
            <v>0</v>
          </cell>
          <cell r="T117">
            <v>0</v>
          </cell>
          <cell r="U117">
            <v>41481</v>
          </cell>
          <cell r="V117">
            <v>0</v>
          </cell>
          <cell r="W117">
            <v>41578</v>
          </cell>
          <cell r="X117">
            <v>3.1666666666666665</v>
          </cell>
          <cell r="Y117" t="str">
            <v>OD</v>
          </cell>
          <cell r="Z117">
            <v>0</v>
          </cell>
          <cell r="AA117">
            <v>4.157</v>
          </cell>
          <cell r="AB117">
            <v>24.065000000000001</v>
          </cell>
          <cell r="AC117">
            <v>3.89</v>
          </cell>
          <cell r="AD117">
            <v>18.917000000000002</v>
          </cell>
          <cell r="AE117">
            <v>3.6179999999999999</v>
          </cell>
          <cell r="AF117">
            <v>22.494</v>
          </cell>
          <cell r="AG117">
            <v>0</v>
          </cell>
          <cell r="AH117">
            <v>0</v>
          </cell>
          <cell r="AI117">
            <v>1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1</v>
          </cell>
          <cell r="AZ117">
            <v>1</v>
          </cell>
        </row>
        <row r="118">
          <cell r="G118" t="str">
            <v>Nighat Baig_0</v>
          </cell>
          <cell r="H118">
            <v>20454</v>
          </cell>
          <cell r="I118">
            <v>2</v>
          </cell>
          <cell r="J118">
            <v>0</v>
          </cell>
          <cell r="K118">
            <v>2</v>
          </cell>
          <cell r="L118" t="str">
            <v>blepharoplasty</v>
          </cell>
          <cell r="M118" t="str">
            <v>Orbitotomy w/wo bone flap</v>
          </cell>
          <cell r="N118">
            <v>1</v>
          </cell>
          <cell r="O118">
            <v>4</v>
          </cell>
          <cell r="P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41922</v>
          </cell>
          <cell r="V118">
            <v>0</v>
          </cell>
          <cell r="W118">
            <v>42047</v>
          </cell>
          <cell r="X118">
            <v>4.0666666666666664</v>
          </cell>
          <cell r="Y118" t="str">
            <v>OS</v>
          </cell>
          <cell r="Z118">
            <v>1</v>
          </cell>
          <cell r="AA118">
            <v>5.319</v>
          </cell>
          <cell r="AB118">
            <v>17.120999999999999</v>
          </cell>
          <cell r="AC118">
            <v>4.2389999999999999</v>
          </cell>
          <cell r="AD118">
            <v>16.225000000000001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1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1</v>
          </cell>
          <cell r="AZ118">
            <v>0</v>
          </cell>
        </row>
        <row r="119">
          <cell r="G119" t="str">
            <v>Nighat Baig_1</v>
          </cell>
          <cell r="H119">
            <v>20454</v>
          </cell>
          <cell r="I119">
            <v>2</v>
          </cell>
          <cell r="J119">
            <v>0</v>
          </cell>
          <cell r="K119">
            <v>2</v>
          </cell>
          <cell r="L119">
            <v>0</v>
          </cell>
          <cell r="M119">
            <v>0</v>
          </cell>
          <cell r="N119">
            <v>1</v>
          </cell>
          <cell r="O119">
            <v>4</v>
          </cell>
          <cell r="P119">
            <v>1</v>
          </cell>
          <cell r="Q119">
            <v>1</v>
          </cell>
          <cell r="R119">
            <v>0</v>
          </cell>
          <cell r="S119">
            <v>0</v>
          </cell>
          <cell r="T119">
            <v>0</v>
          </cell>
          <cell r="U119">
            <v>41922</v>
          </cell>
          <cell r="V119">
            <v>0</v>
          </cell>
          <cell r="W119">
            <v>42047</v>
          </cell>
          <cell r="X119">
            <v>4.0666666666666664</v>
          </cell>
          <cell r="Y119" t="str">
            <v>OS</v>
          </cell>
          <cell r="Z119">
            <v>1</v>
          </cell>
          <cell r="AA119">
            <v>2.9369999999999998</v>
          </cell>
          <cell r="AB119">
            <v>18.007000000000001</v>
          </cell>
          <cell r="AC119">
            <v>3.1960000000000002</v>
          </cell>
          <cell r="AD119">
            <v>18.309999999999999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1</v>
          </cell>
          <cell r="AJ119">
            <v>1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</row>
        <row r="120">
          <cell r="G120" t="str">
            <v>Francis F Chen_0</v>
          </cell>
          <cell r="H120">
            <v>47440</v>
          </cell>
          <cell r="I120">
            <v>1</v>
          </cell>
          <cell r="J120">
            <v>1</v>
          </cell>
          <cell r="K120">
            <v>2</v>
          </cell>
          <cell r="L120" t="str">
            <v xml:space="preserve">Anterior lateralization, </v>
          </cell>
          <cell r="M120" t="str">
            <v>Repair of blepharoptosis, repair of ectropion (bilat, lower)</v>
          </cell>
          <cell r="N120">
            <v>1</v>
          </cell>
          <cell r="O120">
            <v>1</v>
          </cell>
          <cell r="P120">
            <v>2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41486</v>
          </cell>
          <cell r="V120">
            <v>0</v>
          </cell>
          <cell r="W120">
            <v>41491</v>
          </cell>
          <cell r="X120">
            <v>0.16666666666666666</v>
          </cell>
          <cell r="Y120" t="str">
            <v>OD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1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1</v>
          </cell>
        </row>
        <row r="121">
          <cell r="G121" t="str">
            <v>Francis F Chen_1</v>
          </cell>
          <cell r="H121">
            <v>47440</v>
          </cell>
          <cell r="I121">
            <v>1</v>
          </cell>
          <cell r="J121">
            <v>1</v>
          </cell>
          <cell r="K121">
            <v>2</v>
          </cell>
          <cell r="L121">
            <v>0</v>
          </cell>
          <cell r="M121">
            <v>0</v>
          </cell>
          <cell r="N121">
            <v>1</v>
          </cell>
          <cell r="O121">
            <v>1</v>
          </cell>
          <cell r="P121">
            <v>2</v>
          </cell>
          <cell r="Q121">
            <v>1</v>
          </cell>
          <cell r="R121">
            <v>0</v>
          </cell>
          <cell r="S121">
            <v>0</v>
          </cell>
          <cell r="T121">
            <v>0</v>
          </cell>
          <cell r="U121">
            <v>41486</v>
          </cell>
          <cell r="V121">
            <v>0</v>
          </cell>
          <cell r="W121">
            <v>41491</v>
          </cell>
          <cell r="X121">
            <v>0.16666666666666666</v>
          </cell>
          <cell r="Y121" t="str">
            <v>OD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1</v>
          </cell>
          <cell r="AJ121">
            <v>1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1</v>
          </cell>
          <cell r="AZ121">
            <v>1</v>
          </cell>
        </row>
        <row r="122">
          <cell r="G122" t="str">
            <v>Hossein Hedjazi_0</v>
          </cell>
          <cell r="H122">
            <v>15362</v>
          </cell>
          <cell r="I122">
            <v>1</v>
          </cell>
          <cell r="J122">
            <v>0</v>
          </cell>
          <cell r="K122">
            <v>1</v>
          </cell>
          <cell r="L122">
            <v>0</v>
          </cell>
          <cell r="M122" t="str">
            <v>Blepharoplasty, repair of ectropion, repair of blepharoptosis</v>
          </cell>
          <cell r="N122">
            <v>1</v>
          </cell>
          <cell r="O122">
            <v>2</v>
          </cell>
          <cell r="P122">
            <v>2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41488</v>
          </cell>
          <cell r="V122">
            <v>0</v>
          </cell>
          <cell r="W122">
            <v>42114</v>
          </cell>
          <cell r="X122">
            <v>20.6</v>
          </cell>
          <cell r="Y122" t="str">
            <v>OD</v>
          </cell>
          <cell r="Z122">
            <v>0</v>
          </cell>
          <cell r="AA122">
            <v>1.4630000000000001</v>
          </cell>
          <cell r="AB122">
            <v>21.742999999999999</v>
          </cell>
          <cell r="AC122">
            <v>2.9689999999999999</v>
          </cell>
          <cell r="AD122">
            <v>19.501999999999999</v>
          </cell>
          <cell r="AE122">
            <v>3.5659999999999998</v>
          </cell>
          <cell r="AF122">
            <v>15.41</v>
          </cell>
          <cell r="AG122">
            <v>0</v>
          </cell>
          <cell r="AH122">
            <v>0</v>
          </cell>
          <cell r="AI122">
            <v>1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1</v>
          </cell>
        </row>
        <row r="123">
          <cell r="G123" t="str">
            <v>Hossein Hedjazi_1</v>
          </cell>
          <cell r="H123">
            <v>15362</v>
          </cell>
          <cell r="I123">
            <v>1</v>
          </cell>
          <cell r="J123">
            <v>0</v>
          </cell>
          <cell r="K123">
            <v>1</v>
          </cell>
          <cell r="L123">
            <v>0</v>
          </cell>
          <cell r="M123">
            <v>0</v>
          </cell>
          <cell r="N123">
            <v>1</v>
          </cell>
          <cell r="O123">
            <v>2</v>
          </cell>
          <cell r="P123">
            <v>2</v>
          </cell>
          <cell r="Q123">
            <v>1</v>
          </cell>
          <cell r="R123">
            <v>0</v>
          </cell>
          <cell r="S123">
            <v>0</v>
          </cell>
          <cell r="T123">
            <v>0</v>
          </cell>
          <cell r="U123">
            <v>41488</v>
          </cell>
          <cell r="V123">
            <v>0</v>
          </cell>
          <cell r="W123">
            <v>42114</v>
          </cell>
          <cell r="X123">
            <v>20.6</v>
          </cell>
          <cell r="Y123" t="str">
            <v>OD</v>
          </cell>
          <cell r="Z123">
            <v>0</v>
          </cell>
          <cell r="AA123">
            <v>2.194</v>
          </cell>
          <cell r="AB123">
            <v>17.556000000000001</v>
          </cell>
          <cell r="AC123">
            <v>2.1749999999999998</v>
          </cell>
          <cell r="AD123">
            <v>17.948</v>
          </cell>
          <cell r="AE123">
            <v>2.5470000000000002</v>
          </cell>
          <cell r="AF123">
            <v>13.032999999999999</v>
          </cell>
          <cell r="AG123">
            <v>0</v>
          </cell>
          <cell r="AH123">
            <v>0</v>
          </cell>
          <cell r="AI123">
            <v>1</v>
          </cell>
          <cell r="AJ123">
            <v>1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1</v>
          </cell>
          <cell r="AZ123">
            <v>1</v>
          </cell>
        </row>
        <row r="124">
          <cell r="G124" t="str">
            <v>Nosrat Sanie_0</v>
          </cell>
          <cell r="H124">
            <v>14503</v>
          </cell>
          <cell r="I124">
            <v>1</v>
          </cell>
          <cell r="J124">
            <v>0</v>
          </cell>
          <cell r="K124">
            <v>1</v>
          </cell>
          <cell r="L124" t="str">
            <v>Blepharitis 12/23/14</v>
          </cell>
          <cell r="M124" t="str">
            <v xml:space="preserve"> </v>
          </cell>
          <cell r="N124">
            <v>1</v>
          </cell>
          <cell r="O124">
            <v>4</v>
          </cell>
          <cell r="P124">
            <v>2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/>
          <cell r="Y124" t="str">
            <v>OS</v>
          </cell>
          <cell r="Z124">
            <v>1</v>
          </cell>
          <cell r="AA124">
            <v>1.706</v>
          </cell>
          <cell r="AB124">
            <v>15.542999999999999</v>
          </cell>
          <cell r="AC124">
            <v>1.196</v>
          </cell>
          <cell r="AD124">
            <v>18.384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1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</v>
          </cell>
          <cell r="AZ124">
            <v>0</v>
          </cell>
        </row>
        <row r="125">
          <cell r="G125" t="str">
            <v>Nosrat Sanie_1</v>
          </cell>
          <cell r="H125">
            <v>14503</v>
          </cell>
          <cell r="I125">
            <v>1</v>
          </cell>
          <cell r="J125">
            <v>0</v>
          </cell>
          <cell r="K125">
            <v>1</v>
          </cell>
          <cell r="L125">
            <v>0</v>
          </cell>
          <cell r="M125">
            <v>0</v>
          </cell>
          <cell r="N125">
            <v>1</v>
          </cell>
          <cell r="O125">
            <v>4</v>
          </cell>
          <cell r="P125">
            <v>2</v>
          </cell>
          <cell r="Q125">
            <v>1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/>
          <cell r="Y125" t="str">
            <v>OS</v>
          </cell>
          <cell r="Z125">
            <v>1</v>
          </cell>
          <cell r="AA125">
            <v>1.3839999999999999</v>
          </cell>
          <cell r="AB125">
            <v>14.205</v>
          </cell>
          <cell r="AC125">
            <v>2.504</v>
          </cell>
          <cell r="AD125">
            <v>14.722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1</v>
          </cell>
          <cell r="AJ125">
            <v>1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</row>
        <row r="126">
          <cell r="G126" t="str">
            <v>Gita Kammann_0</v>
          </cell>
          <cell r="H126">
            <v>13533</v>
          </cell>
          <cell r="I126">
            <v>2</v>
          </cell>
          <cell r="J126">
            <v>0</v>
          </cell>
          <cell r="K126">
            <v>2</v>
          </cell>
          <cell r="L126" t="str">
            <v>eyelid surgery 2011</v>
          </cell>
          <cell r="M126" t="str">
            <v>Repair of blepharoptosis, repair of ectropion (bilat, lower), repair of brow ptosis</v>
          </cell>
          <cell r="N126">
            <v>1</v>
          </cell>
          <cell r="O126">
            <v>1</v>
          </cell>
          <cell r="P126">
            <v>2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41530</v>
          </cell>
          <cell r="V126">
            <v>0</v>
          </cell>
          <cell r="W126">
            <v>41652</v>
          </cell>
          <cell r="X126">
            <v>4</v>
          </cell>
          <cell r="Y126" t="str">
            <v>OD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1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1</v>
          </cell>
        </row>
        <row r="127">
          <cell r="G127" t="str">
            <v>Gita Kammann_1</v>
          </cell>
          <cell r="H127">
            <v>13533</v>
          </cell>
          <cell r="I127">
            <v>2</v>
          </cell>
          <cell r="J127">
            <v>0</v>
          </cell>
          <cell r="K127">
            <v>2</v>
          </cell>
          <cell r="L127">
            <v>0</v>
          </cell>
          <cell r="M127">
            <v>0</v>
          </cell>
          <cell r="N127">
            <v>1</v>
          </cell>
          <cell r="O127">
            <v>1</v>
          </cell>
          <cell r="P127">
            <v>2</v>
          </cell>
          <cell r="Q127">
            <v>1</v>
          </cell>
          <cell r="R127">
            <v>0</v>
          </cell>
          <cell r="S127">
            <v>0</v>
          </cell>
          <cell r="T127">
            <v>0</v>
          </cell>
          <cell r="U127">
            <v>41530</v>
          </cell>
          <cell r="V127">
            <v>0</v>
          </cell>
          <cell r="W127">
            <v>41652</v>
          </cell>
          <cell r="X127">
            <v>4</v>
          </cell>
          <cell r="Y127" t="str">
            <v>OD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1</v>
          </cell>
          <cell r="AJ127">
            <v>1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1</v>
          </cell>
          <cell r="AZ127">
            <v>1</v>
          </cell>
        </row>
        <row r="128">
          <cell r="G128" t="str">
            <v>Nahid Shervan_0</v>
          </cell>
          <cell r="H128">
            <v>17411</v>
          </cell>
          <cell r="I128">
            <v>2</v>
          </cell>
          <cell r="J128">
            <v>0</v>
          </cell>
          <cell r="K128">
            <v>1</v>
          </cell>
          <cell r="L128" t="str">
            <v>tear duct surgery (DCR)</v>
          </cell>
          <cell r="M128" t="str">
            <v xml:space="preserve"> </v>
          </cell>
          <cell r="N128">
            <v>1</v>
          </cell>
          <cell r="O128">
            <v>4</v>
          </cell>
          <cell r="P128">
            <v>2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/>
          <cell r="Y128" t="str">
            <v>OD</v>
          </cell>
          <cell r="Z128">
            <v>0</v>
          </cell>
          <cell r="AA128">
            <v>1.2729999999999999</v>
          </cell>
          <cell r="AB128">
            <v>12.03</v>
          </cell>
          <cell r="AC128">
            <v>1.96</v>
          </cell>
          <cell r="AD128">
            <v>12.048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1</v>
          </cell>
        </row>
        <row r="129">
          <cell r="G129" t="str">
            <v>Nahid Shervan_1</v>
          </cell>
          <cell r="H129">
            <v>17411</v>
          </cell>
          <cell r="I129">
            <v>2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1</v>
          </cell>
          <cell r="O129">
            <v>4</v>
          </cell>
          <cell r="P129">
            <v>2</v>
          </cell>
          <cell r="Q129">
            <v>1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/>
          <cell r="Y129" t="str">
            <v>OD</v>
          </cell>
          <cell r="Z129">
            <v>0</v>
          </cell>
          <cell r="AA129">
            <v>1.1910000000000001</v>
          </cell>
          <cell r="AB129">
            <v>11.702</v>
          </cell>
          <cell r="AC129">
            <v>0.90700000000000003</v>
          </cell>
          <cell r="AD129">
            <v>12.193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1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1</v>
          </cell>
          <cell r="AZ129">
            <v>1</v>
          </cell>
        </row>
        <row r="130">
          <cell r="G130" t="str">
            <v>Frances Patricia Bollman_0</v>
          </cell>
          <cell r="H130">
            <v>18953</v>
          </cell>
          <cell r="I130">
            <v>2</v>
          </cell>
          <cell r="J130">
            <v>0</v>
          </cell>
          <cell r="K130">
            <v>2</v>
          </cell>
          <cell r="L130" t="str">
            <v>blepharoplasty</v>
          </cell>
          <cell r="M130" t="str">
            <v xml:space="preserve"> </v>
          </cell>
          <cell r="N130">
            <v>1</v>
          </cell>
          <cell r="O130">
            <v>4</v>
          </cell>
          <cell r="P130">
            <v>1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/>
          <cell r="Y130" t="str">
            <v>OD</v>
          </cell>
          <cell r="Z130">
            <v>0</v>
          </cell>
          <cell r="AA130">
            <v>3.32</v>
          </cell>
          <cell r="AB130">
            <v>15</v>
          </cell>
          <cell r="AC130">
            <v>3.7440000000000002</v>
          </cell>
          <cell r="AD130">
            <v>12.045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1</v>
          </cell>
        </row>
        <row r="131">
          <cell r="G131" t="str">
            <v>Frances Patricia Bollman_1</v>
          </cell>
          <cell r="H131">
            <v>18953</v>
          </cell>
          <cell r="I131">
            <v>2</v>
          </cell>
          <cell r="J131">
            <v>0</v>
          </cell>
          <cell r="K131">
            <v>2</v>
          </cell>
          <cell r="L131">
            <v>0</v>
          </cell>
          <cell r="M131">
            <v>0</v>
          </cell>
          <cell r="N131">
            <v>1</v>
          </cell>
          <cell r="O131">
            <v>4</v>
          </cell>
          <cell r="P131">
            <v>1</v>
          </cell>
          <cell r="Q131">
            <v>1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/>
          <cell r="Y131" t="str">
            <v>OD</v>
          </cell>
          <cell r="Z131">
            <v>0</v>
          </cell>
          <cell r="AA131">
            <v>4.96</v>
          </cell>
          <cell r="AB131">
            <v>13.32</v>
          </cell>
          <cell r="AC131">
            <v>4.4210000000000003</v>
          </cell>
          <cell r="AD131">
            <v>12.667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1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1</v>
          </cell>
          <cell r="AZ131">
            <v>1</v>
          </cell>
        </row>
        <row r="132">
          <cell r="G132" t="str">
            <v>Jed Cohen_0</v>
          </cell>
          <cell r="H132">
            <v>12120</v>
          </cell>
          <cell r="I132">
            <v>1</v>
          </cell>
          <cell r="J132">
            <v>1</v>
          </cell>
          <cell r="K132">
            <v>1</v>
          </cell>
          <cell r="M132" t="str">
            <v>Posterior ptosis repair</v>
          </cell>
          <cell r="N132">
            <v>1</v>
          </cell>
          <cell r="O132">
            <v>1</v>
          </cell>
          <cell r="P132">
            <v>2</v>
          </cell>
          <cell r="U132">
            <v>42160</v>
          </cell>
          <cell r="X132"/>
          <cell r="Y132" t="str">
            <v>OS</v>
          </cell>
          <cell r="Z132">
            <v>1</v>
          </cell>
          <cell r="AA132">
            <v>1.63</v>
          </cell>
          <cell r="AB132">
            <v>18.198</v>
          </cell>
          <cell r="AC132">
            <v>1.38</v>
          </cell>
          <cell r="AD132">
            <v>13.259</v>
          </cell>
          <cell r="AI132">
            <v>0</v>
          </cell>
          <cell r="AJ132">
            <v>1</v>
          </cell>
          <cell r="AZ132">
            <v>0</v>
          </cell>
        </row>
        <row r="133">
          <cell r="G133" t="str">
            <v>Jed Cohen_1</v>
          </cell>
          <cell r="H133">
            <v>12120</v>
          </cell>
          <cell r="I133">
            <v>1</v>
          </cell>
          <cell r="J133">
            <v>1</v>
          </cell>
          <cell r="K133">
            <v>1</v>
          </cell>
          <cell r="X133"/>
          <cell r="Z133">
            <v>1</v>
          </cell>
          <cell r="AA133">
            <v>0.98699999999999999</v>
          </cell>
          <cell r="AB133">
            <v>21.863</v>
          </cell>
          <cell r="AC133">
            <v>1.381</v>
          </cell>
          <cell r="AD133">
            <v>15.266999999999999</v>
          </cell>
          <cell r="AI133">
            <v>0</v>
          </cell>
          <cell r="AJ133">
            <v>0</v>
          </cell>
          <cell r="AZ133">
            <v>0</v>
          </cell>
        </row>
        <row r="134">
          <cell r="G134" t="str">
            <v>Joan Renfrow_0</v>
          </cell>
          <cell r="H134">
            <v>15209</v>
          </cell>
          <cell r="I134">
            <v>2</v>
          </cell>
          <cell r="J134" t="str">
            <v>1?</v>
          </cell>
          <cell r="K134">
            <v>1</v>
          </cell>
          <cell r="L134" t="str">
            <v>stroke 12 years ago</v>
          </cell>
          <cell r="M134" t="str">
            <v>internal levator resection, blepharoplasty, four eyelid</v>
          </cell>
          <cell r="N134">
            <v>1</v>
          </cell>
          <cell r="O134">
            <v>2</v>
          </cell>
          <cell r="P134">
            <v>0</v>
          </cell>
          <cell r="U134">
            <v>42130</v>
          </cell>
          <cell r="W134">
            <v>42185</v>
          </cell>
          <cell r="X134">
            <v>1.8</v>
          </cell>
          <cell r="Y134" t="str">
            <v>OD</v>
          </cell>
          <cell r="Z134">
            <v>0</v>
          </cell>
          <cell r="AA134">
            <v>1.804</v>
          </cell>
          <cell r="AB134">
            <v>11.753</v>
          </cell>
          <cell r="AC134">
            <v>3.83</v>
          </cell>
          <cell r="AD134">
            <v>9.7620000000000005</v>
          </cell>
          <cell r="AE134">
            <v>2.56</v>
          </cell>
          <cell r="AF134">
            <v>11.762</v>
          </cell>
          <cell r="AI134">
            <v>0</v>
          </cell>
          <cell r="AJ134">
            <v>1</v>
          </cell>
        </row>
        <row r="135">
          <cell r="G135" t="str">
            <v>Joan Renfrow_1</v>
          </cell>
          <cell r="H135">
            <v>15209</v>
          </cell>
          <cell r="I135">
            <v>2</v>
          </cell>
          <cell r="J135" t="str">
            <v>1?</v>
          </cell>
          <cell r="K135">
            <v>1</v>
          </cell>
          <cell r="X135"/>
          <cell r="Z135">
            <v>0</v>
          </cell>
          <cell r="AA135">
            <v>2.5019999999999998</v>
          </cell>
          <cell r="AB135">
            <v>11.055</v>
          </cell>
          <cell r="AC135">
            <v>3.4540000000000002</v>
          </cell>
          <cell r="AD135">
            <v>10.212999999999999</v>
          </cell>
          <cell r="AE135">
            <v>2.8650000000000002</v>
          </cell>
          <cell r="AF135">
            <v>11.457000000000001</v>
          </cell>
          <cell r="AI135">
            <v>0</v>
          </cell>
          <cell r="AJ135">
            <v>0</v>
          </cell>
        </row>
        <row r="136">
          <cell r="G136" t="str">
            <v>Robert Henry_0</v>
          </cell>
          <cell r="H136">
            <v>20040</v>
          </cell>
          <cell r="I136">
            <v>1</v>
          </cell>
          <cell r="J136">
            <v>1</v>
          </cell>
          <cell r="K136" t="str">
            <v>2?</v>
          </cell>
          <cell r="L136" t="str">
            <v>Lower Bleph, and facelift</v>
          </cell>
          <cell r="N136">
            <v>1</v>
          </cell>
          <cell r="P136">
            <v>1</v>
          </cell>
          <cell r="X136"/>
          <cell r="Y136" t="str">
            <v>OS</v>
          </cell>
          <cell r="Z136">
            <v>1</v>
          </cell>
          <cell r="AI136">
            <v>0</v>
          </cell>
          <cell r="AJ136">
            <v>1</v>
          </cell>
        </row>
        <row r="137">
          <cell r="G137" t="str">
            <v>Robert Henry_1</v>
          </cell>
          <cell r="H137">
            <v>20040</v>
          </cell>
          <cell r="I137">
            <v>1</v>
          </cell>
          <cell r="J137">
            <v>1</v>
          </cell>
          <cell r="K137">
            <v>2</v>
          </cell>
          <cell r="X137"/>
          <cell r="Z137">
            <v>1</v>
          </cell>
          <cell r="AI137">
            <v>0</v>
          </cell>
          <cell r="AJ137">
            <v>0</v>
          </cell>
        </row>
        <row r="138">
          <cell r="G138" t="str">
            <v>Bernard Lewis_0</v>
          </cell>
          <cell r="H138">
            <v>13236</v>
          </cell>
          <cell r="I138">
            <v>1</v>
          </cell>
          <cell r="J138">
            <v>1</v>
          </cell>
          <cell r="K138">
            <v>1</v>
          </cell>
          <cell r="N138">
            <v>1</v>
          </cell>
          <cell r="P138">
            <v>1</v>
          </cell>
          <cell r="X138"/>
          <cell r="Y138" t="str">
            <v>OS</v>
          </cell>
          <cell r="Z138">
            <v>1</v>
          </cell>
          <cell r="AA138">
            <v>3.1120000000000001</v>
          </cell>
          <cell r="AB138">
            <v>12.988</v>
          </cell>
          <cell r="AC138">
            <v>3.66</v>
          </cell>
          <cell r="AD138">
            <v>11.486000000000001</v>
          </cell>
          <cell r="AI138">
            <v>0</v>
          </cell>
          <cell r="AJ138">
            <v>1</v>
          </cell>
        </row>
        <row r="139">
          <cell r="G139" t="str">
            <v>Bernard Lewis_1</v>
          </cell>
          <cell r="H139">
            <v>13236</v>
          </cell>
          <cell r="I139">
            <v>1</v>
          </cell>
          <cell r="J139">
            <v>1</v>
          </cell>
          <cell r="K139">
            <v>1</v>
          </cell>
          <cell r="X139"/>
          <cell r="Z139">
            <v>1</v>
          </cell>
          <cell r="AA139">
            <v>1.625</v>
          </cell>
          <cell r="AB139">
            <v>9.8759999999999994</v>
          </cell>
          <cell r="AC139">
            <v>5.2359999999999998</v>
          </cell>
          <cell r="AD139">
            <v>10.754</v>
          </cell>
          <cell r="AI139">
            <v>0</v>
          </cell>
          <cell r="AJ13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2397-5D01-C14A-BDFD-E88C2984B06D}">
  <sheetPr filterMode="1"/>
  <dimension ref="A1:CP1181"/>
  <sheetViews>
    <sheetView zoomScale="119" workbookViewId="0">
      <pane ySplit="1" topLeftCell="A96" activePane="bottomLeft" state="frozen"/>
      <selection pane="bottomLeft" activeCell="B1" sqref="B1:B1048576"/>
    </sheetView>
  </sheetViews>
  <sheetFormatPr baseColWidth="10" defaultColWidth="11" defaultRowHeight="15.75" customHeight="1" x14ac:dyDescent="0.2"/>
  <cols>
    <col min="1" max="1" width="8.1640625" customWidth="1"/>
    <col min="2" max="2" width="22.1640625" customWidth="1"/>
    <col min="3" max="3" width="14.83203125" customWidth="1"/>
    <col min="4" max="9" width="11" customWidth="1"/>
    <col min="10" max="10" width="20.33203125" customWidth="1"/>
    <col min="11" max="25" width="11" customWidth="1"/>
    <col min="28" max="40" width="11" customWidth="1"/>
    <col min="42" max="42" width="8" customWidth="1"/>
    <col min="43" max="43" width="8.6640625" hidden="1" customWidth="1"/>
    <col min="44" max="44" width="0" hidden="1" customWidth="1"/>
    <col min="47" max="47" width="8.83203125" customWidth="1"/>
    <col min="48" max="48" width="8.6640625" customWidth="1"/>
    <col min="49" max="51" width="11" customWidth="1"/>
    <col min="53" max="54" width="0" hidden="1" customWidth="1"/>
    <col min="56" max="61" width="0" hidden="1" customWidth="1"/>
    <col min="63" max="70" width="0" hidden="1" customWidth="1"/>
    <col min="72" max="83" width="0" hidden="1" customWidth="1"/>
    <col min="91" max="93" width="0" hidden="1" customWidth="1"/>
  </cols>
  <sheetData>
    <row r="1" spans="1:93" ht="136" x14ac:dyDescent="0.2">
      <c r="A1" s="3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6" t="s">
        <v>35</v>
      </c>
      <c r="AK1" s="7" t="s">
        <v>36</v>
      </c>
      <c r="AL1" s="4" t="s">
        <v>37</v>
      </c>
      <c r="AM1" s="4" t="s">
        <v>38</v>
      </c>
      <c r="AN1" s="6" t="s">
        <v>39</v>
      </c>
      <c r="AO1" s="8" t="s">
        <v>40</v>
      </c>
      <c r="AP1" s="77" t="s">
        <v>41</v>
      </c>
      <c r="AQ1" s="2" t="s">
        <v>42</v>
      </c>
      <c r="AR1" s="2" t="s">
        <v>43</v>
      </c>
      <c r="AS1" s="10" t="s">
        <v>44</v>
      </c>
      <c r="AT1" s="8" t="s">
        <v>45</v>
      </c>
      <c r="AU1" s="11" t="s">
        <v>46</v>
      </c>
      <c r="AV1" s="11" t="s">
        <v>47</v>
      </c>
      <c r="AW1" s="1" t="s">
        <v>48</v>
      </c>
      <c r="AX1" s="12" t="s">
        <v>49</v>
      </c>
      <c r="AY1" s="1" t="s">
        <v>50</v>
      </c>
      <c r="AZ1" s="78" t="s">
        <v>51</v>
      </c>
      <c r="BA1" s="1" t="s">
        <v>52</v>
      </c>
      <c r="BB1" s="9" t="s">
        <v>53</v>
      </c>
      <c r="BC1" s="11" t="s">
        <v>54</v>
      </c>
      <c r="BD1" s="14" t="s">
        <v>55</v>
      </c>
      <c r="BE1" s="11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" t="s">
        <v>61</v>
      </c>
      <c r="BK1" s="2" t="s">
        <v>62</v>
      </c>
      <c r="BL1" s="2" t="s">
        <v>63</v>
      </c>
      <c r="BM1" s="16" t="s">
        <v>64</v>
      </c>
      <c r="BN1" s="17" t="s">
        <v>65</v>
      </c>
      <c r="BO1" s="17" t="s">
        <v>66</v>
      </c>
      <c r="BP1" s="2" t="s">
        <v>67</v>
      </c>
      <c r="BQ1" s="2" t="s">
        <v>68</v>
      </c>
      <c r="BR1" s="2" t="s">
        <v>69</v>
      </c>
      <c r="BS1" s="7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9" t="s">
        <v>75</v>
      </c>
      <c r="BY1" s="19" t="s">
        <v>76</v>
      </c>
      <c r="BZ1" s="19" t="s">
        <v>77</v>
      </c>
      <c r="CA1" s="20" t="s">
        <v>78</v>
      </c>
      <c r="CB1" s="21" t="s">
        <v>79</v>
      </c>
      <c r="CC1" s="20" t="s">
        <v>80</v>
      </c>
      <c r="CD1" s="20" t="s">
        <v>81</v>
      </c>
      <c r="CE1" s="20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</row>
    <row r="2" spans="1:93" ht="16" hidden="1" x14ac:dyDescent="0.2">
      <c r="A2">
        <v>681</v>
      </c>
      <c r="B2" s="54" t="s">
        <v>1712</v>
      </c>
      <c r="C2" s="54" t="s">
        <v>1702</v>
      </c>
      <c r="I2" s="55" t="s">
        <v>1713</v>
      </c>
      <c r="J2" t="str">
        <f>(CONCATENATE(B2,"_0",AS2))</f>
        <v>AGRAMA, FRANK_0</v>
      </c>
      <c r="K2" s="22">
        <v>10959</v>
      </c>
      <c r="L2">
        <v>1</v>
      </c>
      <c r="M2" t="s">
        <v>1714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 t="s">
        <v>1715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 t="s">
        <v>1716</v>
      </c>
      <c r="AN2">
        <v>14</v>
      </c>
      <c r="AO2" s="24">
        <v>1</v>
      </c>
      <c r="AP2" s="25">
        <f>DAYS360(K2,AW2)/365</f>
        <v>66.432876712328763</v>
      </c>
      <c r="AS2" s="60"/>
      <c r="AU2">
        <v>6</v>
      </c>
      <c r="AV2">
        <v>0</v>
      </c>
      <c r="AW2" s="22">
        <v>35559</v>
      </c>
      <c r="AY2" s="61">
        <v>41890</v>
      </c>
      <c r="BA2" s="58"/>
      <c r="BB2" s="25" t="str">
        <f>IF($BA2="OD",0,IF($BA2="OS",1,IF($BA2="OU",2,IF($BA2="null",3,""))))</f>
        <v/>
      </c>
      <c r="BC2" s="55"/>
      <c r="BE2" s="64"/>
      <c r="BJ2" s="64"/>
      <c r="BM2" t="s">
        <v>1717</v>
      </c>
      <c r="BP2">
        <f>BE2-BC2</f>
        <v>0</v>
      </c>
      <c r="BS2" t="str">
        <f>IF(AND(ISNUMBER(BC2),ISNUMBER(BJ2)),BJ2-BC2,"")</f>
        <v/>
      </c>
      <c r="BW2" s="24" t="str">
        <f>IF(ISNUMBER($BB2),IF(OR($BB2=$AS2,$BB2=2),1,0),"")</f>
        <v/>
      </c>
      <c r="CB2" s="24" t="str">
        <f>IF(BW2=1,IF(BP2&lt;0.5,1,0),"")</f>
        <v/>
      </c>
      <c r="CG2" t="str">
        <f>IF(CF2=1,IF(BJ2&gt;2.500000001,1,0),"")</f>
        <v/>
      </c>
      <c r="CH2" t="str">
        <f>IF(CF2=1,IF(BJ2-BC2&gt;1,1,0),"")</f>
        <v/>
      </c>
      <c r="CI2" t="str">
        <f>IF(CF2=1,IF(AND(BX2&lt;1,BX2&gt;-1),1,0),"")</f>
        <v/>
      </c>
      <c r="CJ2" t="str">
        <f>IF(CF2=1,IF(CG2+CI2&gt;0,1,0),"")</f>
        <v/>
      </c>
    </row>
    <row r="3" spans="1:93" ht="16" x14ac:dyDescent="0.2">
      <c r="A3">
        <v>943</v>
      </c>
      <c r="B3" t="s">
        <v>1724</v>
      </c>
      <c r="C3" s="54" t="s">
        <v>1723</v>
      </c>
      <c r="I3" s="75">
        <v>1203647</v>
      </c>
      <c r="K3" s="22">
        <v>15812</v>
      </c>
      <c r="L3">
        <v>1</v>
      </c>
      <c r="M3" t="s">
        <v>1725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22">
        <v>44309</v>
      </c>
      <c r="Z3" t="s">
        <v>1726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 t="s">
        <v>1727</v>
      </c>
      <c r="AJ3">
        <v>0</v>
      </c>
      <c r="AK3" t="s">
        <v>1728</v>
      </c>
      <c r="AN3">
        <v>15</v>
      </c>
      <c r="AO3">
        <v>2</v>
      </c>
      <c r="AU3">
        <v>7</v>
      </c>
      <c r="AV3">
        <v>0</v>
      </c>
      <c r="AW3" s="22">
        <v>44309</v>
      </c>
    </row>
    <row r="4" spans="1:93" ht="16" x14ac:dyDescent="0.2">
      <c r="A4">
        <v>679</v>
      </c>
      <c r="B4" s="54" t="s">
        <v>1703</v>
      </c>
      <c r="C4" s="54" t="s">
        <v>1702</v>
      </c>
      <c r="I4" s="55">
        <v>5236956</v>
      </c>
      <c r="J4" t="str">
        <f>(CONCATENATE(B4,"_0",AS4))</f>
        <v>ABISHOR, JANET_00</v>
      </c>
      <c r="K4" s="22">
        <v>18147</v>
      </c>
      <c r="L4">
        <v>1</v>
      </c>
      <c r="M4" t="s">
        <v>1704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1705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136</v>
      </c>
      <c r="AO4" s="24">
        <v>2</v>
      </c>
      <c r="AP4" s="25">
        <f t="shared" ref="AP4:AP67" si="0">DAYS360(K4,AW4)/365</f>
        <v>67.019178082191786</v>
      </c>
      <c r="AS4" s="24">
        <v>0</v>
      </c>
      <c r="AU4">
        <v>9</v>
      </c>
      <c r="AV4">
        <v>0</v>
      </c>
      <c r="AW4" s="22">
        <v>42965</v>
      </c>
      <c r="AY4" s="46">
        <v>43069</v>
      </c>
      <c r="BA4" t="s">
        <v>101</v>
      </c>
      <c r="BB4" s="25">
        <f t="shared" ref="BB4:BB38" si="1">IF($BA4="OD",0,IF($BA4="OS",1,IF($BA4="OU",2,IF($BA4="null",3,""))))</f>
        <v>0</v>
      </c>
      <c r="BC4" s="55">
        <v>0.54</v>
      </c>
      <c r="BE4" s="55">
        <v>1.77</v>
      </c>
      <c r="BJ4" s="55">
        <v>2.0299999999999998</v>
      </c>
      <c r="BP4">
        <f t="shared" ref="BP4:BP67" si="2">BE4-BC4</f>
        <v>1.23</v>
      </c>
      <c r="BS4">
        <f t="shared" ref="BS4:BS67" si="3">IF(AND(ISNUMBER(BC4),ISNUMBER(BJ4)),BJ4-BC4,"")</f>
        <v>1.4899999999999998</v>
      </c>
      <c r="BW4" s="24">
        <f t="shared" ref="BW4:BW38" si="4">IF(ISNUMBER($BB4),IF(OR($BB4=$AS4,$BB4=2),1,0),"")</f>
        <v>1</v>
      </c>
      <c r="CB4" s="24">
        <f t="shared" ref="CB4:CB67" si="5">IF(BW4=1,IF(BP4&lt;0.5,1,0),"")</f>
        <v>0</v>
      </c>
      <c r="CF4">
        <v>1</v>
      </c>
      <c r="CG4">
        <f t="shared" ref="CG4:CG67" si="6">IF(CF4=1,IF(BJ4&gt;2.500000001,1,0),"")</f>
        <v>0</v>
      </c>
      <c r="CH4">
        <f t="shared" ref="CH4:CH67" si="7">IF(CF4=1,IF(BJ4-BC4&gt;1,1,0),"")</f>
        <v>1</v>
      </c>
      <c r="CI4">
        <f t="shared" ref="CI4:CI67" si="8">IF(CF4=1,IF(AND(BX4&lt;1,BX4&gt;-1),1,0),"")</f>
        <v>1</v>
      </c>
      <c r="CJ4">
        <f t="shared" ref="CJ4:CJ67" si="9">IF(CF4=1,IF(CG4+CI4&gt;0,1,0),"")</f>
        <v>1</v>
      </c>
    </row>
    <row r="5" spans="1:93" ht="16" hidden="1" x14ac:dyDescent="0.2">
      <c r="A5">
        <v>682</v>
      </c>
      <c r="B5" s="54" t="s">
        <v>1718</v>
      </c>
      <c r="C5" s="54" t="s">
        <v>1702</v>
      </c>
      <c r="I5" s="55" t="s">
        <v>1719</v>
      </c>
      <c r="J5" t="str">
        <f>(CONCATENATE(B5,"_0",AS5))</f>
        <v>AKERS, MARI-ANNE S_00</v>
      </c>
      <c r="K5" s="22">
        <v>13942</v>
      </c>
      <c r="L5">
        <v>1</v>
      </c>
      <c r="M5" t="s">
        <v>1720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1721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N5" t="s">
        <v>1722</v>
      </c>
      <c r="AO5" s="24">
        <v>2</v>
      </c>
      <c r="AP5" s="25">
        <f t="shared" si="0"/>
        <v>77.493150684931507</v>
      </c>
      <c r="AS5" s="24">
        <v>0</v>
      </c>
      <c r="AU5">
        <v>9</v>
      </c>
      <c r="AV5">
        <v>0</v>
      </c>
      <c r="AW5" s="22">
        <v>42641</v>
      </c>
      <c r="AY5" s="46">
        <v>42740</v>
      </c>
      <c r="BA5" t="s">
        <v>101</v>
      </c>
      <c r="BB5" s="25">
        <f t="shared" si="1"/>
        <v>0</v>
      </c>
      <c r="BC5" s="55"/>
      <c r="BE5" s="55">
        <v>0.5</v>
      </c>
      <c r="BJ5" s="55">
        <v>1.74</v>
      </c>
      <c r="BP5">
        <f t="shared" si="2"/>
        <v>0.5</v>
      </c>
      <c r="BS5" t="str">
        <f t="shared" si="3"/>
        <v/>
      </c>
      <c r="BW5" s="24">
        <f t="shared" si="4"/>
        <v>1</v>
      </c>
      <c r="CB5" s="24">
        <f t="shared" si="5"/>
        <v>0</v>
      </c>
      <c r="CF5">
        <v>1</v>
      </c>
      <c r="CG5">
        <f t="shared" si="6"/>
        <v>0</v>
      </c>
      <c r="CH5">
        <f t="shared" si="7"/>
        <v>1</v>
      </c>
      <c r="CI5">
        <f t="shared" si="8"/>
        <v>1</v>
      </c>
      <c r="CJ5">
        <f t="shared" si="9"/>
        <v>1</v>
      </c>
    </row>
    <row r="6" spans="1:93" ht="16" x14ac:dyDescent="0.2">
      <c r="A6">
        <v>396</v>
      </c>
      <c r="B6" t="s">
        <v>1047</v>
      </c>
      <c r="C6" t="s">
        <v>94</v>
      </c>
      <c r="J6" t="str">
        <f t="shared" ref="J6:J42" si="10">(CONCATENATE(B6,"_",AS6))</f>
        <v>Linda Russell_0</v>
      </c>
      <c r="K6" s="22">
        <v>14885</v>
      </c>
      <c r="L6">
        <v>1</v>
      </c>
      <c r="M6" s="22" t="s">
        <v>1048</v>
      </c>
      <c r="N6" s="22"/>
      <c r="O6">
        <v>0</v>
      </c>
      <c r="P6">
        <v>0</v>
      </c>
      <c r="Q6">
        <v>0</v>
      </c>
      <c r="R6">
        <f t="shared" ref="R6:R42" si="11">IF(ISERROR(SEARCH("ptosis",M6)),0,1)</f>
        <v>0</v>
      </c>
      <c r="S6">
        <f t="shared" ref="S6:S42" si="12">IF(ISERROR(SEARCH("cataract",M6)),0,1)</f>
        <v>0</v>
      </c>
      <c r="T6">
        <f t="shared" ref="T6:T42" si="13">IF(ISERROR(SEARCH("strab",M6)),0,1)</f>
        <v>0</v>
      </c>
      <c r="U6">
        <f t="shared" ref="U6:U42" si="14">IF(ISERROR(SEARCH("ectropion",M6)),0,1)</f>
        <v>0</v>
      </c>
      <c r="V6">
        <f t="shared" ref="V6:V42" si="15">IF(ISERROR(SEARCH("entropion",M6)),0,1)</f>
        <v>0</v>
      </c>
      <c r="W6">
        <f t="shared" ref="W6:W42" si="16">IF(ISERROR(SEARCH("glauc",M6)),0,1)</f>
        <v>0</v>
      </c>
      <c r="X6">
        <f t="shared" ref="X6:X42" si="17">IF(ISERROR(SEARCH("canth",M6)),0,1)</f>
        <v>0</v>
      </c>
      <c r="Y6" s="22" t="s">
        <v>889</v>
      </c>
      <c r="Z6">
        <v>0</v>
      </c>
      <c r="AA6">
        <f>IF(ISERROR(SEARCH("ptosis",Y6)),0,1)</f>
        <v>1</v>
      </c>
      <c r="AB6">
        <f t="shared" ref="AB6:AB42" si="18">IF(ISERROR(SEARCH("bleph",Y6)),0,1)</f>
        <v>0</v>
      </c>
      <c r="AC6">
        <v>0</v>
      </c>
      <c r="AD6">
        <v>0</v>
      </c>
      <c r="AE6">
        <f t="shared" ref="AE6:AE42" si="19">IF(ISERROR(SEARCH("ectro",Y6)),0,1)</f>
        <v>0</v>
      </c>
      <c r="AF6" s="23">
        <f t="shared" ref="AF6:AF13" si="20">IF(ISERROR(SEARCH("canth",Y6)),0,1)</f>
        <v>0</v>
      </c>
      <c r="AG6">
        <f t="shared" ref="AG6:AG42" si="21">IF(ISERROR(SEARCH("entro",Y6)),0,1)</f>
        <v>0</v>
      </c>
      <c r="AH6">
        <v>0</v>
      </c>
      <c r="AJ6">
        <f t="shared" ref="AJ6:AJ42" si="22">IF(ISERROR(SEARCH("ptosis",AI6)),0,1)</f>
        <v>0</v>
      </c>
      <c r="AK6" s="22"/>
      <c r="AN6">
        <v>15</v>
      </c>
      <c r="AO6" s="24">
        <v>2</v>
      </c>
      <c r="AP6" s="25">
        <f t="shared" si="0"/>
        <v>68.635616438356166</v>
      </c>
      <c r="AQ6">
        <v>1</v>
      </c>
      <c r="AS6" s="26">
        <v>0</v>
      </c>
      <c r="AT6" s="24">
        <v>1</v>
      </c>
      <c r="AU6" s="27">
        <v>6</v>
      </c>
      <c r="AV6" s="27">
        <v>0.5</v>
      </c>
      <c r="AW6" s="29">
        <v>40301</v>
      </c>
      <c r="AX6" s="22" t="str">
        <f>IF(ISERROR(VLOOKUP($J6,'[1]early late'!$G$1:$BT$134,7,FALSE)),"",VLOOKUP($J6,'[1]early late'!$G$1:$BT$134,7,FALSE))</f>
        <v/>
      </c>
      <c r="AY6" s="29">
        <v>40455</v>
      </c>
      <c r="AZ6" s="27">
        <v>5.0333333333333297</v>
      </c>
      <c r="BA6" t="s">
        <v>101</v>
      </c>
      <c r="BB6" s="25">
        <f t="shared" si="1"/>
        <v>0</v>
      </c>
      <c r="BC6">
        <v>2.84</v>
      </c>
      <c r="BD6">
        <v>20.94</v>
      </c>
      <c r="BE6">
        <v>3.8</v>
      </c>
      <c r="BF6">
        <v>18.850000000000001</v>
      </c>
      <c r="BG6" s="27" t="str">
        <f>IF(ISERROR(VLOOKUP($J6,'[1]early late'!$G$1:$BT$134,8,FALSE)),"",VLOOKUP($J6,'[1]early late'!$G$1:$BT$134,8,FALSE))</f>
        <v/>
      </c>
      <c r="BH6" s="27" t="str">
        <f>IF(ISERROR(VLOOKUP($J6,'[1]early late'!$G$1:$BT$134,9,FALSE)),"",VLOOKUP($J6,'[1]early late'!$G$1:$BT$134,9,FALSE))</f>
        <v/>
      </c>
      <c r="BJ6">
        <v>4.79</v>
      </c>
      <c r="BK6">
        <v>21.28</v>
      </c>
      <c r="BN6" s="28" t="str">
        <f>IF(ISERROR(VLOOKUP($J6,'[1]early late'!$G$1:$BT$134,40,FALSE)),"",VLOOKUP($J6,'[1]early late'!$G$1:$BT$134,40,FALSE))</f>
        <v/>
      </c>
      <c r="BO6" s="28" t="str">
        <f>IF(ISERROR(VLOOKUP($J6,'[1]early late'!$G$1:$BT$134,41,FALSE)),"",VLOOKUP($J6,'[1]early late'!$G$1:$BT$134,41,FALSE))</f>
        <v/>
      </c>
      <c r="BP6">
        <f t="shared" si="2"/>
        <v>0.96</v>
      </c>
      <c r="BQ6">
        <f t="shared" ref="BQ6:BQ42" si="23">BF6-BD6</f>
        <v>-2.09</v>
      </c>
      <c r="BR6">
        <f t="shared" ref="BR6:BR42" si="24">BQ6-BP6</f>
        <v>-3.05</v>
      </c>
      <c r="BS6">
        <f t="shared" si="3"/>
        <v>1.9500000000000002</v>
      </c>
      <c r="BT6">
        <f t="shared" ref="BT6:BT42" si="25">IF(AND(ISNUMBER(BD6),ISNUMBER(BK6)),BK6-BD6,"")</f>
        <v>0.33999999999999986</v>
      </c>
      <c r="BU6">
        <f t="shared" ref="BU6:BU42" si="26">IF(AND(ISNUMBER(BT6),ISNUMBER(BS6)),(BK6-BJ6)-(BD6-BC6),"")</f>
        <v>-1.6099999999999994</v>
      </c>
      <c r="BW6" s="24">
        <f t="shared" si="4"/>
        <v>1</v>
      </c>
      <c r="BX6" s="24">
        <f t="shared" ref="BX6:BX42" si="27">IF($AQ6=1,BJ6-VLOOKUP(CONCATENATE(LEFT($J6,LEN($J6)-1),IF($AS6=0,1,0)),$J$2:$BK$740,MATCH(HLOOKUP($BJ$1,$J$1:$BW$1,1,FALSE),$J$1:$BZ$1,0),FALSE),"")</f>
        <v>0.79</v>
      </c>
      <c r="BY6" s="24">
        <f t="shared" ref="BY6:BY42" si="28">IF($AQ6=1,$BC6-VLOOKUP(CONCATENATE(LEFT($J6,LEN($J6)-1),IF($AS6=0,1,0)),$J$2:$BW$740,MATCH(HLOOKUP($BC$1,$J$1:$BW$1,1,FALSE),$J$1:$BZ$1,0),FALSE),"")</f>
        <v>-0.99000000000000021</v>
      </c>
      <c r="BZ6" s="24">
        <f t="shared" ref="BZ6:BZ42" si="29">IF($AQ6=1,$BE6-VLOOKUP(CONCATENATE(LEFT($J6,LEN($J6)-1),IF($AS6=0,1,0)),$J$2:$BW$740,MATCH(HLOOKUP($BE$1,$J$1:$BW$1,1,FALSE),$J$1:$BZ$1,0),FALSE),"")</f>
        <v>0.25999999999999979</v>
      </c>
      <c r="CA6" s="24">
        <f t="shared" ref="CA6:CA42" si="30">IF(BY6="","",IF(AND(BY6&gt;-1.0001, BY6&lt;1.0001),1,0))</f>
        <v>1</v>
      </c>
      <c r="CB6" s="24">
        <f t="shared" si="5"/>
        <v>0</v>
      </c>
      <c r="CC6" s="24">
        <f t="shared" ref="CC6:CC42" si="31">IF(SUM(AB6:AG6)=0,0,1)</f>
        <v>0</v>
      </c>
      <c r="CD6" s="25">
        <f t="shared" ref="CD6:CD42" si="32">IF(CF6=1,IF(AA6+IF(AS6=0,VLOOKUP(CONCATENATE(LEFT(J6,LEN(J6)-1),"1"),$J$2:$BW$677,17,FALSE),VLOOKUP(CONCATENATE(LEFT(J6,LEN(J6)-1),"0"),$J$2:$BW$677,17,FALSE))=2,1,0),"")</f>
        <v>0</v>
      </c>
      <c r="CE6" s="24">
        <f t="shared" ref="CE6:CE42" si="33">IF(BZ6="","",IF(AND(BZ6&gt;-1.0001, BZ6&lt;1.0001),1,0))</f>
        <v>1</v>
      </c>
      <c r="CF6">
        <f t="shared" ref="CF6:CF42" si="34">IF(AND(AND(ISNUMBER(AW6),ISNUMBER(BC6)),ISNUMBER(BJ6)),1,0)</f>
        <v>1</v>
      </c>
      <c r="CG6">
        <f t="shared" si="6"/>
        <v>1</v>
      </c>
      <c r="CH6">
        <f t="shared" si="7"/>
        <v>1</v>
      </c>
      <c r="CI6">
        <f t="shared" si="8"/>
        <v>1</v>
      </c>
      <c r="CJ6">
        <f t="shared" si="9"/>
        <v>1</v>
      </c>
      <c r="CK6">
        <f t="shared" ref="CK6:CK42" si="35">IF(AND(AND(ISNUMBER(BS6), ISNUMBER(AU6)),AT6=1), AU6/BS6,"")</f>
        <v>3.0769230769230766</v>
      </c>
      <c r="CL6">
        <f t="shared" ref="CL6:CL42" si="36">IF(ISNUMBER(AU6), (AU6/4)-BS6,"")</f>
        <v>-0.45000000000000018</v>
      </c>
      <c r="CM6">
        <f t="shared" ref="CM6:CM42" si="37">IF(ISNUMBER(AU6),IF(ABS(CL6)&gt;0.99999,1,0),"")</f>
        <v>0</v>
      </c>
      <c r="CN6" t="str">
        <f t="shared" ref="CN6:CN42" si="38">IF(AND(BC6&lt;0.05,BS6&gt;2.75),1,"")</f>
        <v/>
      </c>
      <c r="CO6" t="str">
        <f t="shared" ref="CO6:CO42" si="39">IF(AB6=1,1,"")</f>
        <v/>
      </c>
    </row>
    <row r="7" spans="1:93" ht="16" x14ac:dyDescent="0.2">
      <c r="A7">
        <v>409</v>
      </c>
      <c r="B7" t="s">
        <v>1104</v>
      </c>
      <c r="C7" t="s">
        <v>94</v>
      </c>
      <c r="J7" t="str">
        <f t="shared" si="10"/>
        <v>Nina Maye_1</v>
      </c>
      <c r="K7" s="22">
        <v>13736</v>
      </c>
      <c r="L7">
        <v>1</v>
      </c>
      <c r="M7" s="22" t="s">
        <v>1105</v>
      </c>
      <c r="N7" s="22"/>
      <c r="O7">
        <v>0</v>
      </c>
      <c r="P7">
        <v>0</v>
      </c>
      <c r="Q7">
        <v>0</v>
      </c>
      <c r="R7">
        <f t="shared" si="11"/>
        <v>0</v>
      </c>
      <c r="S7">
        <f t="shared" si="12"/>
        <v>1</v>
      </c>
      <c r="T7">
        <f t="shared" si="13"/>
        <v>0</v>
      </c>
      <c r="U7">
        <f t="shared" si="14"/>
        <v>0</v>
      </c>
      <c r="V7">
        <f t="shared" si="15"/>
        <v>0</v>
      </c>
      <c r="W7">
        <f t="shared" si="16"/>
        <v>0</v>
      </c>
      <c r="X7">
        <f t="shared" si="17"/>
        <v>0</v>
      </c>
      <c r="Y7" s="22" t="s">
        <v>469</v>
      </c>
      <c r="Z7">
        <v>0</v>
      </c>
      <c r="AA7">
        <f>IF(ISERROR(SEARCH("ptosis",Y7)),0,1)</f>
        <v>1</v>
      </c>
      <c r="AB7">
        <f t="shared" si="18"/>
        <v>0</v>
      </c>
      <c r="AC7">
        <v>0</v>
      </c>
      <c r="AD7">
        <v>0</v>
      </c>
      <c r="AE7">
        <f t="shared" si="19"/>
        <v>0</v>
      </c>
      <c r="AF7" s="23">
        <f t="shared" si="20"/>
        <v>0</v>
      </c>
      <c r="AG7">
        <f t="shared" si="21"/>
        <v>0</v>
      </c>
      <c r="AH7">
        <v>0</v>
      </c>
      <c r="AJ7">
        <f t="shared" si="22"/>
        <v>0</v>
      </c>
      <c r="AK7" s="22" t="s">
        <v>1106</v>
      </c>
      <c r="AN7">
        <v>15</v>
      </c>
      <c r="AO7" s="24">
        <v>2</v>
      </c>
      <c r="AP7" s="25">
        <f t="shared" si="0"/>
        <v>73.857534246575341</v>
      </c>
      <c r="AQ7">
        <v>1</v>
      </c>
      <c r="AS7" s="26">
        <v>1</v>
      </c>
      <c r="AT7" s="24">
        <v>1</v>
      </c>
      <c r="AU7" s="27">
        <v>7</v>
      </c>
      <c r="AV7" s="27">
        <v>0.5</v>
      </c>
      <c r="AW7" s="29">
        <v>41087</v>
      </c>
      <c r="AX7" s="22" t="str">
        <f>IF(ISERROR(VLOOKUP($J7,'[1]early late'!$G$1:$BT$134,7,FALSE)),"",VLOOKUP($J7,'[1]early late'!$G$1:$BT$134,7,FALSE))</f>
        <v/>
      </c>
      <c r="AY7" s="29">
        <v>41179</v>
      </c>
      <c r="AZ7" s="27">
        <v>3</v>
      </c>
      <c r="BA7" t="s">
        <v>118</v>
      </c>
      <c r="BB7" s="25">
        <f t="shared" si="1"/>
        <v>1</v>
      </c>
      <c r="BC7">
        <v>-2.21</v>
      </c>
      <c r="BD7">
        <v>16.170000000000002</v>
      </c>
      <c r="BE7">
        <v>2.2799999999999998</v>
      </c>
      <c r="BF7">
        <v>10.8</v>
      </c>
      <c r="BG7" s="27" t="str">
        <f>IF(ISERROR(VLOOKUP($J7,'[1]early late'!$G$1:$BT$134,8,FALSE)),"",VLOOKUP($J7,'[1]early late'!$G$1:$BT$134,8,FALSE))</f>
        <v/>
      </c>
      <c r="BH7" s="27" t="str">
        <f>IF(ISERROR(VLOOKUP($J7,'[1]early late'!$G$1:$BT$134,9,FALSE)),"",VLOOKUP($J7,'[1]early late'!$G$1:$BT$134,9,FALSE))</f>
        <v/>
      </c>
      <c r="BJ7">
        <v>2.98</v>
      </c>
      <c r="BK7">
        <v>12.99</v>
      </c>
      <c r="BN7" s="28" t="str">
        <f>IF(ISERROR(VLOOKUP($J7,'[1]early late'!$G$1:$BT$134,40,FALSE)),"",VLOOKUP($J7,'[1]early late'!$G$1:$BT$134,40,FALSE))</f>
        <v/>
      </c>
      <c r="BO7" s="28" t="str">
        <f>IF(ISERROR(VLOOKUP($J7,'[1]early late'!$G$1:$BT$134,41,FALSE)),"",VLOOKUP($J7,'[1]early late'!$G$1:$BT$134,41,FALSE))</f>
        <v/>
      </c>
      <c r="BP7">
        <f t="shared" si="2"/>
        <v>4.49</v>
      </c>
      <c r="BQ7">
        <f t="shared" si="23"/>
        <v>-5.370000000000001</v>
      </c>
      <c r="BR7">
        <f t="shared" si="24"/>
        <v>-9.8600000000000012</v>
      </c>
      <c r="BS7">
        <f t="shared" si="3"/>
        <v>5.1899999999999995</v>
      </c>
      <c r="BT7">
        <f t="shared" si="25"/>
        <v>-3.1800000000000015</v>
      </c>
      <c r="BU7">
        <f t="shared" si="26"/>
        <v>-8.3700000000000028</v>
      </c>
      <c r="BW7" s="24">
        <f t="shared" si="4"/>
        <v>1</v>
      </c>
      <c r="BX7" s="24">
        <f t="shared" si="27"/>
        <v>-0.33999999999999986</v>
      </c>
      <c r="BY7" s="24">
        <f t="shared" si="28"/>
        <v>-3.07</v>
      </c>
      <c r="BZ7" s="24">
        <f t="shared" si="29"/>
        <v>-0.18000000000000016</v>
      </c>
      <c r="CA7" s="24">
        <f t="shared" si="30"/>
        <v>0</v>
      </c>
      <c r="CB7" s="24">
        <f t="shared" si="5"/>
        <v>0</v>
      </c>
      <c r="CC7" s="24">
        <f t="shared" si="31"/>
        <v>0</v>
      </c>
      <c r="CD7" s="25">
        <f t="shared" si="32"/>
        <v>0</v>
      </c>
      <c r="CE7" s="24">
        <f t="shared" si="33"/>
        <v>1</v>
      </c>
      <c r="CF7">
        <f t="shared" si="34"/>
        <v>1</v>
      </c>
      <c r="CG7">
        <f t="shared" si="6"/>
        <v>1</v>
      </c>
      <c r="CH7">
        <f t="shared" si="7"/>
        <v>1</v>
      </c>
      <c r="CI7">
        <f t="shared" si="8"/>
        <v>1</v>
      </c>
      <c r="CJ7">
        <f t="shared" si="9"/>
        <v>1</v>
      </c>
      <c r="CK7">
        <f t="shared" si="35"/>
        <v>1.3487475915221581</v>
      </c>
      <c r="CL7">
        <f t="shared" si="36"/>
        <v>-3.4399999999999995</v>
      </c>
      <c r="CM7">
        <f t="shared" si="37"/>
        <v>1</v>
      </c>
      <c r="CN7">
        <f t="shared" si="38"/>
        <v>1</v>
      </c>
      <c r="CO7" t="str">
        <f t="shared" si="39"/>
        <v/>
      </c>
    </row>
    <row r="8" spans="1:93" ht="16" hidden="1" x14ac:dyDescent="0.2">
      <c r="A8">
        <v>79</v>
      </c>
      <c r="B8" t="s">
        <v>313</v>
      </c>
      <c r="C8" t="s">
        <v>94</v>
      </c>
      <c r="D8" t="s">
        <v>314</v>
      </c>
      <c r="E8" t="s">
        <v>315</v>
      </c>
      <c r="F8" t="s">
        <v>97</v>
      </c>
      <c r="G8">
        <v>91604</v>
      </c>
      <c r="H8" t="s">
        <v>316</v>
      </c>
      <c r="J8" t="str">
        <f t="shared" si="10"/>
        <v>Jeanne Castro_1</v>
      </c>
      <c r="K8" s="22">
        <v>17550</v>
      </c>
      <c r="L8">
        <v>0</v>
      </c>
      <c r="M8" s="22"/>
      <c r="N8" s="22"/>
      <c r="O8">
        <v>0</v>
      </c>
      <c r="P8">
        <v>0</v>
      </c>
      <c r="Q8">
        <v>0</v>
      </c>
      <c r="R8">
        <f t="shared" si="11"/>
        <v>0</v>
      </c>
      <c r="S8">
        <f t="shared" si="12"/>
        <v>0</v>
      </c>
      <c r="T8">
        <f t="shared" si="13"/>
        <v>0</v>
      </c>
      <c r="U8">
        <f t="shared" si="14"/>
        <v>0</v>
      </c>
      <c r="V8">
        <f t="shared" si="15"/>
        <v>0</v>
      </c>
      <c r="W8">
        <f t="shared" si="16"/>
        <v>0</v>
      </c>
      <c r="X8">
        <f t="shared" si="17"/>
        <v>0</v>
      </c>
      <c r="Y8" s="22" t="s">
        <v>317</v>
      </c>
      <c r="Z8">
        <v>0</v>
      </c>
      <c r="AA8">
        <v>1</v>
      </c>
      <c r="AB8">
        <f t="shared" si="18"/>
        <v>1</v>
      </c>
      <c r="AC8">
        <v>1</v>
      </c>
      <c r="AD8">
        <v>0</v>
      </c>
      <c r="AE8">
        <f t="shared" si="19"/>
        <v>0</v>
      </c>
      <c r="AF8" s="23">
        <f t="shared" si="20"/>
        <v>0</v>
      </c>
      <c r="AG8">
        <f t="shared" si="21"/>
        <v>0</v>
      </c>
      <c r="AH8">
        <v>0</v>
      </c>
      <c r="AJ8">
        <f t="shared" si="22"/>
        <v>0</v>
      </c>
      <c r="AK8" s="22"/>
      <c r="AL8">
        <v>26</v>
      </c>
      <c r="AM8">
        <v>5</v>
      </c>
      <c r="AN8">
        <v>15</v>
      </c>
      <c r="AO8" s="24">
        <v>2</v>
      </c>
      <c r="AP8" s="25">
        <f t="shared" si="0"/>
        <v>52.564383561643837</v>
      </c>
      <c r="AQ8">
        <v>1</v>
      </c>
      <c r="AS8" s="26">
        <v>1</v>
      </c>
      <c r="AT8" s="24">
        <v>1</v>
      </c>
      <c r="AU8" s="27">
        <v>7.5</v>
      </c>
      <c r="AV8" s="27">
        <v>0.5</v>
      </c>
      <c r="AW8" s="22">
        <v>37015</v>
      </c>
      <c r="AX8" s="22" t="str">
        <f>IF(ISERROR(VLOOKUP($J8,'[1]early late'!$G$1:$BT$134,7,FALSE)),"",VLOOKUP($J8,'[1]early late'!$G$1:$BT$134,7,FALSE))</f>
        <v/>
      </c>
      <c r="AY8" s="22">
        <f>AY7</f>
        <v>41179</v>
      </c>
      <c r="AZ8" s="27">
        <f>IF(AND(ISNUMBER(AW8),ISNUMBER(AY8)),DAYS360(AW8,AY8)/30,"")</f>
        <v>136.76666666666668</v>
      </c>
      <c r="BA8" t="s">
        <v>118</v>
      </c>
      <c r="BB8" s="25">
        <f t="shared" si="1"/>
        <v>1</v>
      </c>
      <c r="BC8" s="27">
        <v>0</v>
      </c>
      <c r="BD8" s="27">
        <v>13.805999999999999</v>
      </c>
      <c r="BE8" s="27">
        <v>1.1739999999999999</v>
      </c>
      <c r="BF8" s="27">
        <v>13.304</v>
      </c>
      <c r="BG8" s="27" t="str">
        <f>IF(ISERROR(VLOOKUP($J8,'[1]early late'!$G$1:$BT$134,8,FALSE)),"",VLOOKUP($J8,'[1]early late'!$G$1:$BT$134,8,FALSE))</f>
        <v/>
      </c>
      <c r="BH8" s="27" t="str">
        <f>IF(ISERROR(VLOOKUP($J8,'[1]early late'!$G$1:$BT$134,9,FALSE)),"",VLOOKUP($J8,'[1]early late'!$G$1:$BT$134,9,FALSE))</f>
        <v/>
      </c>
      <c r="BI8" s="27"/>
      <c r="BJ8">
        <v>1.68</v>
      </c>
      <c r="BK8">
        <v>13.56</v>
      </c>
      <c r="BM8" s="28" t="s">
        <v>318</v>
      </c>
      <c r="BN8" s="28" t="str">
        <f>IF(ISERROR(VLOOKUP($J8,'[1]early late'!$G$1:$BT$134,40,FALSE)),"",VLOOKUP($J8,'[1]early late'!$G$1:$BT$134,40,FALSE))</f>
        <v/>
      </c>
      <c r="BO8" s="28" t="str">
        <f>IF(ISERROR(VLOOKUP($J8,'[1]early late'!$G$1:$BT$134,41,FALSE)),"",VLOOKUP($J8,'[1]early late'!$G$1:$BT$134,41,FALSE))</f>
        <v/>
      </c>
      <c r="BP8">
        <f t="shared" si="2"/>
        <v>1.1739999999999999</v>
      </c>
      <c r="BQ8">
        <f t="shared" si="23"/>
        <v>-0.50199999999999889</v>
      </c>
      <c r="BR8">
        <f t="shared" si="24"/>
        <v>-1.6759999999999988</v>
      </c>
      <c r="BS8">
        <f t="shared" si="3"/>
        <v>1.68</v>
      </c>
      <c r="BT8">
        <f t="shared" si="25"/>
        <v>-0.24599999999999866</v>
      </c>
      <c r="BU8">
        <f t="shared" si="26"/>
        <v>-1.9259999999999984</v>
      </c>
      <c r="BV8" t="str">
        <f>IF(ISNUMBER($BL8),IF($BL8=$BW8,1,0),"")</f>
        <v/>
      </c>
      <c r="BW8" s="24">
        <f t="shared" si="4"/>
        <v>1</v>
      </c>
      <c r="BX8" s="24">
        <f t="shared" si="27"/>
        <v>-0.3600000000000001</v>
      </c>
      <c r="BY8" s="24">
        <f t="shared" si="28"/>
        <v>0</v>
      </c>
      <c r="BZ8" s="24">
        <f t="shared" si="29"/>
        <v>1.1739999999999999</v>
      </c>
      <c r="CA8" s="24">
        <f t="shared" si="30"/>
        <v>1</v>
      </c>
      <c r="CB8" s="24">
        <f t="shared" si="5"/>
        <v>0</v>
      </c>
      <c r="CC8" s="24">
        <f t="shared" si="31"/>
        <v>1</v>
      </c>
      <c r="CD8" s="25">
        <f t="shared" si="32"/>
        <v>0</v>
      </c>
      <c r="CE8" s="24">
        <f t="shared" si="33"/>
        <v>0</v>
      </c>
      <c r="CF8">
        <f t="shared" si="34"/>
        <v>1</v>
      </c>
      <c r="CG8">
        <f t="shared" si="6"/>
        <v>0</v>
      </c>
      <c r="CH8">
        <f t="shared" si="7"/>
        <v>1</v>
      </c>
      <c r="CI8">
        <f t="shared" si="8"/>
        <v>1</v>
      </c>
      <c r="CJ8">
        <f t="shared" si="9"/>
        <v>1</v>
      </c>
      <c r="CK8">
        <f t="shared" si="35"/>
        <v>4.4642857142857144</v>
      </c>
      <c r="CL8">
        <f t="shared" si="36"/>
        <v>0.19500000000000006</v>
      </c>
      <c r="CM8">
        <f t="shared" si="37"/>
        <v>0</v>
      </c>
      <c r="CN8" t="str">
        <f t="shared" si="38"/>
        <v/>
      </c>
      <c r="CO8">
        <f t="shared" si="39"/>
        <v>1</v>
      </c>
    </row>
    <row r="9" spans="1:93" ht="16" hidden="1" x14ac:dyDescent="0.2">
      <c r="A9">
        <v>78</v>
      </c>
      <c r="B9" t="s">
        <v>313</v>
      </c>
      <c r="C9" t="s">
        <v>94</v>
      </c>
      <c r="D9" t="s">
        <v>314</v>
      </c>
      <c r="E9" t="s">
        <v>315</v>
      </c>
      <c r="F9" t="s">
        <v>97</v>
      </c>
      <c r="G9">
        <v>91604</v>
      </c>
      <c r="H9" t="s">
        <v>316</v>
      </c>
      <c r="J9" t="str">
        <f t="shared" si="10"/>
        <v>Jeanne Castro_0</v>
      </c>
      <c r="K9" s="22">
        <v>17550</v>
      </c>
      <c r="L9">
        <v>0</v>
      </c>
      <c r="M9" s="22"/>
      <c r="N9" s="22"/>
      <c r="O9">
        <v>0</v>
      </c>
      <c r="P9">
        <v>0</v>
      </c>
      <c r="Q9">
        <v>0</v>
      </c>
      <c r="R9">
        <f t="shared" si="11"/>
        <v>0</v>
      </c>
      <c r="S9">
        <f t="shared" si="12"/>
        <v>0</v>
      </c>
      <c r="T9">
        <f t="shared" si="13"/>
        <v>0</v>
      </c>
      <c r="U9">
        <f t="shared" si="14"/>
        <v>0</v>
      </c>
      <c r="V9">
        <f t="shared" si="15"/>
        <v>0</v>
      </c>
      <c r="W9">
        <f t="shared" si="16"/>
        <v>0</v>
      </c>
      <c r="X9">
        <f t="shared" si="17"/>
        <v>0</v>
      </c>
      <c r="Y9" s="22" t="s">
        <v>317</v>
      </c>
      <c r="Z9">
        <v>0</v>
      </c>
      <c r="AA9">
        <v>1</v>
      </c>
      <c r="AB9">
        <f t="shared" si="18"/>
        <v>1</v>
      </c>
      <c r="AC9">
        <v>1</v>
      </c>
      <c r="AD9">
        <v>0</v>
      </c>
      <c r="AE9">
        <f t="shared" si="19"/>
        <v>0</v>
      </c>
      <c r="AF9" s="23">
        <f t="shared" si="20"/>
        <v>0</v>
      </c>
      <c r="AG9">
        <f t="shared" si="21"/>
        <v>0</v>
      </c>
      <c r="AH9">
        <v>0</v>
      </c>
      <c r="AJ9">
        <f t="shared" si="22"/>
        <v>0</v>
      </c>
      <c r="AK9" s="22"/>
      <c r="AL9">
        <v>26</v>
      </c>
      <c r="AM9">
        <v>5</v>
      </c>
      <c r="AN9">
        <v>15</v>
      </c>
      <c r="AO9" s="24">
        <v>2</v>
      </c>
      <c r="AP9" s="25">
        <f t="shared" si="0"/>
        <v>52.564383561643837</v>
      </c>
      <c r="AQ9">
        <v>1</v>
      </c>
      <c r="AS9" s="26">
        <v>0</v>
      </c>
      <c r="AT9" s="24">
        <v>1</v>
      </c>
      <c r="AU9" s="27">
        <v>8</v>
      </c>
      <c r="AV9" s="27">
        <v>0.5</v>
      </c>
      <c r="AW9" s="22">
        <v>37015</v>
      </c>
      <c r="AX9" s="22" t="str">
        <f>IF(ISERROR(VLOOKUP($J9,'[1]early late'!$G$1:$BT$134,7,FALSE)),"",VLOOKUP($J9,'[1]early late'!$G$1:$BT$134,7,FALSE))</f>
        <v/>
      </c>
      <c r="AY9" s="22">
        <v>37067</v>
      </c>
      <c r="AZ9" s="27">
        <f>IF(AND(ISNUMBER(AW9),ISNUMBER(AY9)),DAYS360(AW9,AY9)/30,"")</f>
        <v>1.7</v>
      </c>
      <c r="BA9" t="s">
        <v>118</v>
      </c>
      <c r="BB9" s="25">
        <f t="shared" si="1"/>
        <v>1</v>
      </c>
      <c r="BC9" s="27">
        <v>0</v>
      </c>
      <c r="BD9" s="27">
        <v>12.858000000000001</v>
      </c>
      <c r="BE9" s="27">
        <v>0</v>
      </c>
      <c r="BF9" s="27">
        <v>15.16</v>
      </c>
      <c r="BG9" s="27" t="str">
        <f>IF(ISERROR(VLOOKUP($J9,'[1]early late'!$G$1:$BT$134,8,FALSE)),"",VLOOKUP($J9,'[1]early late'!$G$1:$BT$134,8,FALSE))</f>
        <v/>
      </c>
      <c r="BH9" s="27" t="str">
        <f>IF(ISERROR(VLOOKUP($J9,'[1]early late'!$G$1:$BT$134,9,FALSE)),"",VLOOKUP($J9,'[1]early late'!$G$1:$BT$134,9,FALSE))</f>
        <v/>
      </c>
      <c r="BI9" s="27"/>
      <c r="BJ9">
        <v>2.04</v>
      </c>
      <c r="BK9">
        <v>12</v>
      </c>
      <c r="BM9" s="28" t="s">
        <v>318</v>
      </c>
      <c r="BN9" s="28" t="str">
        <f>IF(ISERROR(VLOOKUP($J9,'[1]early late'!$G$1:$BT$134,40,FALSE)),"",VLOOKUP($J9,'[1]early late'!$G$1:$BT$134,40,FALSE))</f>
        <v/>
      </c>
      <c r="BO9" s="28" t="str">
        <f>IF(ISERROR(VLOOKUP($J9,'[1]early late'!$G$1:$BT$134,41,FALSE)),"",VLOOKUP($J9,'[1]early late'!$G$1:$BT$134,41,FALSE))</f>
        <v/>
      </c>
      <c r="BP9">
        <f t="shared" si="2"/>
        <v>0</v>
      </c>
      <c r="BQ9">
        <f t="shared" si="23"/>
        <v>2.3019999999999996</v>
      </c>
      <c r="BR9">
        <f t="shared" si="24"/>
        <v>2.3019999999999996</v>
      </c>
      <c r="BS9">
        <f t="shared" si="3"/>
        <v>2.04</v>
      </c>
      <c r="BT9">
        <f t="shared" si="25"/>
        <v>-0.85800000000000054</v>
      </c>
      <c r="BU9">
        <f t="shared" si="26"/>
        <v>-2.8979999999999997</v>
      </c>
      <c r="BV9" t="str">
        <f>IF(ISNUMBER($BL9),IF($BL9=$BW9,1,0),"")</f>
        <v/>
      </c>
      <c r="BW9" s="24">
        <f t="shared" si="4"/>
        <v>0</v>
      </c>
      <c r="BX9" s="24">
        <f t="shared" si="27"/>
        <v>0.3600000000000001</v>
      </c>
      <c r="BY9" s="24">
        <f t="shared" si="28"/>
        <v>0</v>
      </c>
      <c r="BZ9" s="24">
        <f t="shared" si="29"/>
        <v>-1.1739999999999999</v>
      </c>
      <c r="CA9" s="24">
        <f t="shared" si="30"/>
        <v>1</v>
      </c>
      <c r="CB9" s="24" t="str">
        <f t="shared" si="5"/>
        <v/>
      </c>
      <c r="CC9" s="24">
        <f t="shared" si="31"/>
        <v>1</v>
      </c>
      <c r="CD9" s="25">
        <f t="shared" si="32"/>
        <v>0</v>
      </c>
      <c r="CE9" s="24">
        <f t="shared" si="33"/>
        <v>0</v>
      </c>
      <c r="CF9">
        <f t="shared" si="34"/>
        <v>1</v>
      </c>
      <c r="CG9">
        <f t="shared" si="6"/>
        <v>0</v>
      </c>
      <c r="CH9">
        <f t="shared" si="7"/>
        <v>1</v>
      </c>
      <c r="CI9">
        <f t="shared" si="8"/>
        <v>1</v>
      </c>
      <c r="CJ9">
        <f t="shared" si="9"/>
        <v>1</v>
      </c>
      <c r="CK9">
        <f t="shared" si="35"/>
        <v>3.9215686274509802</v>
      </c>
      <c r="CL9">
        <f t="shared" si="36"/>
        <v>-4.0000000000000036E-2</v>
      </c>
      <c r="CM9">
        <f t="shared" si="37"/>
        <v>0</v>
      </c>
      <c r="CN9" t="str">
        <f t="shared" si="38"/>
        <v/>
      </c>
      <c r="CO9">
        <f t="shared" si="39"/>
        <v>1</v>
      </c>
    </row>
    <row r="10" spans="1:93" ht="16" hidden="1" x14ac:dyDescent="0.2">
      <c r="A10">
        <v>456</v>
      </c>
      <c r="B10" t="s">
        <v>1277</v>
      </c>
      <c r="C10" t="s">
        <v>94</v>
      </c>
      <c r="D10" t="s">
        <v>1278</v>
      </c>
      <c r="E10" t="s">
        <v>308</v>
      </c>
      <c r="F10" t="s">
        <v>97</v>
      </c>
      <c r="G10">
        <v>91436</v>
      </c>
      <c r="H10" t="s">
        <v>1279</v>
      </c>
      <c r="J10" t="str">
        <f t="shared" si="10"/>
        <v>Eleanor Safady_1</v>
      </c>
      <c r="K10" s="22">
        <v>12591</v>
      </c>
      <c r="L10">
        <v>1</v>
      </c>
      <c r="M10" t="s">
        <v>1280</v>
      </c>
      <c r="O10">
        <v>0</v>
      </c>
      <c r="P10">
        <v>0</v>
      </c>
      <c r="Q10">
        <v>0</v>
      </c>
      <c r="R10">
        <f t="shared" si="11"/>
        <v>0</v>
      </c>
      <c r="S10">
        <f t="shared" si="12"/>
        <v>0</v>
      </c>
      <c r="T10">
        <f t="shared" si="13"/>
        <v>0</v>
      </c>
      <c r="U10">
        <f t="shared" si="14"/>
        <v>0</v>
      </c>
      <c r="V10">
        <f t="shared" si="15"/>
        <v>0</v>
      </c>
      <c r="W10">
        <f t="shared" si="16"/>
        <v>0</v>
      </c>
      <c r="X10">
        <f t="shared" si="17"/>
        <v>0</v>
      </c>
      <c r="Y10" s="22" t="s">
        <v>1281</v>
      </c>
      <c r="Z10">
        <v>0</v>
      </c>
      <c r="AA10">
        <f t="shared" ref="AA10:AA42" si="40">IF(ISERROR(SEARCH("ptosis",Y10)),0,1)</f>
        <v>1</v>
      </c>
      <c r="AB10">
        <f t="shared" si="18"/>
        <v>1</v>
      </c>
      <c r="AC10">
        <v>1</v>
      </c>
      <c r="AD10">
        <v>0</v>
      </c>
      <c r="AE10">
        <f t="shared" si="19"/>
        <v>0</v>
      </c>
      <c r="AF10" s="23">
        <f t="shared" si="20"/>
        <v>0</v>
      </c>
      <c r="AG10">
        <f t="shared" si="21"/>
        <v>0</v>
      </c>
      <c r="AH10">
        <v>0</v>
      </c>
      <c r="AJ10">
        <f t="shared" si="22"/>
        <v>0</v>
      </c>
      <c r="AK10">
        <v>365.9</v>
      </c>
      <c r="AN10">
        <v>10</v>
      </c>
      <c r="AO10" s="24">
        <v>2</v>
      </c>
      <c r="AP10" s="25">
        <f t="shared" si="0"/>
        <v>70.849315068493155</v>
      </c>
      <c r="AQ10">
        <v>2</v>
      </c>
      <c r="AS10" s="26">
        <v>1</v>
      </c>
      <c r="AT10" s="24">
        <v>1</v>
      </c>
      <c r="AU10" s="27">
        <v>8</v>
      </c>
      <c r="AV10" s="27">
        <v>0.5</v>
      </c>
      <c r="AW10" s="22">
        <v>38828</v>
      </c>
      <c r="AX10" s="22" t="str">
        <f>IF(ISERROR(VLOOKUP($J10,'[1]early late'!$G$1:$BT$134,7,FALSE)),"",VLOOKUP($J10,'[1]early late'!$G$1:$BT$134,7,FALSE))</f>
        <v/>
      </c>
      <c r="AY10" s="22">
        <v>39149</v>
      </c>
      <c r="AZ10" s="27">
        <f>IF(AND(ISNUMBER(AW10),ISNUMBER(AY10)),DAYS360(AW10,AY10)/30,"")</f>
        <v>10.566666666666666</v>
      </c>
      <c r="BA10" t="s">
        <v>118</v>
      </c>
      <c r="BB10" s="25">
        <f t="shared" si="1"/>
        <v>1</v>
      </c>
      <c r="BC10" s="27">
        <v>1.79</v>
      </c>
      <c r="BD10" s="27">
        <v>17.8</v>
      </c>
      <c r="BE10" s="27">
        <v>3.73</v>
      </c>
      <c r="BF10" s="27">
        <v>21.17</v>
      </c>
      <c r="BG10" s="27" t="str">
        <f>IF(ISERROR(VLOOKUP($J10,'[1]early late'!$G$1:$BT$134,8,FALSE)),"",VLOOKUP($J10,'[1]early late'!$G$1:$BT$134,8,FALSE))</f>
        <v/>
      </c>
      <c r="BH10" s="27" t="str">
        <f>IF(ISERROR(VLOOKUP($J10,'[1]early late'!$G$1:$BT$134,9,FALSE)),"",VLOOKUP($J10,'[1]early late'!$G$1:$BT$134,9,FALSE))</f>
        <v/>
      </c>
      <c r="BI10" s="27"/>
      <c r="BJ10">
        <v>3.67</v>
      </c>
      <c r="BK10">
        <v>15.8</v>
      </c>
      <c r="BM10" s="28" t="s">
        <v>1282</v>
      </c>
      <c r="BN10" s="28" t="str">
        <f>IF(ISERROR(VLOOKUP($J10,'[1]early late'!$G$1:$BT$134,40,FALSE)),"",VLOOKUP($J10,'[1]early late'!$G$1:$BT$134,40,FALSE))</f>
        <v/>
      </c>
      <c r="BO10" s="28" t="str">
        <f>IF(ISERROR(VLOOKUP($J10,'[1]early late'!$G$1:$BT$134,41,FALSE)),"",VLOOKUP($J10,'[1]early late'!$G$1:$BT$134,41,FALSE))</f>
        <v/>
      </c>
      <c r="BP10">
        <f t="shared" si="2"/>
        <v>1.94</v>
      </c>
      <c r="BQ10">
        <f t="shared" si="23"/>
        <v>3.370000000000001</v>
      </c>
      <c r="BR10">
        <f t="shared" si="24"/>
        <v>1.430000000000001</v>
      </c>
      <c r="BS10">
        <f t="shared" si="3"/>
        <v>1.88</v>
      </c>
      <c r="BT10">
        <f t="shared" si="25"/>
        <v>-2</v>
      </c>
      <c r="BU10">
        <f t="shared" si="26"/>
        <v>-3.8800000000000008</v>
      </c>
      <c r="BW10" s="24">
        <f t="shared" si="4"/>
        <v>1</v>
      </c>
      <c r="BX10" s="24" t="str">
        <f t="shared" si="27"/>
        <v/>
      </c>
      <c r="BY10" s="24" t="str">
        <f t="shared" si="28"/>
        <v/>
      </c>
      <c r="BZ10" s="24" t="str">
        <f t="shared" si="29"/>
        <v/>
      </c>
      <c r="CA10" s="24" t="str">
        <f t="shared" si="30"/>
        <v/>
      </c>
      <c r="CB10" s="24">
        <f t="shared" si="5"/>
        <v>0</v>
      </c>
      <c r="CC10" s="24">
        <f t="shared" si="31"/>
        <v>1</v>
      </c>
      <c r="CD10" s="25">
        <f t="shared" si="32"/>
        <v>0</v>
      </c>
      <c r="CE10" s="24" t="str">
        <f t="shared" si="33"/>
        <v/>
      </c>
      <c r="CF10">
        <f t="shared" si="34"/>
        <v>1</v>
      </c>
      <c r="CG10">
        <f t="shared" si="6"/>
        <v>1</v>
      </c>
      <c r="CH10">
        <f t="shared" si="7"/>
        <v>1</v>
      </c>
      <c r="CI10">
        <f t="shared" si="8"/>
        <v>0</v>
      </c>
      <c r="CJ10">
        <f t="shared" si="9"/>
        <v>1</v>
      </c>
      <c r="CK10">
        <f t="shared" si="35"/>
        <v>4.2553191489361701</v>
      </c>
      <c r="CL10">
        <f t="shared" si="36"/>
        <v>0.12000000000000011</v>
      </c>
      <c r="CM10">
        <f t="shared" si="37"/>
        <v>0</v>
      </c>
      <c r="CN10" t="str">
        <f t="shared" si="38"/>
        <v/>
      </c>
      <c r="CO10">
        <f t="shared" si="39"/>
        <v>1</v>
      </c>
    </row>
    <row r="11" spans="1:93" ht="16" x14ac:dyDescent="0.2">
      <c r="A11">
        <v>368</v>
      </c>
      <c r="B11" t="s">
        <v>935</v>
      </c>
      <c r="C11" t="s">
        <v>94</v>
      </c>
      <c r="D11" t="s">
        <v>936</v>
      </c>
      <c r="E11" t="s">
        <v>937</v>
      </c>
      <c r="F11" t="s">
        <v>97</v>
      </c>
      <c r="G11">
        <v>90670</v>
      </c>
      <c r="H11" t="s">
        <v>938</v>
      </c>
      <c r="J11" t="str">
        <f t="shared" si="10"/>
        <v>Christina Koppin_0</v>
      </c>
      <c r="K11" s="22">
        <v>32641</v>
      </c>
      <c r="L11">
        <v>1</v>
      </c>
      <c r="M11" s="22" t="s">
        <v>939</v>
      </c>
      <c r="N11" s="22"/>
      <c r="O11">
        <v>0</v>
      </c>
      <c r="P11">
        <v>0</v>
      </c>
      <c r="Q11">
        <v>0</v>
      </c>
      <c r="R11">
        <f t="shared" si="11"/>
        <v>1</v>
      </c>
      <c r="S11">
        <f t="shared" si="12"/>
        <v>0</v>
      </c>
      <c r="T11">
        <f t="shared" si="13"/>
        <v>0</v>
      </c>
      <c r="U11">
        <f t="shared" si="14"/>
        <v>0</v>
      </c>
      <c r="V11">
        <f t="shared" si="15"/>
        <v>0</v>
      </c>
      <c r="W11">
        <f t="shared" si="16"/>
        <v>0</v>
      </c>
      <c r="X11">
        <f t="shared" si="17"/>
        <v>0</v>
      </c>
      <c r="Y11" s="22" t="s">
        <v>940</v>
      </c>
      <c r="Z11">
        <v>0</v>
      </c>
      <c r="AA11">
        <f t="shared" si="40"/>
        <v>1</v>
      </c>
      <c r="AB11">
        <f t="shared" si="18"/>
        <v>0</v>
      </c>
      <c r="AC11">
        <v>0</v>
      </c>
      <c r="AD11">
        <v>0</v>
      </c>
      <c r="AE11">
        <f t="shared" si="19"/>
        <v>0</v>
      </c>
      <c r="AF11" s="23">
        <f t="shared" si="20"/>
        <v>0</v>
      </c>
      <c r="AG11">
        <f t="shared" si="21"/>
        <v>0</v>
      </c>
      <c r="AH11">
        <v>1</v>
      </c>
      <c r="AI11" t="s">
        <v>941</v>
      </c>
      <c r="AJ11">
        <f t="shared" si="22"/>
        <v>0</v>
      </c>
      <c r="AK11" s="22"/>
      <c r="AN11">
        <v>10</v>
      </c>
      <c r="AO11" s="24">
        <v>2</v>
      </c>
      <c r="AP11" s="25">
        <f t="shared" si="0"/>
        <v>19.967123287671232</v>
      </c>
      <c r="AQ11">
        <v>1</v>
      </c>
      <c r="AS11" s="26">
        <v>0</v>
      </c>
      <c r="AT11" s="24">
        <v>1</v>
      </c>
      <c r="AU11" s="27">
        <v>6</v>
      </c>
      <c r="AV11" s="27">
        <v>1</v>
      </c>
      <c r="AW11" s="22">
        <v>40036</v>
      </c>
      <c r="AX11" s="22" t="str">
        <f>IF(ISERROR(VLOOKUP($J11,'[1]early late'!$G$1:$BT$134,7,FALSE)),"",VLOOKUP($J11,'[1]early late'!$G$1:$BT$134,7,FALSE))</f>
        <v/>
      </c>
      <c r="AY11" s="22">
        <v>40134</v>
      </c>
      <c r="AZ11" s="27">
        <v>3.2</v>
      </c>
      <c r="BA11" t="s">
        <v>101</v>
      </c>
      <c r="BB11" s="25">
        <f t="shared" si="1"/>
        <v>0</v>
      </c>
      <c r="BC11" s="27">
        <v>2.65</v>
      </c>
      <c r="BD11" s="27">
        <v>14.66</v>
      </c>
      <c r="BE11" s="27">
        <v>2.94</v>
      </c>
      <c r="BF11" s="27">
        <v>13.65</v>
      </c>
      <c r="BG11" s="27" t="str">
        <f>IF(ISERROR(VLOOKUP($J11,'[1]early late'!$G$1:$BT$134,8,FALSE)),"",VLOOKUP($J11,'[1]early late'!$G$1:$BT$134,8,FALSE))</f>
        <v/>
      </c>
      <c r="BH11" s="27" t="str">
        <f>IF(ISERROR(VLOOKUP($J11,'[1]early late'!$G$1:$BT$134,9,FALSE)),"",VLOOKUP($J11,'[1]early late'!$G$1:$BT$134,9,FALSE))</f>
        <v/>
      </c>
      <c r="BI11" s="27"/>
      <c r="BJ11">
        <v>3.36</v>
      </c>
      <c r="BK11">
        <v>13.92</v>
      </c>
      <c r="BM11" s="28" t="s">
        <v>942</v>
      </c>
      <c r="BN11" s="28" t="str">
        <f>IF(ISERROR(VLOOKUP($J11,'[1]early late'!$G$1:$BT$134,40,FALSE)),"",VLOOKUP($J11,'[1]early late'!$G$1:$BT$134,40,FALSE))</f>
        <v/>
      </c>
      <c r="BO11" s="28" t="str">
        <f>IF(ISERROR(VLOOKUP($J11,'[1]early late'!$G$1:$BT$134,41,FALSE)),"",VLOOKUP($J11,'[1]early late'!$G$1:$BT$134,41,FALSE))</f>
        <v/>
      </c>
      <c r="BP11">
        <f t="shared" si="2"/>
        <v>0.29000000000000004</v>
      </c>
      <c r="BQ11">
        <f t="shared" si="23"/>
        <v>-1.0099999999999998</v>
      </c>
      <c r="BR11">
        <f t="shared" si="24"/>
        <v>-1.2999999999999998</v>
      </c>
      <c r="BS11">
        <f t="shared" si="3"/>
        <v>0.71</v>
      </c>
      <c r="BT11">
        <f t="shared" si="25"/>
        <v>-0.74000000000000021</v>
      </c>
      <c r="BU11">
        <f t="shared" si="26"/>
        <v>-1.4499999999999993</v>
      </c>
      <c r="BW11" s="24">
        <f t="shared" si="4"/>
        <v>1</v>
      </c>
      <c r="BX11" s="24">
        <f t="shared" si="27"/>
        <v>-1.6400000000000001</v>
      </c>
      <c r="BY11" s="24">
        <f t="shared" si="28"/>
        <v>-1.8599999999999999</v>
      </c>
      <c r="BZ11" s="24">
        <f t="shared" si="29"/>
        <v>-1.3400000000000003</v>
      </c>
      <c r="CA11" s="24">
        <f t="shared" si="30"/>
        <v>0</v>
      </c>
      <c r="CB11" s="24">
        <f t="shared" si="5"/>
        <v>1</v>
      </c>
      <c r="CC11" s="24">
        <f t="shared" si="31"/>
        <v>0</v>
      </c>
      <c r="CD11" s="25">
        <f t="shared" si="32"/>
        <v>0</v>
      </c>
      <c r="CE11" s="24">
        <f t="shared" si="33"/>
        <v>0</v>
      </c>
      <c r="CF11">
        <f t="shared" si="34"/>
        <v>1</v>
      </c>
      <c r="CG11">
        <f t="shared" si="6"/>
        <v>1</v>
      </c>
      <c r="CH11">
        <f t="shared" si="7"/>
        <v>0</v>
      </c>
      <c r="CI11">
        <f t="shared" si="8"/>
        <v>0</v>
      </c>
      <c r="CJ11">
        <f t="shared" si="9"/>
        <v>1</v>
      </c>
      <c r="CK11">
        <f t="shared" si="35"/>
        <v>8.4507042253521139</v>
      </c>
      <c r="CL11">
        <f t="shared" si="36"/>
        <v>0.79</v>
      </c>
      <c r="CM11">
        <f t="shared" si="37"/>
        <v>0</v>
      </c>
      <c r="CN11" t="str">
        <f t="shared" si="38"/>
        <v/>
      </c>
      <c r="CO11" t="str">
        <f t="shared" si="39"/>
        <v/>
      </c>
    </row>
    <row r="12" spans="1:93" ht="16" hidden="1" x14ac:dyDescent="0.2">
      <c r="A12">
        <v>182</v>
      </c>
      <c r="B12" t="s">
        <v>570</v>
      </c>
      <c r="C12" t="s">
        <v>94</v>
      </c>
      <c r="D12" t="s">
        <v>571</v>
      </c>
      <c r="E12" t="s">
        <v>364</v>
      </c>
      <c r="F12" t="s">
        <v>97</v>
      </c>
      <c r="G12">
        <v>90230</v>
      </c>
      <c r="H12" t="s">
        <v>572</v>
      </c>
      <c r="J12" t="str">
        <f t="shared" si="10"/>
        <v>Takao Shishino_0</v>
      </c>
      <c r="K12" s="22">
        <v>10355</v>
      </c>
      <c r="L12">
        <v>0</v>
      </c>
      <c r="M12" s="22"/>
      <c r="N12" s="22"/>
      <c r="O12">
        <v>0</v>
      </c>
      <c r="P12">
        <v>0</v>
      </c>
      <c r="Q12">
        <v>0</v>
      </c>
      <c r="R12">
        <f t="shared" si="11"/>
        <v>0</v>
      </c>
      <c r="S12">
        <f t="shared" si="12"/>
        <v>0</v>
      </c>
      <c r="T12">
        <f t="shared" si="13"/>
        <v>0</v>
      </c>
      <c r="U12">
        <f t="shared" si="14"/>
        <v>0</v>
      </c>
      <c r="V12">
        <f t="shared" si="15"/>
        <v>0</v>
      </c>
      <c r="W12">
        <f t="shared" si="16"/>
        <v>0</v>
      </c>
      <c r="X12">
        <f t="shared" si="17"/>
        <v>0</v>
      </c>
      <c r="Y12" s="22" t="s">
        <v>573</v>
      </c>
      <c r="Z12">
        <v>0</v>
      </c>
      <c r="AA12">
        <f t="shared" si="40"/>
        <v>1</v>
      </c>
      <c r="AB12">
        <f t="shared" si="18"/>
        <v>0</v>
      </c>
      <c r="AC12">
        <v>0</v>
      </c>
      <c r="AD12">
        <v>0</v>
      </c>
      <c r="AE12">
        <f t="shared" si="19"/>
        <v>0</v>
      </c>
      <c r="AF12" s="23">
        <f t="shared" si="20"/>
        <v>0</v>
      </c>
      <c r="AG12">
        <f t="shared" si="21"/>
        <v>1</v>
      </c>
      <c r="AH12">
        <v>0</v>
      </c>
      <c r="AJ12">
        <f t="shared" si="22"/>
        <v>0</v>
      </c>
      <c r="AK12" s="22"/>
      <c r="AN12">
        <f>IF(ISERROR(VLOOKUP($J12,'[1]early late'!$G$1:$BT$134,6,FALSE)),"",VLOOKUP($J12,'[1]early late'!$G$1:$BT$134,6,FALSE))</f>
        <v>14</v>
      </c>
      <c r="AO12" s="24">
        <v>1</v>
      </c>
      <c r="AP12" s="25">
        <f t="shared" si="0"/>
        <v>76.657534246575338</v>
      </c>
      <c r="AQ12">
        <v>1</v>
      </c>
      <c r="AS12" s="26">
        <v>0</v>
      </c>
      <c r="AT12" s="24">
        <v>1</v>
      </c>
      <c r="AU12" s="27">
        <v>7</v>
      </c>
      <c r="AV12" s="27">
        <v>1</v>
      </c>
      <c r="AW12" s="22">
        <v>38744</v>
      </c>
      <c r="AX12" s="22">
        <f>IF(ISERROR(VLOOKUP($J12,'[1]early late'!$G$1:$BT$134,7,FALSE)),"",VLOOKUP($J12,'[1]early late'!$G$1:$BT$134,7,FALSE))</f>
        <v>38750</v>
      </c>
      <c r="AY12" s="22">
        <v>38848</v>
      </c>
      <c r="AZ12" s="27">
        <f t="shared" ref="AZ12:AZ20" si="41">IF(AND(ISNUMBER(AW12),ISNUMBER(AY12)),DAYS360(AW12,AY12)/30,"")</f>
        <v>3.4666666666666668</v>
      </c>
      <c r="BA12" t="s">
        <v>118</v>
      </c>
      <c r="BB12" s="25">
        <f t="shared" si="1"/>
        <v>1</v>
      </c>
      <c r="BC12" s="27">
        <v>1.61</v>
      </c>
      <c r="BD12" s="27">
        <v>22.25</v>
      </c>
      <c r="BE12" s="27">
        <v>1.1200000000000001</v>
      </c>
      <c r="BF12" s="27">
        <v>22.06</v>
      </c>
      <c r="BG12" s="27">
        <f>IF(ISERROR(VLOOKUP($J12,'[1]early late'!$G$1:$BT$134,8,FALSE)),"",VLOOKUP($J12,'[1]early late'!$G$1:$BT$134,8,FALSE))</f>
        <v>5</v>
      </c>
      <c r="BH12" s="27">
        <f>IF(ISERROR(VLOOKUP($J12,'[1]early late'!$G$1:$BT$134,9,FALSE)),"",VLOOKUP($J12,'[1]early late'!$G$1:$BT$134,9,FALSE))</f>
        <v>1.6060000000000001</v>
      </c>
      <c r="BI12" s="27"/>
      <c r="BJ12">
        <v>3.5</v>
      </c>
      <c r="BK12">
        <v>21.24</v>
      </c>
      <c r="BM12" s="28" t="s">
        <v>574</v>
      </c>
      <c r="BN12" s="28">
        <f>IF(ISERROR(VLOOKUP($J12,'[1]early late'!$G$1:$BT$134,40,FALSE)),"",VLOOKUP($J12,'[1]early late'!$G$1:$BT$134,40,FALSE))</f>
        <v>-4.0000000000000036E-3</v>
      </c>
      <c r="BO12" s="28">
        <f>IF(ISERROR(VLOOKUP($J12,'[1]early late'!$G$1:$BT$134,41,FALSE)),"",VLOOKUP($J12,'[1]early late'!$G$1:$BT$134,41,FALSE))</f>
        <v>1.8939999999999999</v>
      </c>
      <c r="BP12">
        <f t="shared" si="2"/>
        <v>-0.49</v>
      </c>
      <c r="BQ12">
        <f t="shared" si="23"/>
        <v>-0.19000000000000128</v>
      </c>
      <c r="BR12">
        <f t="shared" si="24"/>
        <v>0.29999999999999871</v>
      </c>
      <c r="BS12">
        <f t="shared" si="3"/>
        <v>1.89</v>
      </c>
      <c r="BT12">
        <f t="shared" si="25"/>
        <v>-1.0100000000000016</v>
      </c>
      <c r="BU12">
        <f t="shared" si="26"/>
        <v>-2.9000000000000021</v>
      </c>
      <c r="BV12" t="str">
        <f t="shared" ref="BV12:BV20" si="42">IF(ISNUMBER($BL12),IF($BL12=$BW12,1,0),"")</f>
        <v/>
      </c>
      <c r="BW12" s="24">
        <f t="shared" si="4"/>
        <v>0</v>
      </c>
      <c r="BX12" s="24">
        <f t="shared" si="27"/>
        <v>0.43000000000000016</v>
      </c>
      <c r="BY12" s="24">
        <f t="shared" si="28"/>
        <v>0.45000000000000018</v>
      </c>
      <c r="BZ12" s="24">
        <f t="shared" si="29"/>
        <v>-0.54999999999999982</v>
      </c>
      <c r="CA12" s="24">
        <f t="shared" si="30"/>
        <v>1</v>
      </c>
      <c r="CB12" s="24" t="str">
        <f t="shared" si="5"/>
        <v/>
      </c>
      <c r="CC12" s="24">
        <f t="shared" si="31"/>
        <v>1</v>
      </c>
      <c r="CD12" s="25">
        <f t="shared" si="32"/>
        <v>0</v>
      </c>
      <c r="CE12" s="24">
        <f t="shared" si="33"/>
        <v>1</v>
      </c>
      <c r="CF12">
        <f t="shared" si="34"/>
        <v>1</v>
      </c>
      <c r="CG12">
        <f t="shared" si="6"/>
        <v>1</v>
      </c>
      <c r="CH12">
        <f t="shared" si="7"/>
        <v>1</v>
      </c>
      <c r="CI12">
        <f t="shared" si="8"/>
        <v>1</v>
      </c>
      <c r="CJ12">
        <f t="shared" si="9"/>
        <v>1</v>
      </c>
      <c r="CK12">
        <f t="shared" si="35"/>
        <v>3.7037037037037037</v>
      </c>
      <c r="CL12">
        <f t="shared" si="36"/>
        <v>-0.1399999999999999</v>
      </c>
      <c r="CM12">
        <f t="shared" si="37"/>
        <v>0</v>
      </c>
      <c r="CN12" t="str">
        <f t="shared" si="38"/>
        <v/>
      </c>
      <c r="CO12" t="str">
        <f t="shared" si="39"/>
        <v/>
      </c>
    </row>
    <row r="13" spans="1:93" ht="16" hidden="1" x14ac:dyDescent="0.2">
      <c r="A13">
        <v>183</v>
      </c>
      <c r="B13" t="s">
        <v>570</v>
      </c>
      <c r="C13" t="s">
        <v>94</v>
      </c>
      <c r="D13" t="s">
        <v>571</v>
      </c>
      <c r="E13" t="s">
        <v>364</v>
      </c>
      <c r="F13" t="s">
        <v>97</v>
      </c>
      <c r="G13">
        <v>90230</v>
      </c>
      <c r="H13" t="s">
        <v>572</v>
      </c>
      <c r="J13" t="str">
        <f t="shared" si="10"/>
        <v>Takao Shishino_1</v>
      </c>
      <c r="K13" s="22">
        <v>10355</v>
      </c>
      <c r="L13">
        <v>0</v>
      </c>
      <c r="M13" s="22"/>
      <c r="N13" s="22"/>
      <c r="O13">
        <v>0</v>
      </c>
      <c r="P13">
        <v>0</v>
      </c>
      <c r="Q13">
        <v>0</v>
      </c>
      <c r="R13">
        <f t="shared" si="11"/>
        <v>0</v>
      </c>
      <c r="S13">
        <f t="shared" si="12"/>
        <v>0</v>
      </c>
      <c r="T13">
        <f t="shared" si="13"/>
        <v>0</v>
      </c>
      <c r="U13">
        <f t="shared" si="14"/>
        <v>0</v>
      </c>
      <c r="V13">
        <f t="shared" si="15"/>
        <v>0</v>
      </c>
      <c r="W13">
        <f t="shared" si="16"/>
        <v>0</v>
      </c>
      <c r="X13">
        <f t="shared" si="17"/>
        <v>0</v>
      </c>
      <c r="Y13" s="22" t="s">
        <v>573</v>
      </c>
      <c r="Z13">
        <v>0</v>
      </c>
      <c r="AA13">
        <f t="shared" si="40"/>
        <v>1</v>
      </c>
      <c r="AB13">
        <f t="shared" si="18"/>
        <v>0</v>
      </c>
      <c r="AC13">
        <v>0</v>
      </c>
      <c r="AD13">
        <v>0</v>
      </c>
      <c r="AE13">
        <f t="shared" si="19"/>
        <v>0</v>
      </c>
      <c r="AF13" s="23">
        <f t="shared" si="20"/>
        <v>0</v>
      </c>
      <c r="AG13">
        <f t="shared" si="21"/>
        <v>1</v>
      </c>
      <c r="AH13">
        <v>0</v>
      </c>
      <c r="AJ13">
        <f t="shared" si="22"/>
        <v>0</v>
      </c>
      <c r="AK13" s="22"/>
      <c r="AN13">
        <f>IF(ISERROR(VLOOKUP($J13,'[1]early late'!$G$1:$BT$134,6,FALSE)),"",VLOOKUP($J13,'[1]early late'!$G$1:$BT$134,6,FALSE))</f>
        <v>14</v>
      </c>
      <c r="AO13" s="24">
        <v>1</v>
      </c>
      <c r="AP13" s="25">
        <f t="shared" si="0"/>
        <v>76.657534246575338</v>
      </c>
      <c r="AQ13">
        <v>1</v>
      </c>
      <c r="AS13" s="26">
        <v>1</v>
      </c>
      <c r="AT13" s="24">
        <v>1</v>
      </c>
      <c r="AU13" s="27">
        <v>7</v>
      </c>
      <c r="AV13" s="27">
        <v>1</v>
      </c>
      <c r="AW13" s="22">
        <v>38744</v>
      </c>
      <c r="AX13" s="22">
        <f>IF(ISERROR(VLOOKUP($J13,'[1]early late'!$G$1:$BT$134,7,FALSE)),"",VLOOKUP($J13,'[1]early late'!$G$1:$BT$134,7,FALSE))</f>
        <v>38750</v>
      </c>
      <c r="AY13" s="22">
        <v>38848</v>
      </c>
      <c r="AZ13" s="27">
        <f t="shared" si="41"/>
        <v>3.4666666666666668</v>
      </c>
      <c r="BA13" t="s">
        <v>118</v>
      </c>
      <c r="BB13" s="25">
        <f t="shared" si="1"/>
        <v>1</v>
      </c>
      <c r="BC13" s="27">
        <v>1.1599999999999999</v>
      </c>
      <c r="BD13" s="27">
        <v>22.27</v>
      </c>
      <c r="BE13" s="27">
        <v>1.67</v>
      </c>
      <c r="BF13" s="27">
        <v>22.51</v>
      </c>
      <c r="BG13" s="27">
        <f>IF(ISERROR(VLOOKUP($J13,'[1]early late'!$G$1:$BT$134,8,FALSE)),"",VLOOKUP($J13,'[1]early late'!$G$1:$BT$134,8,FALSE))</f>
        <v>5</v>
      </c>
      <c r="BH13" s="27">
        <f>IF(ISERROR(VLOOKUP($J13,'[1]early late'!$G$1:$BT$134,9,FALSE)),"",VLOOKUP($J13,'[1]early late'!$G$1:$BT$134,9,FALSE))</f>
        <v>1.204</v>
      </c>
      <c r="BI13" s="27"/>
      <c r="BJ13">
        <v>3.07</v>
      </c>
      <c r="BK13">
        <v>19.55</v>
      </c>
      <c r="BM13" s="28" t="s">
        <v>574</v>
      </c>
      <c r="BN13" s="28">
        <f>IF(ISERROR(VLOOKUP($J13,'[1]early late'!$G$1:$BT$134,40,FALSE)),"",VLOOKUP($J13,'[1]early late'!$G$1:$BT$134,40,FALSE))</f>
        <v>4.4000000000000039E-2</v>
      </c>
      <c r="BO13" s="28">
        <f>IF(ISERROR(VLOOKUP($J13,'[1]early late'!$G$1:$BT$134,41,FALSE)),"",VLOOKUP($J13,'[1]early late'!$G$1:$BT$134,41,FALSE))</f>
        <v>1.8659999999999999</v>
      </c>
      <c r="BP13">
        <f t="shared" si="2"/>
        <v>0.51</v>
      </c>
      <c r="BQ13">
        <f t="shared" si="23"/>
        <v>0.24000000000000199</v>
      </c>
      <c r="BR13">
        <f t="shared" si="24"/>
        <v>-0.26999999999999802</v>
      </c>
      <c r="BS13">
        <f t="shared" si="3"/>
        <v>1.91</v>
      </c>
      <c r="BT13">
        <f t="shared" si="25"/>
        <v>-2.7199999999999989</v>
      </c>
      <c r="BU13">
        <f t="shared" si="26"/>
        <v>-4.629999999999999</v>
      </c>
      <c r="BV13" t="str">
        <f t="shared" si="42"/>
        <v/>
      </c>
      <c r="BW13" s="24">
        <f t="shared" si="4"/>
        <v>1</v>
      </c>
      <c r="BX13" s="24">
        <f t="shared" si="27"/>
        <v>-0.43000000000000016</v>
      </c>
      <c r="BY13" s="24">
        <f t="shared" si="28"/>
        <v>-0.45000000000000018</v>
      </c>
      <c r="BZ13" s="24">
        <f t="shared" si="29"/>
        <v>0.54999999999999982</v>
      </c>
      <c r="CA13" s="24">
        <f t="shared" si="30"/>
        <v>1</v>
      </c>
      <c r="CB13" s="24">
        <f t="shared" si="5"/>
        <v>0</v>
      </c>
      <c r="CC13" s="24">
        <f t="shared" si="31"/>
        <v>1</v>
      </c>
      <c r="CD13" s="25">
        <f t="shared" si="32"/>
        <v>0</v>
      </c>
      <c r="CE13" s="24">
        <f t="shared" si="33"/>
        <v>1</v>
      </c>
      <c r="CF13">
        <f t="shared" si="34"/>
        <v>1</v>
      </c>
      <c r="CG13">
        <f t="shared" si="6"/>
        <v>1</v>
      </c>
      <c r="CH13">
        <f t="shared" si="7"/>
        <v>1</v>
      </c>
      <c r="CI13">
        <f t="shared" si="8"/>
        <v>1</v>
      </c>
      <c r="CJ13">
        <f t="shared" si="9"/>
        <v>1</v>
      </c>
      <c r="CK13">
        <f t="shared" si="35"/>
        <v>3.6649214659685865</v>
      </c>
      <c r="CL13">
        <f t="shared" si="36"/>
        <v>-0.15999999999999992</v>
      </c>
      <c r="CM13">
        <f t="shared" si="37"/>
        <v>0</v>
      </c>
      <c r="CN13" t="str">
        <f t="shared" si="38"/>
        <v/>
      </c>
      <c r="CO13" t="str">
        <f t="shared" si="39"/>
        <v/>
      </c>
    </row>
    <row r="14" spans="1:93" ht="16" hidden="1" x14ac:dyDescent="0.2">
      <c r="A14">
        <v>198</v>
      </c>
      <c r="B14" t="s">
        <v>610</v>
      </c>
      <c r="C14" t="s">
        <v>94</v>
      </c>
      <c r="D14" t="s">
        <v>611</v>
      </c>
      <c r="E14" t="s">
        <v>115</v>
      </c>
      <c r="F14" t="s">
        <v>97</v>
      </c>
      <c r="G14">
        <v>93308</v>
      </c>
      <c r="H14" t="s">
        <v>612</v>
      </c>
      <c r="J14" t="str">
        <f t="shared" si="10"/>
        <v>Yvan Araktingi_0</v>
      </c>
      <c r="K14" s="22">
        <f>IF(ISERROR(VLOOKUP($J14,'[1]early late'!$G$1:$BT$134,4,FALSE)),"",VLOOKUP($J14,'[1]early late'!$G$1:$BT$134,4,FALSE))</f>
        <v>15961</v>
      </c>
      <c r="L14">
        <v>1</v>
      </c>
      <c r="M14" s="22" t="s">
        <v>111</v>
      </c>
      <c r="N14" s="22"/>
      <c r="O14">
        <v>0</v>
      </c>
      <c r="P14">
        <v>0</v>
      </c>
      <c r="Q14">
        <v>0</v>
      </c>
      <c r="R14">
        <f t="shared" si="11"/>
        <v>1</v>
      </c>
      <c r="S14">
        <f t="shared" si="12"/>
        <v>0</v>
      </c>
      <c r="T14">
        <f t="shared" si="13"/>
        <v>0</v>
      </c>
      <c r="U14">
        <f t="shared" si="14"/>
        <v>0</v>
      </c>
      <c r="V14">
        <f t="shared" si="15"/>
        <v>0</v>
      </c>
      <c r="W14">
        <f t="shared" si="16"/>
        <v>0</v>
      </c>
      <c r="X14">
        <f t="shared" si="17"/>
        <v>0</v>
      </c>
      <c r="Y14" s="22" t="s">
        <v>613</v>
      </c>
      <c r="Z14">
        <v>0</v>
      </c>
      <c r="AA14">
        <f t="shared" si="40"/>
        <v>1</v>
      </c>
      <c r="AB14">
        <f t="shared" si="18"/>
        <v>0</v>
      </c>
      <c r="AC14">
        <v>0</v>
      </c>
      <c r="AD14">
        <v>0</v>
      </c>
      <c r="AE14">
        <f t="shared" si="19"/>
        <v>1</v>
      </c>
      <c r="AF14" s="23">
        <v>1</v>
      </c>
      <c r="AG14">
        <f t="shared" si="21"/>
        <v>0</v>
      </c>
      <c r="AH14">
        <v>0</v>
      </c>
      <c r="AJ14">
        <f t="shared" si="22"/>
        <v>0</v>
      </c>
      <c r="AK14" s="22"/>
      <c r="AL14">
        <v>24</v>
      </c>
      <c r="AM14">
        <v>11</v>
      </c>
      <c r="AN14">
        <f>IF(ISERROR(VLOOKUP($J14,'[1]early late'!$G$1:$BT$134,6,FALSE)),"",VLOOKUP($J14,'[1]early late'!$G$1:$BT$134,6,FALSE))</f>
        <v>12</v>
      </c>
      <c r="AO14" s="24">
        <v>1</v>
      </c>
      <c r="AP14" s="25">
        <f t="shared" si="0"/>
        <v>64.712328767123282</v>
      </c>
      <c r="AQ14">
        <v>1</v>
      </c>
      <c r="AS14" s="26">
        <v>0</v>
      </c>
      <c r="AT14" s="24">
        <v>1</v>
      </c>
      <c r="AU14" s="27">
        <v>7</v>
      </c>
      <c r="AV14" s="27">
        <v>1</v>
      </c>
      <c r="AW14" s="22">
        <v>39925</v>
      </c>
      <c r="AX14" s="22">
        <f>IF(ISERROR(VLOOKUP($J14,'[1]early late'!$G$1:$BT$134,7,FALSE)),"",VLOOKUP($J14,'[1]early late'!$G$1:$BT$134,7,FALSE))</f>
        <v>39933</v>
      </c>
      <c r="AY14" s="22">
        <v>40042</v>
      </c>
      <c r="AZ14" s="27">
        <f t="shared" si="41"/>
        <v>3.8333333333333335</v>
      </c>
      <c r="BA14" t="s">
        <v>245</v>
      </c>
      <c r="BB14" s="25">
        <f t="shared" si="1"/>
        <v>2</v>
      </c>
      <c r="BC14" s="27">
        <v>0.91</v>
      </c>
      <c r="BD14" s="27">
        <v>16.920000000000002</v>
      </c>
      <c r="BE14" s="27">
        <v>1.58</v>
      </c>
      <c r="BF14" s="27">
        <v>18.8</v>
      </c>
      <c r="BG14" s="27">
        <f>IF(ISERROR(VLOOKUP($J14,'[1]early late'!$G$1:$BT$134,8,FALSE)),"",VLOOKUP($J14,'[1]early late'!$G$1:$BT$134,8,FALSE))</f>
        <v>8</v>
      </c>
      <c r="BH14" s="27">
        <f>IF(ISERROR(VLOOKUP($J14,'[1]early late'!$G$1:$BT$134,9,FALSE)),"",VLOOKUP($J14,'[1]early late'!$G$1:$BT$134,9,FALSE))</f>
        <v>1.8</v>
      </c>
      <c r="BI14" s="27"/>
      <c r="BJ14" s="27">
        <v>1.94</v>
      </c>
      <c r="BK14" s="27">
        <v>19.13</v>
      </c>
      <c r="BM14" s="28" t="s">
        <v>614</v>
      </c>
      <c r="BN14" s="28">
        <f>IF(ISERROR(VLOOKUP($J14,'[1]early late'!$G$1:$BT$134,40,FALSE)),"",VLOOKUP($J14,'[1]early late'!$G$1:$BT$134,40,FALSE))</f>
        <v>0.89</v>
      </c>
      <c r="BO14" s="28">
        <f>IF(ISERROR(VLOOKUP($J14,'[1]early late'!$G$1:$BT$134,41,FALSE)),"",VLOOKUP($J14,'[1]early late'!$G$1:$BT$134,41,FALSE))</f>
        <v>0.1399999999999999</v>
      </c>
      <c r="BP14">
        <f t="shared" si="2"/>
        <v>0.67</v>
      </c>
      <c r="BQ14">
        <f t="shared" si="23"/>
        <v>1.879999999999999</v>
      </c>
      <c r="BR14">
        <f t="shared" si="24"/>
        <v>1.2099999999999991</v>
      </c>
      <c r="BS14">
        <f t="shared" si="3"/>
        <v>1.0299999999999998</v>
      </c>
      <c r="BT14">
        <f t="shared" si="25"/>
        <v>2.2099999999999973</v>
      </c>
      <c r="BU14">
        <f t="shared" si="26"/>
        <v>1.1799999999999962</v>
      </c>
      <c r="BV14" t="str">
        <f t="shared" si="42"/>
        <v/>
      </c>
      <c r="BW14" s="24">
        <f t="shared" si="4"/>
        <v>1</v>
      </c>
      <c r="BX14" s="24">
        <f t="shared" si="27"/>
        <v>0.5</v>
      </c>
      <c r="BY14" s="24">
        <f t="shared" si="28"/>
        <v>0.91</v>
      </c>
      <c r="BZ14" s="24">
        <f t="shared" si="29"/>
        <v>0.19000000000000017</v>
      </c>
      <c r="CA14" s="24">
        <f t="shared" si="30"/>
        <v>1</v>
      </c>
      <c r="CB14" s="24">
        <f t="shared" si="5"/>
        <v>0</v>
      </c>
      <c r="CC14" s="24">
        <f t="shared" si="31"/>
        <v>1</v>
      </c>
      <c r="CD14" s="25">
        <f t="shared" si="32"/>
        <v>0</v>
      </c>
      <c r="CE14" s="24">
        <f t="shared" si="33"/>
        <v>1</v>
      </c>
      <c r="CF14">
        <f t="shared" si="34"/>
        <v>1</v>
      </c>
      <c r="CG14">
        <f t="shared" si="6"/>
        <v>0</v>
      </c>
      <c r="CH14">
        <f t="shared" si="7"/>
        <v>1</v>
      </c>
      <c r="CI14">
        <f t="shared" si="8"/>
        <v>1</v>
      </c>
      <c r="CJ14">
        <f t="shared" si="9"/>
        <v>1</v>
      </c>
      <c r="CK14">
        <f t="shared" si="35"/>
        <v>6.7961165048543704</v>
      </c>
      <c r="CL14">
        <f t="shared" si="36"/>
        <v>0.7200000000000002</v>
      </c>
      <c r="CM14">
        <f t="shared" si="37"/>
        <v>0</v>
      </c>
      <c r="CN14" t="str">
        <f t="shared" si="38"/>
        <v/>
      </c>
      <c r="CO14" t="str">
        <f t="shared" si="39"/>
        <v/>
      </c>
    </row>
    <row r="15" spans="1:93" ht="16" x14ac:dyDescent="0.2">
      <c r="A15">
        <v>1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>
        <v>91364</v>
      </c>
      <c r="H15" t="s">
        <v>98</v>
      </c>
      <c r="J15" t="str">
        <f t="shared" si="10"/>
        <v>Aaron Greenberg_0</v>
      </c>
      <c r="K15" s="22">
        <f>IF(ISERROR(VLOOKUP($J15,'[1]early late'!$G$1:$BT$134,4,FALSE)),"",VLOOKUP($J15,'[1]early late'!$G$1:$BT$134,4,FALSE))</f>
        <v>11458</v>
      </c>
      <c r="L15">
        <v>0</v>
      </c>
      <c r="M15" s="22"/>
      <c r="N15" s="22"/>
      <c r="O15">
        <v>0</v>
      </c>
      <c r="P15">
        <v>0</v>
      </c>
      <c r="Q15">
        <v>0</v>
      </c>
      <c r="R15">
        <f t="shared" si="11"/>
        <v>0</v>
      </c>
      <c r="S15">
        <f t="shared" si="12"/>
        <v>0</v>
      </c>
      <c r="T15">
        <f t="shared" si="13"/>
        <v>0</v>
      </c>
      <c r="U15">
        <f t="shared" si="14"/>
        <v>0</v>
      </c>
      <c r="V15">
        <f t="shared" si="15"/>
        <v>0</v>
      </c>
      <c r="W15">
        <f t="shared" si="16"/>
        <v>0</v>
      </c>
      <c r="X15">
        <f t="shared" si="17"/>
        <v>0</v>
      </c>
      <c r="Y15" s="22" t="s">
        <v>99</v>
      </c>
      <c r="Z15">
        <v>0</v>
      </c>
      <c r="AA15">
        <f t="shared" si="40"/>
        <v>1</v>
      </c>
      <c r="AB15">
        <f t="shared" si="18"/>
        <v>0</v>
      </c>
      <c r="AC15">
        <v>0</v>
      </c>
      <c r="AD15">
        <v>0</v>
      </c>
      <c r="AE15">
        <f t="shared" si="19"/>
        <v>0</v>
      </c>
      <c r="AF15" s="23">
        <f>IF(ISERROR(SEARCH("canth",Y15)),0,1)</f>
        <v>0</v>
      </c>
      <c r="AG15">
        <f t="shared" si="21"/>
        <v>0</v>
      </c>
      <c r="AH15">
        <v>0</v>
      </c>
      <c r="AJ15">
        <f t="shared" si="22"/>
        <v>0</v>
      </c>
      <c r="AK15" s="22" t="s">
        <v>100</v>
      </c>
      <c r="AN15">
        <f>IF(ISERROR(VLOOKUP($J15,'[1]early late'!$G$1:$BT$134,6,FALSE)),"",VLOOKUP($J15,'[1]early late'!$G$1:$BT$134,6,FALSE))</f>
        <v>15</v>
      </c>
      <c r="AO15" s="24">
        <v>1</v>
      </c>
      <c r="AP15" s="25">
        <f t="shared" si="0"/>
        <v>71.673972602739724</v>
      </c>
      <c r="AQ15">
        <v>1</v>
      </c>
      <c r="AS15" s="26">
        <v>0</v>
      </c>
      <c r="AT15" s="24">
        <v>1</v>
      </c>
      <c r="AU15" s="27">
        <v>8</v>
      </c>
      <c r="AV15" s="27">
        <v>1</v>
      </c>
      <c r="AW15" s="22">
        <v>38002</v>
      </c>
      <c r="AX15" s="22">
        <f>IF(ISERROR(VLOOKUP($J15,'[1]early late'!$G$1:$BT$134,7,FALSE)),"",VLOOKUP($J15,'[1]early late'!$G$1:$BT$134,7,FALSE))</f>
        <v>38008</v>
      </c>
      <c r="AY15" s="22">
        <v>38092</v>
      </c>
      <c r="AZ15" s="27">
        <f t="shared" si="41"/>
        <v>2.9666666666666668</v>
      </c>
      <c r="BA15" t="s">
        <v>101</v>
      </c>
      <c r="BB15" s="25">
        <f t="shared" si="1"/>
        <v>0</v>
      </c>
      <c r="BC15" s="27">
        <v>0</v>
      </c>
      <c r="BD15" s="27">
        <v>22.16</v>
      </c>
      <c r="BE15" s="27">
        <v>1.22</v>
      </c>
      <c r="BF15" s="27">
        <v>15.9</v>
      </c>
      <c r="BG15" s="27">
        <f>IF(ISERROR(VLOOKUP($J15,'[1]early late'!$G$1:$BT$134,8,FALSE)),"",VLOOKUP($J15,'[1]early late'!$G$1:$BT$134,8,FALSE))</f>
        <v>6</v>
      </c>
      <c r="BH15" s="27">
        <f>IF(ISERROR(VLOOKUP($J15,'[1]early late'!$G$1:$BT$134,9,FALSE)),"",VLOOKUP($J15,'[1]early late'!$G$1:$BT$134,9,FALSE))</f>
        <v>1.99</v>
      </c>
      <c r="BI15" s="27"/>
      <c r="BJ15">
        <v>2.92</v>
      </c>
      <c r="BK15">
        <v>19.41</v>
      </c>
      <c r="BM15" s="28" t="s">
        <v>102</v>
      </c>
      <c r="BN15" s="28">
        <f>IF(ISERROR(VLOOKUP($J15,'[1]early late'!$G$1:$BT$134,40,FALSE)),"",VLOOKUP($J15,'[1]early late'!$G$1:$BT$134,40,FALSE))</f>
        <v>1.99</v>
      </c>
      <c r="BO15" s="28">
        <f>IF(ISERROR(VLOOKUP($J15,'[1]early late'!$G$1:$BT$134,41,FALSE)),"",VLOOKUP($J15,'[1]early late'!$G$1:$BT$134,41,FALSE))</f>
        <v>0.92999999999999994</v>
      </c>
      <c r="BP15" s="27">
        <f t="shared" si="2"/>
        <v>1.22</v>
      </c>
      <c r="BQ15">
        <f t="shared" si="23"/>
        <v>-6.26</v>
      </c>
      <c r="BR15">
        <f t="shared" si="24"/>
        <v>-7.4799999999999995</v>
      </c>
      <c r="BS15">
        <f t="shared" si="3"/>
        <v>2.92</v>
      </c>
      <c r="BT15">
        <f t="shared" si="25"/>
        <v>-2.75</v>
      </c>
      <c r="BU15">
        <f t="shared" si="26"/>
        <v>-5.6699999999999982</v>
      </c>
      <c r="BV15" t="str">
        <f t="shared" si="42"/>
        <v/>
      </c>
      <c r="BW15" s="24">
        <f t="shared" si="4"/>
        <v>1</v>
      </c>
      <c r="BX15" s="24">
        <f t="shared" si="27"/>
        <v>0.25999999999999979</v>
      </c>
      <c r="BY15" s="24">
        <f t="shared" si="28"/>
        <v>-1</v>
      </c>
      <c r="BZ15" s="24">
        <f t="shared" si="29"/>
        <v>0.24</v>
      </c>
      <c r="CA15" s="24">
        <f t="shared" si="30"/>
        <v>1</v>
      </c>
      <c r="CB15" s="24">
        <f t="shared" si="5"/>
        <v>0</v>
      </c>
      <c r="CC15" s="24">
        <f t="shared" si="31"/>
        <v>0</v>
      </c>
      <c r="CD15" s="25">
        <f t="shared" si="32"/>
        <v>0</v>
      </c>
      <c r="CE15" s="24">
        <f t="shared" si="33"/>
        <v>1</v>
      </c>
      <c r="CF15">
        <f t="shared" si="34"/>
        <v>1</v>
      </c>
      <c r="CG15">
        <f t="shared" si="6"/>
        <v>1</v>
      </c>
      <c r="CH15">
        <f t="shared" si="7"/>
        <v>1</v>
      </c>
      <c r="CI15">
        <f t="shared" si="8"/>
        <v>1</v>
      </c>
      <c r="CJ15">
        <f t="shared" si="9"/>
        <v>1</v>
      </c>
      <c r="CK15">
        <f t="shared" si="35"/>
        <v>2.7397260273972601</v>
      </c>
      <c r="CL15">
        <f t="shared" si="36"/>
        <v>-0.91999999999999993</v>
      </c>
      <c r="CM15">
        <f t="shared" si="37"/>
        <v>0</v>
      </c>
      <c r="CN15">
        <f t="shared" si="38"/>
        <v>1</v>
      </c>
      <c r="CO15" t="str">
        <f t="shared" si="39"/>
        <v/>
      </c>
    </row>
    <row r="16" spans="1:93" ht="16" hidden="1" x14ac:dyDescent="0.2">
      <c r="A16">
        <v>15</v>
      </c>
      <c r="B16" t="s">
        <v>140</v>
      </c>
      <c r="C16" t="s">
        <v>94</v>
      </c>
      <c r="J16" t="str">
        <f t="shared" si="10"/>
        <v>Audrey Stein_0</v>
      </c>
      <c r="K16" s="22">
        <f>IF(ISERROR(VLOOKUP($J16,'[1]early late'!$G$1:$BT$134,4,FALSE)),"",VLOOKUP($J16,'[1]early late'!$G$1:$BT$134,4,FALSE))</f>
        <v>12903</v>
      </c>
      <c r="L16">
        <v>1</v>
      </c>
      <c r="M16" s="22" t="s">
        <v>141</v>
      </c>
      <c r="N16" s="22"/>
      <c r="O16">
        <v>0</v>
      </c>
      <c r="P16">
        <v>0</v>
      </c>
      <c r="Q16">
        <v>0</v>
      </c>
      <c r="R16">
        <f t="shared" si="11"/>
        <v>0</v>
      </c>
      <c r="S16">
        <f t="shared" si="12"/>
        <v>1</v>
      </c>
      <c r="T16">
        <f t="shared" si="13"/>
        <v>0</v>
      </c>
      <c r="U16">
        <f t="shared" si="14"/>
        <v>0</v>
      </c>
      <c r="V16">
        <f t="shared" si="15"/>
        <v>0</v>
      </c>
      <c r="W16">
        <f t="shared" si="16"/>
        <v>0</v>
      </c>
      <c r="X16">
        <f t="shared" si="17"/>
        <v>0</v>
      </c>
      <c r="Y16" s="22" t="s">
        <v>142</v>
      </c>
      <c r="Z16">
        <v>0</v>
      </c>
      <c r="AA16">
        <f t="shared" si="40"/>
        <v>1</v>
      </c>
      <c r="AB16">
        <f t="shared" si="18"/>
        <v>1</v>
      </c>
      <c r="AC16">
        <v>0</v>
      </c>
      <c r="AD16">
        <v>1</v>
      </c>
      <c r="AE16">
        <f t="shared" si="19"/>
        <v>1</v>
      </c>
      <c r="AF16" s="23">
        <v>1</v>
      </c>
      <c r="AG16">
        <f t="shared" si="21"/>
        <v>0</v>
      </c>
      <c r="AH16">
        <v>0</v>
      </c>
      <c r="AJ16">
        <f t="shared" si="22"/>
        <v>0</v>
      </c>
      <c r="AK16" s="22"/>
      <c r="AN16">
        <f>IF(ISERROR(VLOOKUP($J16,'[1]early late'!$G$1:$BT$134,6,FALSE)),"",VLOOKUP($J16,'[1]early late'!$G$1:$BT$134,6,FALSE))</f>
        <v>9</v>
      </c>
      <c r="AO16" s="24">
        <v>2</v>
      </c>
      <c r="AP16" s="25">
        <f t="shared" si="0"/>
        <v>74.991780821917814</v>
      </c>
      <c r="AQ16">
        <v>1</v>
      </c>
      <c r="AS16" s="26">
        <v>0</v>
      </c>
      <c r="AT16" s="24">
        <v>1</v>
      </c>
      <c r="AU16" s="27">
        <v>8</v>
      </c>
      <c r="AV16" s="27">
        <v>1</v>
      </c>
      <c r="AW16" s="22">
        <v>40674</v>
      </c>
      <c r="AX16" s="22">
        <f>IF(ISERROR(VLOOKUP($J16,'[1]early late'!$G$1:$BT$134,7,FALSE)),"",VLOOKUP($J16,'[1]early late'!$G$1:$BT$134,7,FALSE))</f>
        <v>40679</v>
      </c>
      <c r="AY16" s="22">
        <v>40770</v>
      </c>
      <c r="AZ16" s="27">
        <f t="shared" si="41"/>
        <v>3.1333333333333333</v>
      </c>
      <c r="BA16" t="s">
        <v>101</v>
      </c>
      <c r="BB16" s="25">
        <f t="shared" si="1"/>
        <v>0</v>
      </c>
      <c r="BC16" s="27">
        <v>1.0900000000000001</v>
      </c>
      <c r="BD16" s="27">
        <v>22.66</v>
      </c>
      <c r="BE16" s="27">
        <v>2.36</v>
      </c>
      <c r="BF16" s="27">
        <v>24</v>
      </c>
      <c r="BG16" s="27">
        <f>IF(ISERROR(VLOOKUP($J16,'[1]early late'!$G$1:$BT$134,8,FALSE)),"",VLOOKUP($J16,'[1]early late'!$G$1:$BT$134,8,FALSE))</f>
        <v>5</v>
      </c>
      <c r="BH16" s="27">
        <f>IF(ISERROR(VLOOKUP($J16,'[1]early late'!$G$1:$BT$134,9,FALSE)),"",VLOOKUP($J16,'[1]early late'!$G$1:$BT$134,9,FALSE))</f>
        <v>3.25</v>
      </c>
      <c r="BI16" s="27"/>
      <c r="BJ16">
        <v>3.9</v>
      </c>
      <c r="BK16">
        <v>24.21</v>
      </c>
      <c r="BM16" s="28" t="s">
        <v>143</v>
      </c>
      <c r="BN16" s="28">
        <f>IF(ISERROR(VLOOKUP($J16,'[1]early late'!$G$1:$BT$134,40,FALSE)),"",VLOOKUP($J16,'[1]early late'!$G$1:$BT$134,40,FALSE))</f>
        <v>2.16</v>
      </c>
      <c r="BO16" s="28">
        <f>IF(ISERROR(VLOOKUP($J16,'[1]early late'!$G$1:$BT$134,41,FALSE)),"",VLOOKUP($J16,'[1]early late'!$G$1:$BT$134,41,FALSE))</f>
        <v>0.64999999999999991</v>
      </c>
      <c r="BP16">
        <f t="shared" si="2"/>
        <v>1.2699999999999998</v>
      </c>
      <c r="BQ16">
        <f t="shared" si="23"/>
        <v>1.3399999999999999</v>
      </c>
      <c r="BR16">
        <f t="shared" si="24"/>
        <v>7.0000000000000062E-2</v>
      </c>
      <c r="BS16">
        <f t="shared" si="3"/>
        <v>2.8099999999999996</v>
      </c>
      <c r="BT16">
        <f t="shared" si="25"/>
        <v>1.5500000000000007</v>
      </c>
      <c r="BU16">
        <f t="shared" si="26"/>
        <v>-1.259999999999998</v>
      </c>
      <c r="BV16" t="str">
        <f t="shared" si="42"/>
        <v/>
      </c>
      <c r="BW16" s="24">
        <f t="shared" si="4"/>
        <v>1</v>
      </c>
      <c r="BX16" s="24">
        <f t="shared" si="27"/>
        <v>-0.25000000000000044</v>
      </c>
      <c r="BY16" s="24">
        <f t="shared" si="28"/>
        <v>3.400000000000003E-2</v>
      </c>
      <c r="BZ16" s="24">
        <f t="shared" si="29"/>
        <v>2.75</v>
      </c>
      <c r="CA16" s="24">
        <f t="shared" si="30"/>
        <v>1</v>
      </c>
      <c r="CB16" s="24">
        <f t="shared" si="5"/>
        <v>0</v>
      </c>
      <c r="CC16" s="24">
        <f t="shared" si="31"/>
        <v>1</v>
      </c>
      <c r="CD16" s="25">
        <f t="shared" si="32"/>
        <v>0</v>
      </c>
      <c r="CE16" s="24">
        <f t="shared" si="33"/>
        <v>0</v>
      </c>
      <c r="CF16">
        <f t="shared" si="34"/>
        <v>1</v>
      </c>
      <c r="CG16">
        <f t="shared" si="6"/>
        <v>1</v>
      </c>
      <c r="CH16">
        <f t="shared" si="7"/>
        <v>1</v>
      </c>
      <c r="CI16">
        <f t="shared" si="8"/>
        <v>1</v>
      </c>
      <c r="CJ16">
        <f t="shared" si="9"/>
        <v>1</v>
      </c>
      <c r="CK16">
        <f t="shared" si="35"/>
        <v>2.8469750889679721</v>
      </c>
      <c r="CL16">
        <f t="shared" si="36"/>
        <v>-0.80999999999999961</v>
      </c>
      <c r="CM16">
        <f t="shared" si="37"/>
        <v>0</v>
      </c>
      <c r="CN16" t="str">
        <f t="shared" si="38"/>
        <v/>
      </c>
      <c r="CO16">
        <f t="shared" si="39"/>
        <v>1</v>
      </c>
    </row>
    <row r="17" spans="1:93" ht="16" x14ac:dyDescent="0.2">
      <c r="A17">
        <v>21</v>
      </c>
      <c r="B17" t="s">
        <v>156</v>
      </c>
      <c r="C17" t="s">
        <v>94</v>
      </c>
      <c r="J17" t="str">
        <f t="shared" si="10"/>
        <v>Barry Katz_0</v>
      </c>
      <c r="K17" s="22">
        <f>IF(ISERROR(VLOOKUP($J17,'[1]early late'!$G$1:$BT$134,4,FALSE)),"",VLOOKUP($J17,'[1]early late'!$G$1:$BT$134,4,FALSE))</f>
        <v>12844</v>
      </c>
      <c r="L17">
        <v>1</v>
      </c>
      <c r="M17" s="22" t="s">
        <v>157</v>
      </c>
      <c r="N17" s="22"/>
      <c r="O17">
        <v>0</v>
      </c>
      <c r="P17">
        <v>0</v>
      </c>
      <c r="Q17">
        <v>0</v>
      </c>
      <c r="R17">
        <f t="shared" si="11"/>
        <v>0</v>
      </c>
      <c r="S17">
        <f t="shared" si="12"/>
        <v>1</v>
      </c>
      <c r="T17">
        <f t="shared" si="13"/>
        <v>0</v>
      </c>
      <c r="U17">
        <f t="shared" si="14"/>
        <v>0</v>
      </c>
      <c r="V17">
        <f t="shared" si="15"/>
        <v>0</v>
      </c>
      <c r="W17">
        <f t="shared" si="16"/>
        <v>0</v>
      </c>
      <c r="X17">
        <f t="shared" si="17"/>
        <v>0</v>
      </c>
      <c r="Y17" s="22" t="s">
        <v>158</v>
      </c>
      <c r="Z17">
        <v>0</v>
      </c>
      <c r="AA17">
        <f t="shared" si="40"/>
        <v>1</v>
      </c>
      <c r="AB17">
        <f t="shared" si="18"/>
        <v>0</v>
      </c>
      <c r="AC17">
        <v>0</v>
      </c>
      <c r="AD17">
        <v>0</v>
      </c>
      <c r="AE17">
        <f t="shared" si="19"/>
        <v>0</v>
      </c>
      <c r="AF17" s="23">
        <f>IF(ISERROR(SEARCH("canth",Y17)),0,1)</f>
        <v>0</v>
      </c>
      <c r="AG17">
        <f t="shared" si="21"/>
        <v>0</v>
      </c>
      <c r="AH17">
        <v>1</v>
      </c>
      <c r="AJ17">
        <f t="shared" si="22"/>
        <v>0</v>
      </c>
      <c r="AK17" s="22"/>
      <c r="AN17">
        <f>IF(ISERROR(VLOOKUP($J17,'[1]early late'!$G$1:$BT$134,6,FALSE)),"",VLOOKUP($J17,'[1]early late'!$G$1:$BT$134,6,FALSE))</f>
        <v>17</v>
      </c>
      <c r="AO17" s="24">
        <v>1</v>
      </c>
      <c r="AP17" s="25">
        <f t="shared" si="0"/>
        <v>76.347945205479448</v>
      </c>
      <c r="AQ17">
        <v>1</v>
      </c>
      <c r="AS17" s="26">
        <v>0</v>
      </c>
      <c r="AT17" s="24">
        <v>1</v>
      </c>
      <c r="AU17" s="27">
        <v>8</v>
      </c>
      <c r="AV17" s="27">
        <v>1</v>
      </c>
      <c r="AW17" s="29">
        <v>41118</v>
      </c>
      <c r="AX17" s="22">
        <f>IF(ISERROR(VLOOKUP($J17,'[1]early late'!$G$1:$BT$134,7,FALSE)),"",VLOOKUP($J17,'[1]early late'!$G$1:$BT$134,7,FALSE))</f>
        <v>41122</v>
      </c>
      <c r="AY17" s="29">
        <v>41248</v>
      </c>
      <c r="AZ17" s="27">
        <f t="shared" si="41"/>
        <v>4.2333333333333334</v>
      </c>
      <c r="BA17" t="s">
        <v>101</v>
      </c>
      <c r="BB17" s="25">
        <f t="shared" si="1"/>
        <v>0</v>
      </c>
      <c r="BC17">
        <v>1.84</v>
      </c>
      <c r="BD17">
        <v>21.44</v>
      </c>
      <c r="BE17">
        <v>3.74</v>
      </c>
      <c r="BF17">
        <v>16.72</v>
      </c>
      <c r="BG17" s="27">
        <f>IF(ISERROR(VLOOKUP($J17,'[1]early late'!$G$1:$BT$134,8,FALSE)),"",VLOOKUP($J17,'[1]early late'!$G$1:$BT$134,8,FALSE))</f>
        <v>3</v>
      </c>
      <c r="BH17" s="27">
        <f>IF(ISERROR(VLOOKUP($J17,'[1]early late'!$G$1:$BT$134,9,FALSE)),"",VLOOKUP($J17,'[1]early late'!$G$1:$BT$134,9,FALSE))</f>
        <v>2.08</v>
      </c>
      <c r="BJ17">
        <v>3.18</v>
      </c>
      <c r="BK17">
        <v>21.84</v>
      </c>
      <c r="BN17" s="28">
        <f>IF(ISERROR(VLOOKUP($J17,'[1]early late'!$G$1:$BT$134,40,FALSE)),"",VLOOKUP($J17,'[1]early late'!$G$1:$BT$134,40,FALSE))</f>
        <v>0.24</v>
      </c>
      <c r="BO17" s="28">
        <f>IF(ISERROR(VLOOKUP($J17,'[1]early late'!$G$1:$BT$134,41,FALSE)),"",VLOOKUP($J17,'[1]early late'!$G$1:$BT$134,41,FALSE))</f>
        <v>1.1000000000000001</v>
      </c>
      <c r="BP17">
        <f t="shared" si="2"/>
        <v>1.9000000000000001</v>
      </c>
      <c r="BQ17">
        <f t="shared" si="23"/>
        <v>-4.7200000000000024</v>
      </c>
      <c r="BR17">
        <f t="shared" si="24"/>
        <v>-6.6200000000000028</v>
      </c>
      <c r="BS17">
        <f t="shared" si="3"/>
        <v>1.34</v>
      </c>
      <c r="BT17">
        <f t="shared" si="25"/>
        <v>0.39999999999999858</v>
      </c>
      <c r="BU17">
        <f t="shared" si="26"/>
        <v>-0.94000000000000128</v>
      </c>
      <c r="BV17" t="str">
        <f t="shared" si="42"/>
        <v/>
      </c>
      <c r="BW17" s="24">
        <f t="shared" si="4"/>
        <v>1</v>
      </c>
      <c r="BX17" s="24">
        <f t="shared" si="27"/>
        <v>0.74000000000000021</v>
      </c>
      <c r="BY17" s="24">
        <f t="shared" si="28"/>
        <v>-0.19999999999999996</v>
      </c>
      <c r="BZ17" s="24">
        <f t="shared" si="29"/>
        <v>1.7000000000000002</v>
      </c>
      <c r="CA17" s="24">
        <f t="shared" si="30"/>
        <v>1</v>
      </c>
      <c r="CB17" s="24">
        <f t="shared" si="5"/>
        <v>0</v>
      </c>
      <c r="CC17" s="24">
        <f t="shared" si="31"/>
        <v>0</v>
      </c>
      <c r="CD17" s="25">
        <f t="shared" si="32"/>
        <v>0</v>
      </c>
      <c r="CE17" s="24">
        <f t="shared" si="33"/>
        <v>0</v>
      </c>
      <c r="CF17">
        <f t="shared" si="34"/>
        <v>1</v>
      </c>
      <c r="CG17">
        <f t="shared" si="6"/>
        <v>1</v>
      </c>
      <c r="CH17">
        <f t="shared" si="7"/>
        <v>1</v>
      </c>
      <c r="CI17">
        <f t="shared" si="8"/>
        <v>1</v>
      </c>
      <c r="CJ17">
        <f t="shared" si="9"/>
        <v>1</v>
      </c>
      <c r="CK17">
        <f t="shared" si="35"/>
        <v>5.9701492537313428</v>
      </c>
      <c r="CL17">
        <f t="shared" si="36"/>
        <v>0.65999999999999992</v>
      </c>
      <c r="CM17">
        <f t="shared" si="37"/>
        <v>0</v>
      </c>
      <c r="CN17" t="str">
        <f t="shared" si="38"/>
        <v/>
      </c>
      <c r="CO17" t="str">
        <f t="shared" si="39"/>
        <v/>
      </c>
    </row>
    <row r="18" spans="1:93" ht="16" x14ac:dyDescent="0.2">
      <c r="A18">
        <v>22</v>
      </c>
      <c r="B18" t="s">
        <v>156</v>
      </c>
      <c r="C18" t="s">
        <v>94</v>
      </c>
      <c r="J18" t="str">
        <f t="shared" si="10"/>
        <v>Barry Katz_1</v>
      </c>
      <c r="K18" s="22">
        <f>IF(ISERROR(VLOOKUP($J18,'[1]early late'!$G$1:$BT$134,4,FALSE)),"",VLOOKUP($J18,'[1]early late'!$G$1:$BT$134,4,FALSE))</f>
        <v>12844</v>
      </c>
      <c r="L18">
        <v>1</v>
      </c>
      <c r="M18" s="22" t="s">
        <v>157</v>
      </c>
      <c r="N18" s="22"/>
      <c r="O18">
        <v>0</v>
      </c>
      <c r="P18">
        <v>0</v>
      </c>
      <c r="Q18">
        <v>0</v>
      </c>
      <c r="R18">
        <f t="shared" si="11"/>
        <v>0</v>
      </c>
      <c r="S18">
        <f t="shared" si="12"/>
        <v>1</v>
      </c>
      <c r="T18">
        <f t="shared" si="13"/>
        <v>0</v>
      </c>
      <c r="U18">
        <f t="shared" si="14"/>
        <v>0</v>
      </c>
      <c r="V18">
        <f t="shared" si="15"/>
        <v>0</v>
      </c>
      <c r="W18">
        <f t="shared" si="16"/>
        <v>0</v>
      </c>
      <c r="X18">
        <f t="shared" si="17"/>
        <v>0</v>
      </c>
      <c r="Y18" s="22" t="s">
        <v>159</v>
      </c>
      <c r="Z18">
        <v>0</v>
      </c>
      <c r="AA18">
        <f t="shared" si="40"/>
        <v>1</v>
      </c>
      <c r="AB18">
        <f t="shared" si="18"/>
        <v>0</v>
      </c>
      <c r="AC18">
        <v>0</v>
      </c>
      <c r="AD18">
        <v>0</v>
      </c>
      <c r="AE18">
        <f t="shared" si="19"/>
        <v>0</v>
      </c>
      <c r="AF18" s="23">
        <f>IF(ISERROR(SEARCH("canth",Y18)),0,1)</f>
        <v>0</v>
      </c>
      <c r="AG18">
        <f t="shared" si="21"/>
        <v>0</v>
      </c>
      <c r="AH18">
        <v>1</v>
      </c>
      <c r="AI18" t="s">
        <v>160</v>
      </c>
      <c r="AJ18">
        <f t="shared" si="22"/>
        <v>0</v>
      </c>
      <c r="AK18" s="22"/>
      <c r="AN18">
        <f>IF(ISERROR(VLOOKUP($J18,'[1]early late'!$G$1:$BT$134,6,FALSE)),"",VLOOKUP($J18,'[1]early late'!$G$1:$BT$134,6,FALSE))</f>
        <v>17</v>
      </c>
      <c r="AO18" s="24">
        <v>1</v>
      </c>
      <c r="AP18" s="25">
        <f t="shared" si="0"/>
        <v>76.347945205479448</v>
      </c>
      <c r="AQ18">
        <v>1</v>
      </c>
      <c r="AS18" s="26">
        <v>1</v>
      </c>
      <c r="AT18" s="24">
        <v>1</v>
      </c>
      <c r="AU18" s="27">
        <v>8</v>
      </c>
      <c r="AV18" s="27">
        <v>1</v>
      </c>
      <c r="AW18" s="29">
        <f>AW17</f>
        <v>41118</v>
      </c>
      <c r="AX18" s="22">
        <f>IF(ISERROR(VLOOKUP($J18,'[1]early late'!$G$1:$BT$134,7,FALSE)),"",VLOOKUP($J18,'[1]early late'!$G$1:$BT$134,7,FALSE))</f>
        <v>41122</v>
      </c>
      <c r="AY18" s="29">
        <v>41248</v>
      </c>
      <c r="AZ18" s="27">
        <f t="shared" si="41"/>
        <v>4.2333333333333334</v>
      </c>
      <c r="BA18" t="s">
        <v>101</v>
      </c>
      <c r="BB18" s="25">
        <f t="shared" si="1"/>
        <v>0</v>
      </c>
      <c r="BC18">
        <v>2.04</v>
      </c>
      <c r="BD18">
        <v>19.399999999999999</v>
      </c>
      <c r="BE18">
        <v>2.04</v>
      </c>
      <c r="BF18">
        <v>20.02</v>
      </c>
      <c r="BG18" s="27">
        <f>IF(ISERROR(VLOOKUP($J18,'[1]early late'!$G$1:$BT$134,8,FALSE)),"",VLOOKUP($J18,'[1]early late'!$G$1:$BT$134,8,FALSE))</f>
        <v>3</v>
      </c>
      <c r="BH18" s="27">
        <f>IF(ISERROR(VLOOKUP($J18,'[1]early late'!$G$1:$BT$134,9,FALSE)),"",VLOOKUP($J18,'[1]early late'!$G$1:$BT$134,9,FALSE))</f>
        <v>1.23</v>
      </c>
      <c r="BJ18">
        <v>2.44</v>
      </c>
      <c r="BK18">
        <v>20.83</v>
      </c>
      <c r="BN18" s="28">
        <f>IF(ISERROR(VLOOKUP($J18,'[1]early late'!$G$1:$BT$134,40,FALSE)),"",VLOOKUP($J18,'[1]early late'!$G$1:$BT$134,40,FALSE))</f>
        <v>-0.81</v>
      </c>
      <c r="BO18" s="28">
        <f>IF(ISERROR(VLOOKUP($J18,'[1]early late'!$G$1:$BT$134,41,FALSE)),"",VLOOKUP($J18,'[1]early late'!$G$1:$BT$134,41,FALSE))</f>
        <v>1.21</v>
      </c>
      <c r="BP18">
        <f t="shared" si="2"/>
        <v>0</v>
      </c>
      <c r="BQ18">
        <f t="shared" si="23"/>
        <v>0.62000000000000099</v>
      </c>
      <c r="BR18">
        <f t="shared" si="24"/>
        <v>0.62000000000000099</v>
      </c>
      <c r="BS18">
        <f t="shared" si="3"/>
        <v>0.39999999999999991</v>
      </c>
      <c r="BT18">
        <f t="shared" si="25"/>
        <v>1.4299999999999997</v>
      </c>
      <c r="BU18">
        <f t="shared" si="26"/>
        <v>1.0299999999999976</v>
      </c>
      <c r="BV18" t="str">
        <f t="shared" si="42"/>
        <v/>
      </c>
      <c r="BW18" s="24">
        <f t="shared" si="4"/>
        <v>0</v>
      </c>
      <c r="BX18" s="24">
        <f t="shared" si="27"/>
        <v>-0.74000000000000021</v>
      </c>
      <c r="BY18" s="24">
        <f t="shared" si="28"/>
        <v>0.19999999999999996</v>
      </c>
      <c r="BZ18" s="24">
        <f t="shared" si="29"/>
        <v>-1.7000000000000002</v>
      </c>
      <c r="CA18" s="24">
        <f t="shared" si="30"/>
        <v>1</v>
      </c>
      <c r="CB18" s="24" t="str">
        <f t="shared" si="5"/>
        <v/>
      </c>
      <c r="CC18" s="24">
        <f t="shared" si="31"/>
        <v>0</v>
      </c>
      <c r="CD18" s="25">
        <f t="shared" si="32"/>
        <v>0</v>
      </c>
      <c r="CE18" s="24">
        <f t="shared" si="33"/>
        <v>0</v>
      </c>
      <c r="CF18">
        <f t="shared" si="34"/>
        <v>1</v>
      </c>
      <c r="CG18">
        <f t="shared" si="6"/>
        <v>0</v>
      </c>
      <c r="CH18">
        <f t="shared" si="7"/>
        <v>0</v>
      </c>
      <c r="CI18">
        <f t="shared" si="8"/>
        <v>1</v>
      </c>
      <c r="CJ18">
        <f t="shared" si="9"/>
        <v>1</v>
      </c>
      <c r="CK18">
        <f t="shared" si="35"/>
        <v>20.000000000000004</v>
      </c>
      <c r="CL18">
        <f t="shared" si="36"/>
        <v>1.6</v>
      </c>
      <c r="CM18">
        <f t="shared" si="37"/>
        <v>1</v>
      </c>
      <c r="CN18" t="str">
        <f t="shared" si="38"/>
        <v/>
      </c>
      <c r="CO18" t="str">
        <f t="shared" si="39"/>
        <v/>
      </c>
    </row>
    <row r="19" spans="1:93" ht="16" x14ac:dyDescent="0.2">
      <c r="A19">
        <v>86</v>
      </c>
      <c r="B19" t="s">
        <v>335</v>
      </c>
      <c r="C19" t="s">
        <v>94</v>
      </c>
      <c r="J19" t="str">
        <f t="shared" si="10"/>
        <v>Joella West_0</v>
      </c>
      <c r="K19" s="22">
        <v>17254</v>
      </c>
      <c r="L19">
        <v>0</v>
      </c>
      <c r="M19" s="22"/>
      <c r="N19" s="22"/>
      <c r="O19">
        <v>0</v>
      </c>
      <c r="P19">
        <v>0</v>
      </c>
      <c r="Q19">
        <v>0</v>
      </c>
      <c r="R19">
        <f t="shared" si="11"/>
        <v>0</v>
      </c>
      <c r="S19">
        <f t="shared" si="12"/>
        <v>0</v>
      </c>
      <c r="T19">
        <f t="shared" si="13"/>
        <v>0</v>
      </c>
      <c r="U19">
        <f t="shared" si="14"/>
        <v>0</v>
      </c>
      <c r="V19">
        <f t="shared" si="15"/>
        <v>0</v>
      </c>
      <c r="W19">
        <f t="shared" si="16"/>
        <v>0</v>
      </c>
      <c r="X19">
        <f t="shared" si="17"/>
        <v>0</v>
      </c>
      <c r="Y19" s="22" t="s">
        <v>336</v>
      </c>
      <c r="Z19">
        <v>0</v>
      </c>
      <c r="AA19">
        <f t="shared" si="40"/>
        <v>1</v>
      </c>
      <c r="AB19">
        <f t="shared" si="18"/>
        <v>0</v>
      </c>
      <c r="AC19">
        <v>0</v>
      </c>
      <c r="AD19">
        <v>0</v>
      </c>
      <c r="AE19">
        <f t="shared" si="19"/>
        <v>0</v>
      </c>
      <c r="AF19" s="23">
        <f>IF(ISERROR(SEARCH("canth",Y19)),0,1)</f>
        <v>0</v>
      </c>
      <c r="AG19">
        <f t="shared" si="21"/>
        <v>0</v>
      </c>
      <c r="AH19">
        <v>0</v>
      </c>
      <c r="AJ19">
        <f t="shared" si="22"/>
        <v>0</v>
      </c>
      <c r="AK19" s="22"/>
      <c r="AN19" t="str">
        <f>IF(ISERROR(VLOOKUP($J19,'[1]early late'!$G$1:$BT$134,6,FALSE)),"",VLOOKUP($J19,'[1]early late'!$G$1:$BT$134,6,FALSE))</f>
        <v/>
      </c>
      <c r="AO19" s="24">
        <v>2</v>
      </c>
      <c r="AP19" s="25">
        <f t="shared" si="0"/>
        <v>60.331506849315069</v>
      </c>
      <c r="AQ19">
        <v>1</v>
      </c>
      <c r="AS19" s="26">
        <v>0</v>
      </c>
      <c r="AT19" s="24">
        <v>1</v>
      </c>
      <c r="AU19" s="27">
        <v>8</v>
      </c>
      <c r="AV19" s="27">
        <v>1</v>
      </c>
      <c r="AW19" s="29">
        <v>39597</v>
      </c>
      <c r="AX19" s="22" t="str">
        <f>IF(ISERROR(VLOOKUP($J19,'[1]early late'!$G$1:$BT$134,7,FALSE)),"",VLOOKUP($J19,'[1]early late'!$G$1:$BT$134,7,FALSE))</f>
        <v/>
      </c>
      <c r="AY19" s="29">
        <v>39643</v>
      </c>
      <c r="AZ19" s="27">
        <f t="shared" si="41"/>
        <v>1.5</v>
      </c>
      <c r="BA19" t="s">
        <v>101</v>
      </c>
      <c r="BB19" s="25">
        <f t="shared" si="1"/>
        <v>0</v>
      </c>
      <c r="BC19">
        <v>2.4</v>
      </c>
      <c r="BD19">
        <v>18</v>
      </c>
      <c r="BE19">
        <v>3.63</v>
      </c>
      <c r="BF19">
        <v>17.27</v>
      </c>
      <c r="BG19" s="27" t="str">
        <f>IF(ISERROR(VLOOKUP($J19,'[1]early late'!$G$1:$BT$134,8,FALSE)),"",VLOOKUP($J19,'[1]early late'!$G$1:$BT$134,8,FALSE))</f>
        <v/>
      </c>
      <c r="BH19" s="27" t="str">
        <f>IF(ISERROR(VLOOKUP($J19,'[1]early late'!$G$1:$BT$134,9,FALSE)),"",VLOOKUP($J19,'[1]early late'!$G$1:$BT$134,9,FALSE))</f>
        <v/>
      </c>
      <c r="BJ19">
        <v>3.99</v>
      </c>
      <c r="BK19">
        <v>16.91</v>
      </c>
      <c r="BN19" s="28" t="str">
        <f>IF(ISERROR(VLOOKUP($J19,'[1]early late'!$G$1:$BT$134,40,FALSE)),"",VLOOKUP($J19,'[1]early late'!$G$1:$BT$134,40,FALSE))</f>
        <v/>
      </c>
      <c r="BO19" s="28" t="str">
        <f>IF(ISERROR(VLOOKUP($J19,'[1]early late'!$G$1:$BT$134,41,FALSE)),"",VLOOKUP($J19,'[1]early late'!$G$1:$BT$134,41,FALSE))</f>
        <v/>
      </c>
      <c r="BP19">
        <f t="shared" si="2"/>
        <v>1.23</v>
      </c>
      <c r="BQ19">
        <f t="shared" si="23"/>
        <v>-0.73000000000000043</v>
      </c>
      <c r="BR19">
        <f t="shared" si="24"/>
        <v>-1.9600000000000004</v>
      </c>
      <c r="BS19">
        <f t="shared" si="3"/>
        <v>1.5900000000000003</v>
      </c>
      <c r="BT19">
        <f t="shared" si="25"/>
        <v>-1.0899999999999999</v>
      </c>
      <c r="BU19">
        <f t="shared" si="26"/>
        <v>-2.6799999999999997</v>
      </c>
      <c r="BV19" t="str">
        <f t="shared" si="42"/>
        <v/>
      </c>
      <c r="BW19" s="24">
        <f t="shared" si="4"/>
        <v>1</v>
      </c>
      <c r="BX19" s="24">
        <f t="shared" si="27"/>
        <v>0.61000000000000032</v>
      </c>
      <c r="BY19" s="24">
        <f t="shared" si="28"/>
        <v>0</v>
      </c>
      <c r="BZ19" s="24">
        <f t="shared" si="29"/>
        <v>0.75</v>
      </c>
      <c r="CA19" s="24">
        <f t="shared" si="30"/>
        <v>1</v>
      </c>
      <c r="CB19" s="24">
        <f t="shared" si="5"/>
        <v>0</v>
      </c>
      <c r="CC19" s="24">
        <f t="shared" si="31"/>
        <v>0</v>
      </c>
      <c r="CD19" s="25">
        <f t="shared" si="32"/>
        <v>0</v>
      </c>
      <c r="CE19" s="24">
        <f t="shared" si="33"/>
        <v>1</v>
      </c>
      <c r="CF19">
        <f t="shared" si="34"/>
        <v>1</v>
      </c>
      <c r="CG19">
        <f t="shared" si="6"/>
        <v>1</v>
      </c>
      <c r="CH19">
        <f t="shared" si="7"/>
        <v>1</v>
      </c>
      <c r="CI19">
        <f t="shared" si="8"/>
        <v>1</v>
      </c>
      <c r="CJ19">
        <f t="shared" si="9"/>
        <v>1</v>
      </c>
      <c r="CK19">
        <f t="shared" si="35"/>
        <v>5.031446540880502</v>
      </c>
      <c r="CL19">
        <f t="shared" si="36"/>
        <v>0.4099999999999997</v>
      </c>
      <c r="CM19">
        <f t="shared" si="37"/>
        <v>0</v>
      </c>
      <c r="CN19" t="str">
        <f t="shared" si="38"/>
        <v/>
      </c>
      <c r="CO19" t="str">
        <f t="shared" si="39"/>
        <v/>
      </c>
    </row>
    <row r="20" spans="1:93" ht="16" hidden="1" x14ac:dyDescent="0.2">
      <c r="A20">
        <v>199</v>
      </c>
      <c r="B20" t="s">
        <v>610</v>
      </c>
      <c r="C20" t="s">
        <v>94</v>
      </c>
      <c r="D20" t="s">
        <v>611</v>
      </c>
      <c r="E20" t="s">
        <v>115</v>
      </c>
      <c r="F20" t="s">
        <v>97</v>
      </c>
      <c r="G20">
        <v>93308</v>
      </c>
      <c r="H20" t="s">
        <v>612</v>
      </c>
      <c r="J20" t="str">
        <f t="shared" si="10"/>
        <v>Yvan Araktingi_1</v>
      </c>
      <c r="K20" s="22">
        <f>IF(ISERROR(VLOOKUP($J20,'[1]early late'!$G$1:$BT$134,4,FALSE)),"",VLOOKUP($J20,'[1]early late'!$G$1:$BT$134,4,FALSE))</f>
        <v>15961</v>
      </c>
      <c r="L20">
        <v>1</v>
      </c>
      <c r="M20" s="22" t="s">
        <v>111</v>
      </c>
      <c r="N20" s="22"/>
      <c r="O20">
        <v>0</v>
      </c>
      <c r="P20">
        <v>0</v>
      </c>
      <c r="Q20">
        <v>0</v>
      </c>
      <c r="R20">
        <f t="shared" si="11"/>
        <v>1</v>
      </c>
      <c r="S20">
        <f t="shared" si="12"/>
        <v>0</v>
      </c>
      <c r="T20">
        <f t="shared" si="13"/>
        <v>0</v>
      </c>
      <c r="U20">
        <f t="shared" si="14"/>
        <v>0</v>
      </c>
      <c r="V20">
        <f t="shared" si="15"/>
        <v>0</v>
      </c>
      <c r="W20">
        <f t="shared" si="16"/>
        <v>0</v>
      </c>
      <c r="X20">
        <f t="shared" si="17"/>
        <v>0</v>
      </c>
      <c r="Y20" s="22" t="s">
        <v>613</v>
      </c>
      <c r="Z20">
        <v>0</v>
      </c>
      <c r="AA20">
        <f t="shared" si="40"/>
        <v>1</v>
      </c>
      <c r="AB20">
        <f t="shared" si="18"/>
        <v>0</v>
      </c>
      <c r="AC20">
        <v>0</v>
      </c>
      <c r="AD20">
        <v>0</v>
      </c>
      <c r="AE20">
        <f t="shared" si="19"/>
        <v>1</v>
      </c>
      <c r="AF20" s="23">
        <v>1</v>
      </c>
      <c r="AG20">
        <f t="shared" si="21"/>
        <v>0</v>
      </c>
      <c r="AH20">
        <v>0</v>
      </c>
      <c r="AJ20">
        <f t="shared" si="22"/>
        <v>0</v>
      </c>
      <c r="AK20" s="22"/>
      <c r="AL20">
        <v>26</v>
      </c>
      <c r="AM20">
        <v>11</v>
      </c>
      <c r="AN20">
        <f>IF(ISERROR(VLOOKUP($J20,'[1]early late'!$G$1:$BT$134,6,FALSE)),"",VLOOKUP($J20,'[1]early late'!$G$1:$BT$134,6,FALSE))</f>
        <v>11</v>
      </c>
      <c r="AO20" s="24">
        <v>1</v>
      </c>
      <c r="AP20" s="25">
        <f t="shared" si="0"/>
        <v>64.712328767123282</v>
      </c>
      <c r="AQ20">
        <v>1</v>
      </c>
      <c r="AS20" s="26">
        <v>1</v>
      </c>
      <c r="AT20" s="24">
        <v>1</v>
      </c>
      <c r="AU20" s="27">
        <v>8</v>
      </c>
      <c r="AV20" s="27">
        <v>1</v>
      </c>
      <c r="AW20" s="22">
        <v>39925</v>
      </c>
      <c r="AX20" s="22">
        <f>IF(ISERROR(VLOOKUP($J20,'[1]early late'!$G$1:$BT$134,7,FALSE)),"",VLOOKUP($J20,'[1]early late'!$G$1:$BT$134,7,FALSE))</f>
        <v>39933</v>
      </c>
      <c r="AY20" s="22">
        <v>40042</v>
      </c>
      <c r="AZ20" s="27">
        <f t="shared" si="41"/>
        <v>3.8333333333333335</v>
      </c>
      <c r="BA20" t="s">
        <v>245</v>
      </c>
      <c r="BB20" s="25">
        <f t="shared" si="1"/>
        <v>2</v>
      </c>
      <c r="BC20" s="27">
        <v>0</v>
      </c>
      <c r="BD20" s="27">
        <v>13.82</v>
      </c>
      <c r="BE20" s="27">
        <v>1.39</v>
      </c>
      <c r="BF20" s="27">
        <v>14.73</v>
      </c>
      <c r="BG20" s="27">
        <f>IF(ISERROR(VLOOKUP($J20,'[1]early late'!$G$1:$BT$134,8,FALSE)),"",VLOOKUP($J20,'[1]early late'!$G$1:$BT$134,8,FALSE))</f>
        <v>8</v>
      </c>
      <c r="BH20" s="27">
        <f>IF(ISERROR(VLOOKUP($J20,'[1]early late'!$G$1:$BT$134,9,FALSE)),"",VLOOKUP($J20,'[1]early late'!$G$1:$BT$134,9,FALSE))</f>
        <v>0</v>
      </c>
      <c r="BI20" s="27"/>
      <c r="BJ20">
        <v>1.44</v>
      </c>
      <c r="BK20">
        <v>14.32</v>
      </c>
      <c r="BM20" s="28" t="s">
        <v>614</v>
      </c>
      <c r="BN20" s="28">
        <f>IF(ISERROR(VLOOKUP($J20,'[1]early late'!$G$1:$BT$134,40,FALSE)),"",VLOOKUP($J20,'[1]early late'!$G$1:$BT$134,40,FALSE))</f>
        <v>0</v>
      </c>
      <c r="BO20" s="28">
        <f>IF(ISERROR(VLOOKUP($J20,'[1]early late'!$G$1:$BT$134,41,FALSE)),"",VLOOKUP($J20,'[1]early late'!$G$1:$BT$134,41,FALSE))</f>
        <v>1.44</v>
      </c>
      <c r="BP20">
        <f t="shared" si="2"/>
        <v>1.39</v>
      </c>
      <c r="BQ20">
        <f t="shared" si="23"/>
        <v>0.91000000000000014</v>
      </c>
      <c r="BR20">
        <f t="shared" si="24"/>
        <v>-0.47999999999999976</v>
      </c>
      <c r="BS20">
        <f t="shared" si="3"/>
        <v>1.44</v>
      </c>
      <c r="BT20">
        <f t="shared" si="25"/>
        <v>0.5</v>
      </c>
      <c r="BU20">
        <f t="shared" si="26"/>
        <v>-0.9399999999999995</v>
      </c>
      <c r="BV20" t="str">
        <f t="shared" si="42"/>
        <v/>
      </c>
      <c r="BW20" s="24">
        <f t="shared" si="4"/>
        <v>1</v>
      </c>
      <c r="BX20" s="24">
        <f t="shared" si="27"/>
        <v>-0.5</v>
      </c>
      <c r="BY20" s="24">
        <f t="shared" si="28"/>
        <v>-0.91</v>
      </c>
      <c r="BZ20" s="24">
        <f t="shared" si="29"/>
        <v>-0.19000000000000017</v>
      </c>
      <c r="CA20" s="24">
        <f t="shared" si="30"/>
        <v>1</v>
      </c>
      <c r="CB20" s="24">
        <f t="shared" si="5"/>
        <v>0</v>
      </c>
      <c r="CC20" s="24">
        <f t="shared" si="31"/>
        <v>1</v>
      </c>
      <c r="CD20" s="25">
        <f t="shared" si="32"/>
        <v>0</v>
      </c>
      <c r="CE20" s="24">
        <f t="shared" si="33"/>
        <v>1</v>
      </c>
      <c r="CF20">
        <f t="shared" si="34"/>
        <v>1</v>
      </c>
      <c r="CG20">
        <f t="shared" si="6"/>
        <v>0</v>
      </c>
      <c r="CH20">
        <f t="shared" si="7"/>
        <v>1</v>
      </c>
      <c r="CI20">
        <f t="shared" si="8"/>
        <v>1</v>
      </c>
      <c r="CJ20">
        <f t="shared" si="9"/>
        <v>1</v>
      </c>
      <c r="CK20">
        <f t="shared" si="35"/>
        <v>5.5555555555555554</v>
      </c>
      <c r="CL20">
        <f t="shared" si="36"/>
        <v>0.56000000000000005</v>
      </c>
      <c r="CM20">
        <f t="shared" si="37"/>
        <v>0</v>
      </c>
      <c r="CN20" t="str">
        <f t="shared" si="38"/>
        <v/>
      </c>
      <c r="CO20" t="str">
        <f t="shared" si="39"/>
        <v/>
      </c>
    </row>
    <row r="21" spans="1:93" ht="16" hidden="1" x14ac:dyDescent="0.2">
      <c r="A21">
        <v>201</v>
      </c>
      <c r="B21" t="s">
        <v>623</v>
      </c>
      <c r="C21" t="s">
        <v>94</v>
      </c>
      <c r="J21" t="str">
        <f t="shared" si="10"/>
        <v>Alan Matsuzaki_0</v>
      </c>
      <c r="K21" s="22">
        <v>13666</v>
      </c>
      <c r="L21">
        <v>1</v>
      </c>
      <c r="M21" s="32" t="s">
        <v>624</v>
      </c>
      <c r="N21" s="32"/>
      <c r="O21">
        <v>0</v>
      </c>
      <c r="P21">
        <v>0</v>
      </c>
      <c r="Q21">
        <v>0</v>
      </c>
      <c r="R21">
        <f t="shared" si="11"/>
        <v>0</v>
      </c>
      <c r="S21">
        <f t="shared" si="12"/>
        <v>0</v>
      </c>
      <c r="T21">
        <f t="shared" si="13"/>
        <v>0</v>
      </c>
      <c r="U21">
        <f t="shared" si="14"/>
        <v>0</v>
      </c>
      <c r="V21">
        <f t="shared" si="15"/>
        <v>0</v>
      </c>
      <c r="W21">
        <f t="shared" si="16"/>
        <v>1</v>
      </c>
      <c r="X21">
        <f t="shared" si="17"/>
        <v>0</v>
      </c>
      <c r="Y21" s="22" t="s">
        <v>625</v>
      </c>
      <c r="Z21">
        <v>0</v>
      </c>
      <c r="AA21">
        <f t="shared" si="40"/>
        <v>1</v>
      </c>
      <c r="AB21">
        <f t="shared" si="18"/>
        <v>1</v>
      </c>
      <c r="AC21">
        <v>1</v>
      </c>
      <c r="AD21">
        <v>0</v>
      </c>
      <c r="AE21">
        <f t="shared" si="19"/>
        <v>0</v>
      </c>
      <c r="AF21" s="23">
        <f t="shared" ref="AF21:AF36" si="43">IF(ISERROR(SEARCH("canth",Y21)),0,1)</f>
        <v>1</v>
      </c>
      <c r="AG21">
        <f t="shared" si="21"/>
        <v>0</v>
      </c>
      <c r="AH21">
        <v>0</v>
      </c>
      <c r="AJ21">
        <f t="shared" si="22"/>
        <v>0</v>
      </c>
      <c r="AK21" s="22"/>
      <c r="AL21">
        <v>33</v>
      </c>
      <c r="AN21">
        <v>12</v>
      </c>
      <c r="AO21" s="24">
        <v>1</v>
      </c>
      <c r="AP21" s="25">
        <f t="shared" si="0"/>
        <v>73.095890410958901</v>
      </c>
      <c r="AQ21">
        <v>1</v>
      </c>
      <c r="AS21" s="26">
        <v>0</v>
      </c>
      <c r="AT21" s="24">
        <v>1</v>
      </c>
      <c r="AU21" s="27">
        <v>8</v>
      </c>
      <c r="AV21" s="27">
        <v>1</v>
      </c>
      <c r="AW21" s="29">
        <v>40734</v>
      </c>
      <c r="AX21" s="22" t="str">
        <f>IF(ISERROR(VLOOKUP($J21,'[1]early late'!$G$1:$BT$134,7,FALSE)),"",VLOOKUP($J21,'[1]early late'!$G$1:$BT$134,7,FALSE))</f>
        <v/>
      </c>
      <c r="AY21" s="29">
        <v>40814</v>
      </c>
      <c r="AZ21" s="27">
        <v>2.6</v>
      </c>
      <c r="BA21" t="s">
        <v>101</v>
      </c>
      <c r="BB21" s="25">
        <f t="shared" si="1"/>
        <v>0</v>
      </c>
      <c r="BC21">
        <v>0</v>
      </c>
      <c r="BD21">
        <v>23.87</v>
      </c>
      <c r="BE21">
        <v>0.47</v>
      </c>
      <c r="BF21">
        <v>24.48</v>
      </c>
      <c r="BG21" s="27" t="str">
        <f>IF(ISERROR(VLOOKUP($J21,'[1]early late'!$G$1:$BT$134,8,FALSE)),"",VLOOKUP($J21,'[1]early late'!$G$1:$BT$134,8,FALSE))</f>
        <v/>
      </c>
      <c r="BH21" s="27" t="str">
        <f>IF(ISERROR(VLOOKUP($J21,'[1]early late'!$G$1:$BT$134,9,FALSE)),"",VLOOKUP($J21,'[1]early late'!$G$1:$BT$134,9,FALSE))</f>
        <v/>
      </c>
      <c r="BJ21">
        <v>3.68</v>
      </c>
      <c r="BK21">
        <v>23.94</v>
      </c>
      <c r="BM21" t="s">
        <v>626</v>
      </c>
      <c r="BN21" s="28" t="str">
        <f>IF(ISERROR(VLOOKUP($J21,'[1]early late'!$G$1:$BT$134,40,FALSE)),"",VLOOKUP($J21,'[1]early late'!$G$1:$BT$134,40,FALSE))</f>
        <v/>
      </c>
      <c r="BO21" s="28" t="str">
        <f>IF(ISERROR(VLOOKUP($J21,'[1]early late'!$G$1:$BT$134,41,FALSE)),"",VLOOKUP($J21,'[1]early late'!$G$1:$BT$134,41,FALSE))</f>
        <v/>
      </c>
      <c r="BP21">
        <f t="shared" si="2"/>
        <v>0.47</v>
      </c>
      <c r="BQ21">
        <f t="shared" si="23"/>
        <v>0.60999999999999943</v>
      </c>
      <c r="BR21">
        <f t="shared" si="24"/>
        <v>0.13999999999999946</v>
      </c>
      <c r="BS21">
        <f t="shared" si="3"/>
        <v>3.68</v>
      </c>
      <c r="BT21">
        <f t="shared" si="25"/>
        <v>7.0000000000000284E-2</v>
      </c>
      <c r="BU21">
        <f t="shared" si="26"/>
        <v>-3.6099999999999994</v>
      </c>
      <c r="BW21" s="24">
        <f t="shared" si="4"/>
        <v>1</v>
      </c>
      <c r="BX21" s="24">
        <f t="shared" si="27"/>
        <v>0.4700000000000002</v>
      </c>
      <c r="BY21" s="24">
        <f t="shared" si="28"/>
        <v>-3.69</v>
      </c>
      <c r="BZ21" s="24">
        <f t="shared" si="29"/>
        <v>-2.0599999999999996</v>
      </c>
      <c r="CA21" s="24">
        <f t="shared" si="30"/>
        <v>0</v>
      </c>
      <c r="CB21" s="24">
        <f t="shared" si="5"/>
        <v>1</v>
      </c>
      <c r="CC21" s="24">
        <f t="shared" si="31"/>
        <v>1</v>
      </c>
      <c r="CD21" s="25">
        <f t="shared" si="32"/>
        <v>0</v>
      </c>
      <c r="CE21" s="24">
        <f t="shared" si="33"/>
        <v>0</v>
      </c>
      <c r="CF21">
        <f t="shared" si="34"/>
        <v>1</v>
      </c>
      <c r="CG21">
        <f t="shared" si="6"/>
        <v>1</v>
      </c>
      <c r="CH21">
        <f t="shared" si="7"/>
        <v>1</v>
      </c>
      <c r="CI21">
        <f t="shared" si="8"/>
        <v>1</v>
      </c>
      <c r="CJ21">
        <f t="shared" si="9"/>
        <v>1</v>
      </c>
      <c r="CK21">
        <f t="shared" si="35"/>
        <v>2.1739130434782608</v>
      </c>
      <c r="CL21">
        <f t="shared" si="36"/>
        <v>-1.6800000000000002</v>
      </c>
      <c r="CM21">
        <f t="shared" si="37"/>
        <v>1</v>
      </c>
      <c r="CN21">
        <f t="shared" si="38"/>
        <v>1</v>
      </c>
      <c r="CO21">
        <f t="shared" si="39"/>
        <v>1</v>
      </c>
    </row>
    <row r="22" spans="1:93" ht="16" hidden="1" x14ac:dyDescent="0.2">
      <c r="A22">
        <v>205</v>
      </c>
      <c r="B22" t="s">
        <v>631</v>
      </c>
      <c r="C22" t="s">
        <v>94</v>
      </c>
      <c r="J22" t="str">
        <f t="shared" si="10"/>
        <v>Antone Cabral_1</v>
      </c>
      <c r="K22" s="22">
        <v>12897</v>
      </c>
      <c r="L22">
        <v>0</v>
      </c>
      <c r="M22" s="22"/>
      <c r="N22" s="22"/>
      <c r="O22">
        <v>0</v>
      </c>
      <c r="P22">
        <v>0</v>
      </c>
      <c r="Q22">
        <v>0</v>
      </c>
      <c r="R22">
        <f t="shared" si="11"/>
        <v>0</v>
      </c>
      <c r="S22">
        <f t="shared" si="12"/>
        <v>0</v>
      </c>
      <c r="T22">
        <f t="shared" si="13"/>
        <v>0</v>
      </c>
      <c r="U22">
        <f t="shared" si="14"/>
        <v>0</v>
      </c>
      <c r="V22">
        <f t="shared" si="15"/>
        <v>0</v>
      </c>
      <c r="W22">
        <f t="shared" si="16"/>
        <v>0</v>
      </c>
      <c r="X22">
        <f t="shared" si="17"/>
        <v>0</v>
      </c>
      <c r="Y22" s="22" t="s">
        <v>635</v>
      </c>
      <c r="Z22">
        <v>0</v>
      </c>
      <c r="AA22">
        <f t="shared" si="40"/>
        <v>1</v>
      </c>
      <c r="AB22">
        <f t="shared" si="18"/>
        <v>1</v>
      </c>
      <c r="AC22">
        <v>1</v>
      </c>
      <c r="AD22">
        <v>0</v>
      </c>
      <c r="AE22">
        <f t="shared" si="19"/>
        <v>1</v>
      </c>
      <c r="AF22" s="23">
        <f t="shared" si="43"/>
        <v>1</v>
      </c>
      <c r="AG22">
        <f t="shared" si="21"/>
        <v>0</v>
      </c>
      <c r="AH22">
        <v>0</v>
      </c>
      <c r="AJ22">
        <f t="shared" si="22"/>
        <v>0</v>
      </c>
      <c r="AK22" s="22" t="s">
        <v>633</v>
      </c>
      <c r="AN22" t="str">
        <f>IF(ISERROR(VLOOKUP($J22,'[1]early late'!$G$1:$BT$134,6,FALSE)),"",VLOOKUP($J22,'[1]early late'!$G$1:$BT$134,6,FALSE))</f>
        <v/>
      </c>
      <c r="AO22" s="24">
        <v>1</v>
      </c>
      <c r="AP22" s="25">
        <f t="shared" si="0"/>
        <v>75.824657534246569</v>
      </c>
      <c r="AQ22">
        <v>1</v>
      </c>
      <c r="AS22" s="26">
        <v>1</v>
      </c>
      <c r="AT22" s="24">
        <v>1</v>
      </c>
      <c r="AU22" s="27">
        <v>8</v>
      </c>
      <c r="AV22" s="27">
        <v>1</v>
      </c>
      <c r="AW22" s="29">
        <v>40977</v>
      </c>
      <c r="AX22" s="22" t="str">
        <f>IF(ISERROR(VLOOKUP($J22,'[1]early late'!$G$1:$BT$134,7,FALSE)),"",VLOOKUP($J22,'[1]early late'!$G$1:$BT$134,7,FALSE))</f>
        <v/>
      </c>
      <c r="AY22" s="29">
        <v>41101</v>
      </c>
      <c r="AZ22" s="27">
        <v>4.06666666666667</v>
      </c>
      <c r="BA22" t="s">
        <v>118</v>
      </c>
      <c r="BB22" s="25">
        <f t="shared" si="1"/>
        <v>1</v>
      </c>
      <c r="BC22">
        <v>1.73</v>
      </c>
      <c r="BD22">
        <v>22.96</v>
      </c>
      <c r="BE22">
        <v>2.64</v>
      </c>
      <c r="BF22">
        <v>23.54</v>
      </c>
      <c r="BG22" s="27" t="str">
        <f>IF(ISERROR(VLOOKUP($J22,'[1]early late'!$G$1:$BT$134,8,FALSE)),"",VLOOKUP($J22,'[1]early late'!$G$1:$BT$134,8,FALSE))</f>
        <v/>
      </c>
      <c r="BH22" s="27" t="str">
        <f>IF(ISERROR(VLOOKUP($J22,'[1]early late'!$G$1:$BT$134,9,FALSE)),"",VLOOKUP($J22,'[1]early late'!$G$1:$BT$134,9,FALSE))</f>
        <v/>
      </c>
      <c r="BJ22">
        <v>3.05</v>
      </c>
      <c r="BK22">
        <v>24.34</v>
      </c>
      <c r="BM22" t="s">
        <v>634</v>
      </c>
      <c r="BN22" s="28" t="str">
        <f>IF(ISERROR(VLOOKUP($J22,'[1]early late'!$G$1:$BT$134,40,FALSE)),"",VLOOKUP($J22,'[1]early late'!$G$1:$BT$134,40,FALSE))</f>
        <v/>
      </c>
      <c r="BO22" s="28" t="str">
        <f>IF(ISERROR(VLOOKUP($J22,'[1]early late'!$G$1:$BT$134,41,FALSE)),"",VLOOKUP($J22,'[1]early late'!$G$1:$BT$134,41,FALSE))</f>
        <v/>
      </c>
      <c r="BP22">
        <f t="shared" si="2"/>
        <v>0.91000000000000014</v>
      </c>
      <c r="BQ22">
        <f t="shared" si="23"/>
        <v>0.57999999999999829</v>
      </c>
      <c r="BR22">
        <f t="shared" si="24"/>
        <v>-0.33000000000000185</v>
      </c>
      <c r="BS22">
        <f t="shared" si="3"/>
        <v>1.3199999999999998</v>
      </c>
      <c r="BT22">
        <f t="shared" si="25"/>
        <v>1.379999999999999</v>
      </c>
      <c r="BU22">
        <f t="shared" si="26"/>
        <v>5.9999999999998721E-2</v>
      </c>
      <c r="BW22" s="24">
        <f t="shared" si="4"/>
        <v>1</v>
      </c>
      <c r="BX22" s="24">
        <f t="shared" si="27"/>
        <v>6.999999999999984E-2</v>
      </c>
      <c r="BY22" s="24">
        <f t="shared" si="28"/>
        <v>-0.87000000000000011</v>
      </c>
      <c r="BZ22" s="24">
        <f t="shared" si="29"/>
        <v>-0.4099999999999997</v>
      </c>
      <c r="CA22" s="24">
        <f t="shared" si="30"/>
        <v>1</v>
      </c>
      <c r="CB22" s="24">
        <f t="shared" si="5"/>
        <v>0</v>
      </c>
      <c r="CC22" s="24">
        <f t="shared" si="31"/>
        <v>1</v>
      </c>
      <c r="CD22" s="25">
        <f t="shared" si="32"/>
        <v>0</v>
      </c>
      <c r="CE22" s="24">
        <f t="shared" si="33"/>
        <v>1</v>
      </c>
      <c r="CF22">
        <f t="shared" si="34"/>
        <v>1</v>
      </c>
      <c r="CG22">
        <f t="shared" si="6"/>
        <v>1</v>
      </c>
      <c r="CH22">
        <f t="shared" si="7"/>
        <v>1</v>
      </c>
      <c r="CI22">
        <f t="shared" si="8"/>
        <v>1</v>
      </c>
      <c r="CJ22">
        <f t="shared" si="9"/>
        <v>1</v>
      </c>
      <c r="CK22">
        <f t="shared" si="35"/>
        <v>6.0606060606060614</v>
      </c>
      <c r="CL22">
        <f t="shared" si="36"/>
        <v>0.68000000000000016</v>
      </c>
      <c r="CM22">
        <f t="shared" si="37"/>
        <v>0</v>
      </c>
      <c r="CN22" t="str">
        <f t="shared" si="38"/>
        <v/>
      </c>
      <c r="CO22">
        <f t="shared" si="39"/>
        <v>1</v>
      </c>
    </row>
    <row r="23" spans="1:93" ht="16" hidden="1" x14ac:dyDescent="0.2">
      <c r="A23">
        <v>212</v>
      </c>
      <c r="B23" t="s">
        <v>648</v>
      </c>
      <c r="C23" t="s">
        <v>94</v>
      </c>
      <c r="J23" t="str">
        <f t="shared" si="10"/>
        <v>Charles Glenn_0</v>
      </c>
      <c r="K23" s="22">
        <v>13966</v>
      </c>
      <c r="L23">
        <v>1</v>
      </c>
      <c r="M23" s="22" t="s">
        <v>649</v>
      </c>
      <c r="N23" s="22"/>
      <c r="O23">
        <v>0</v>
      </c>
      <c r="P23">
        <v>0</v>
      </c>
      <c r="Q23">
        <v>0</v>
      </c>
      <c r="R23">
        <f t="shared" si="11"/>
        <v>0</v>
      </c>
      <c r="S23">
        <f t="shared" si="12"/>
        <v>0</v>
      </c>
      <c r="T23">
        <f t="shared" si="13"/>
        <v>0</v>
      </c>
      <c r="U23">
        <f t="shared" si="14"/>
        <v>0</v>
      </c>
      <c r="V23">
        <f t="shared" si="15"/>
        <v>0</v>
      </c>
      <c r="W23">
        <f t="shared" si="16"/>
        <v>0</v>
      </c>
      <c r="X23">
        <f t="shared" si="17"/>
        <v>0</v>
      </c>
      <c r="Y23" s="22" t="s">
        <v>220</v>
      </c>
      <c r="Z23">
        <v>0</v>
      </c>
      <c r="AA23">
        <f t="shared" si="40"/>
        <v>1</v>
      </c>
      <c r="AB23">
        <f t="shared" si="18"/>
        <v>1</v>
      </c>
      <c r="AC23">
        <v>1</v>
      </c>
      <c r="AD23">
        <v>0</v>
      </c>
      <c r="AE23">
        <f t="shared" si="19"/>
        <v>0</v>
      </c>
      <c r="AF23" s="23">
        <f t="shared" si="43"/>
        <v>0</v>
      </c>
      <c r="AG23">
        <f t="shared" si="21"/>
        <v>0</v>
      </c>
      <c r="AH23">
        <v>0</v>
      </c>
      <c r="AJ23">
        <f t="shared" si="22"/>
        <v>0</v>
      </c>
      <c r="AK23" s="22"/>
      <c r="AL23">
        <v>32</v>
      </c>
      <c r="AN23">
        <v>15</v>
      </c>
      <c r="AO23" s="24">
        <v>1</v>
      </c>
      <c r="AP23" s="25">
        <f t="shared" si="0"/>
        <v>72.956164383561642</v>
      </c>
      <c r="AQ23">
        <v>1</v>
      </c>
      <c r="AS23" s="26">
        <v>0</v>
      </c>
      <c r="AT23" s="24">
        <v>1</v>
      </c>
      <c r="AU23" s="27">
        <v>8</v>
      </c>
      <c r="AV23" s="27">
        <v>1</v>
      </c>
      <c r="AW23" s="29">
        <v>40984</v>
      </c>
      <c r="AX23" s="22" t="str">
        <f>IF(ISERROR(VLOOKUP($J23,'[1]early late'!$G$1:$BT$134,7,FALSE)),"",VLOOKUP($J23,'[1]early late'!$G$1:$BT$134,7,FALSE))</f>
        <v/>
      </c>
      <c r="AY23" s="29">
        <v>41115</v>
      </c>
      <c r="AZ23" s="27">
        <v>4.3</v>
      </c>
      <c r="BA23" t="s">
        <v>118</v>
      </c>
      <c r="BB23" s="25">
        <f t="shared" si="1"/>
        <v>1</v>
      </c>
      <c r="BC23">
        <v>1.69</v>
      </c>
      <c r="BD23">
        <v>18.100000000000001</v>
      </c>
      <c r="BE23">
        <v>0.36</v>
      </c>
      <c r="BF23">
        <v>18.510000000000002</v>
      </c>
      <c r="BG23" s="27" t="str">
        <f>IF(ISERROR(VLOOKUP($J23,'[1]early late'!$G$1:$BT$134,8,FALSE)),"",VLOOKUP($J23,'[1]early late'!$G$1:$BT$134,8,FALSE))</f>
        <v/>
      </c>
      <c r="BH23" s="27" t="str">
        <f>IF(ISERROR(VLOOKUP($J23,'[1]early late'!$G$1:$BT$134,9,FALSE)),"",VLOOKUP($J23,'[1]early late'!$G$1:$BT$134,9,FALSE))</f>
        <v/>
      </c>
      <c r="BJ23">
        <v>3.87</v>
      </c>
      <c r="BK23">
        <v>16.29</v>
      </c>
      <c r="BN23" s="28" t="str">
        <f>IF(ISERROR(VLOOKUP($J23,'[1]early late'!$G$1:$BT$134,40,FALSE)),"",VLOOKUP($J23,'[1]early late'!$G$1:$BT$134,40,FALSE))</f>
        <v/>
      </c>
      <c r="BO23" s="28" t="str">
        <f>IF(ISERROR(VLOOKUP($J23,'[1]early late'!$G$1:$BT$134,41,FALSE)),"",VLOOKUP($J23,'[1]early late'!$G$1:$BT$134,41,FALSE))</f>
        <v/>
      </c>
      <c r="BP23">
        <f t="shared" si="2"/>
        <v>-1.33</v>
      </c>
      <c r="BQ23">
        <f t="shared" si="23"/>
        <v>0.41000000000000014</v>
      </c>
      <c r="BR23">
        <f t="shared" si="24"/>
        <v>1.7400000000000002</v>
      </c>
      <c r="BS23">
        <f t="shared" si="3"/>
        <v>2.1800000000000002</v>
      </c>
      <c r="BT23">
        <f t="shared" si="25"/>
        <v>-1.8100000000000023</v>
      </c>
      <c r="BU23">
        <f t="shared" si="26"/>
        <v>-3.990000000000002</v>
      </c>
      <c r="BW23" s="24">
        <f t="shared" si="4"/>
        <v>0</v>
      </c>
      <c r="BX23" s="24">
        <f t="shared" si="27"/>
        <v>-0.24000000000000021</v>
      </c>
      <c r="BY23" s="24">
        <f t="shared" si="28"/>
        <v>6.999999999999984E-2</v>
      </c>
      <c r="BZ23" s="24">
        <f t="shared" si="29"/>
        <v>-1.1200000000000001</v>
      </c>
      <c r="CA23" s="24">
        <f t="shared" si="30"/>
        <v>1</v>
      </c>
      <c r="CB23" s="24" t="str">
        <f t="shared" si="5"/>
        <v/>
      </c>
      <c r="CC23" s="24">
        <f t="shared" si="31"/>
        <v>1</v>
      </c>
      <c r="CD23" s="25">
        <f t="shared" si="32"/>
        <v>0</v>
      </c>
      <c r="CE23" s="24">
        <f t="shared" si="33"/>
        <v>0</v>
      </c>
      <c r="CF23">
        <f t="shared" si="34"/>
        <v>1</v>
      </c>
      <c r="CG23">
        <f t="shared" si="6"/>
        <v>1</v>
      </c>
      <c r="CH23">
        <f t="shared" si="7"/>
        <v>1</v>
      </c>
      <c r="CI23">
        <f t="shared" si="8"/>
        <v>1</v>
      </c>
      <c r="CJ23">
        <f t="shared" si="9"/>
        <v>1</v>
      </c>
      <c r="CK23">
        <f t="shared" si="35"/>
        <v>3.6697247706422016</v>
      </c>
      <c r="CL23">
        <f t="shared" si="36"/>
        <v>-0.18000000000000016</v>
      </c>
      <c r="CM23">
        <f t="shared" si="37"/>
        <v>0</v>
      </c>
      <c r="CN23" t="str">
        <f t="shared" si="38"/>
        <v/>
      </c>
      <c r="CO23">
        <f t="shared" si="39"/>
        <v>1</v>
      </c>
    </row>
    <row r="24" spans="1:93" ht="16" hidden="1" x14ac:dyDescent="0.2">
      <c r="A24">
        <v>213</v>
      </c>
      <c r="B24" t="s">
        <v>648</v>
      </c>
      <c r="C24" t="s">
        <v>94</v>
      </c>
      <c r="J24" t="str">
        <f t="shared" si="10"/>
        <v>Charles Glenn_1</v>
      </c>
      <c r="K24" s="22">
        <v>13966</v>
      </c>
      <c r="L24">
        <v>0</v>
      </c>
      <c r="M24" s="22"/>
      <c r="N24" s="22"/>
      <c r="O24">
        <v>0</v>
      </c>
      <c r="P24">
        <v>0</v>
      </c>
      <c r="Q24">
        <v>0</v>
      </c>
      <c r="R24">
        <f t="shared" si="11"/>
        <v>0</v>
      </c>
      <c r="S24">
        <f t="shared" si="12"/>
        <v>0</v>
      </c>
      <c r="T24">
        <f t="shared" si="13"/>
        <v>0</v>
      </c>
      <c r="U24">
        <f t="shared" si="14"/>
        <v>0</v>
      </c>
      <c r="V24">
        <f t="shared" si="15"/>
        <v>0</v>
      </c>
      <c r="W24">
        <f t="shared" si="16"/>
        <v>0</v>
      </c>
      <c r="X24">
        <f t="shared" si="17"/>
        <v>0</v>
      </c>
      <c r="Y24" s="22" t="s">
        <v>220</v>
      </c>
      <c r="Z24">
        <v>0</v>
      </c>
      <c r="AA24">
        <f t="shared" si="40"/>
        <v>1</v>
      </c>
      <c r="AB24">
        <f t="shared" si="18"/>
        <v>1</v>
      </c>
      <c r="AC24">
        <v>1</v>
      </c>
      <c r="AD24">
        <v>0</v>
      </c>
      <c r="AE24">
        <f t="shared" si="19"/>
        <v>0</v>
      </c>
      <c r="AF24" s="23">
        <f t="shared" si="43"/>
        <v>0</v>
      </c>
      <c r="AG24">
        <f t="shared" si="21"/>
        <v>0</v>
      </c>
      <c r="AH24">
        <v>0</v>
      </c>
      <c r="AJ24">
        <f t="shared" si="22"/>
        <v>0</v>
      </c>
      <c r="AK24" s="22"/>
      <c r="AL24">
        <v>32</v>
      </c>
      <c r="AN24">
        <v>15</v>
      </c>
      <c r="AO24" s="24">
        <v>1</v>
      </c>
      <c r="AP24" s="25">
        <f t="shared" si="0"/>
        <v>72.956164383561642</v>
      </c>
      <c r="AQ24">
        <v>1</v>
      </c>
      <c r="AS24" s="26">
        <v>1</v>
      </c>
      <c r="AT24" s="24">
        <v>1</v>
      </c>
      <c r="AU24" s="27">
        <v>8</v>
      </c>
      <c r="AV24" s="27">
        <v>1</v>
      </c>
      <c r="AW24" s="29">
        <v>40984</v>
      </c>
      <c r="AX24" s="22" t="str">
        <f>IF(ISERROR(VLOOKUP($J24,'[1]early late'!$G$1:$BT$134,7,FALSE)),"",VLOOKUP($J24,'[1]early late'!$G$1:$BT$134,7,FALSE))</f>
        <v/>
      </c>
      <c r="AY24" s="29">
        <v>41115</v>
      </c>
      <c r="AZ24" s="27">
        <v>4.3</v>
      </c>
      <c r="BA24" t="s">
        <v>118</v>
      </c>
      <c r="BB24" s="25">
        <f t="shared" si="1"/>
        <v>1</v>
      </c>
      <c r="BC24">
        <v>1.62</v>
      </c>
      <c r="BD24">
        <v>13.98</v>
      </c>
      <c r="BE24">
        <v>1.48</v>
      </c>
      <c r="BF24">
        <v>15.08</v>
      </c>
      <c r="BG24" s="27" t="str">
        <f>IF(ISERROR(VLOOKUP($J24,'[1]early late'!$G$1:$BT$134,8,FALSE)),"",VLOOKUP($J24,'[1]early late'!$G$1:$BT$134,8,FALSE))</f>
        <v/>
      </c>
      <c r="BH24" s="27" t="str">
        <f>IF(ISERROR(VLOOKUP($J24,'[1]early late'!$G$1:$BT$134,9,FALSE)),"",VLOOKUP($J24,'[1]early late'!$G$1:$BT$134,9,FALSE))</f>
        <v/>
      </c>
      <c r="BJ24">
        <v>4.1100000000000003</v>
      </c>
      <c r="BK24">
        <v>13.87</v>
      </c>
      <c r="BN24" s="28" t="str">
        <f>IF(ISERROR(VLOOKUP($J24,'[1]early late'!$G$1:$BT$134,40,FALSE)),"",VLOOKUP($J24,'[1]early late'!$G$1:$BT$134,40,FALSE))</f>
        <v/>
      </c>
      <c r="BO24" s="28" t="str">
        <f>IF(ISERROR(VLOOKUP($J24,'[1]early late'!$G$1:$BT$134,41,FALSE)),"",VLOOKUP($J24,'[1]early late'!$G$1:$BT$134,41,FALSE))</f>
        <v/>
      </c>
      <c r="BP24">
        <f t="shared" si="2"/>
        <v>-0.14000000000000012</v>
      </c>
      <c r="BQ24">
        <f t="shared" si="23"/>
        <v>1.0999999999999996</v>
      </c>
      <c r="BR24">
        <f t="shared" si="24"/>
        <v>1.2399999999999998</v>
      </c>
      <c r="BS24">
        <f t="shared" si="3"/>
        <v>2.4900000000000002</v>
      </c>
      <c r="BT24">
        <f t="shared" si="25"/>
        <v>-0.11000000000000121</v>
      </c>
      <c r="BU24">
        <f t="shared" si="26"/>
        <v>-2.6000000000000014</v>
      </c>
      <c r="BW24" s="24">
        <f t="shared" si="4"/>
        <v>1</v>
      </c>
      <c r="BX24" s="24">
        <f t="shared" si="27"/>
        <v>0.24000000000000021</v>
      </c>
      <c r="BY24" s="24">
        <f t="shared" si="28"/>
        <v>-6.999999999999984E-2</v>
      </c>
      <c r="BZ24" s="24">
        <f t="shared" si="29"/>
        <v>1.1200000000000001</v>
      </c>
      <c r="CA24" s="24">
        <f t="shared" si="30"/>
        <v>1</v>
      </c>
      <c r="CB24" s="24">
        <f t="shared" si="5"/>
        <v>1</v>
      </c>
      <c r="CC24" s="24">
        <f t="shared" si="31"/>
        <v>1</v>
      </c>
      <c r="CD24" s="25">
        <f t="shared" si="32"/>
        <v>0</v>
      </c>
      <c r="CE24" s="24">
        <f t="shared" si="33"/>
        <v>0</v>
      </c>
      <c r="CF24">
        <f t="shared" si="34"/>
        <v>1</v>
      </c>
      <c r="CG24">
        <f t="shared" si="6"/>
        <v>1</v>
      </c>
      <c r="CH24">
        <f t="shared" si="7"/>
        <v>1</v>
      </c>
      <c r="CI24">
        <f t="shared" si="8"/>
        <v>1</v>
      </c>
      <c r="CJ24">
        <f t="shared" si="9"/>
        <v>1</v>
      </c>
      <c r="CK24">
        <f t="shared" si="35"/>
        <v>3.2128514056224895</v>
      </c>
      <c r="CL24">
        <f t="shared" si="36"/>
        <v>-0.49000000000000021</v>
      </c>
      <c r="CM24">
        <f t="shared" si="37"/>
        <v>0</v>
      </c>
      <c r="CN24" t="str">
        <f t="shared" si="38"/>
        <v/>
      </c>
      <c r="CO24">
        <f t="shared" si="39"/>
        <v>1</v>
      </c>
    </row>
    <row r="25" spans="1:93" ht="16" hidden="1" x14ac:dyDescent="0.2">
      <c r="A25">
        <v>214</v>
      </c>
      <c r="B25" t="s">
        <v>650</v>
      </c>
      <c r="C25" t="s">
        <v>94</v>
      </c>
      <c r="J25" t="str">
        <f t="shared" si="10"/>
        <v>Debbie Harbort_0</v>
      </c>
      <c r="K25" s="22">
        <v>18849</v>
      </c>
      <c r="L25">
        <v>1</v>
      </c>
      <c r="M25" s="22" t="s">
        <v>651</v>
      </c>
      <c r="N25" s="22"/>
      <c r="O25">
        <v>0</v>
      </c>
      <c r="P25">
        <v>0</v>
      </c>
      <c r="Q25">
        <v>0</v>
      </c>
      <c r="R25">
        <f t="shared" si="11"/>
        <v>0</v>
      </c>
      <c r="S25">
        <f t="shared" si="12"/>
        <v>0</v>
      </c>
      <c r="T25">
        <f t="shared" si="13"/>
        <v>0</v>
      </c>
      <c r="U25">
        <f t="shared" si="14"/>
        <v>0</v>
      </c>
      <c r="V25">
        <f t="shared" si="15"/>
        <v>0</v>
      </c>
      <c r="W25">
        <f t="shared" si="16"/>
        <v>0</v>
      </c>
      <c r="X25">
        <f t="shared" si="17"/>
        <v>0</v>
      </c>
      <c r="Y25" s="22" t="s">
        <v>652</v>
      </c>
      <c r="Z25">
        <v>0</v>
      </c>
      <c r="AA25">
        <f t="shared" si="40"/>
        <v>1</v>
      </c>
      <c r="AB25">
        <f t="shared" si="18"/>
        <v>1</v>
      </c>
      <c r="AC25">
        <v>1</v>
      </c>
      <c r="AD25">
        <v>0</v>
      </c>
      <c r="AE25">
        <f t="shared" si="19"/>
        <v>0</v>
      </c>
      <c r="AF25" s="23">
        <f t="shared" si="43"/>
        <v>0</v>
      </c>
      <c r="AG25">
        <f t="shared" si="21"/>
        <v>0</v>
      </c>
      <c r="AH25">
        <v>0</v>
      </c>
      <c r="AJ25">
        <f t="shared" si="22"/>
        <v>0</v>
      </c>
      <c r="AK25" s="22"/>
      <c r="AL25">
        <v>28</v>
      </c>
      <c r="AM25">
        <v>15</v>
      </c>
      <c r="AN25">
        <v>15</v>
      </c>
      <c r="AO25" s="24">
        <v>2</v>
      </c>
      <c r="AP25" s="25">
        <f t="shared" si="0"/>
        <v>60.375342465753427</v>
      </c>
      <c r="AQ25">
        <v>1</v>
      </c>
      <c r="AS25" s="26">
        <v>0</v>
      </c>
      <c r="AT25" s="24">
        <v>1</v>
      </c>
      <c r="AU25" s="27">
        <v>8</v>
      </c>
      <c r="AV25" s="27">
        <v>1</v>
      </c>
      <c r="AW25" s="29">
        <v>41208</v>
      </c>
      <c r="AX25" s="22" t="str">
        <f>IF(ISERROR(VLOOKUP($J25,'[1]early late'!$G$1:$BT$134,7,FALSE)),"",VLOOKUP($J25,'[1]early late'!$G$1:$BT$134,7,FALSE))</f>
        <v/>
      </c>
      <c r="AY25" s="29">
        <v>41278</v>
      </c>
      <c r="AZ25" s="27">
        <v>2.2666666666666702</v>
      </c>
      <c r="BA25" t="s">
        <v>101</v>
      </c>
      <c r="BB25" s="25">
        <f t="shared" si="1"/>
        <v>0</v>
      </c>
      <c r="BC25">
        <v>0.23</v>
      </c>
      <c r="BD25">
        <v>16.13</v>
      </c>
      <c r="BE25">
        <v>2.4500000000000002</v>
      </c>
      <c r="BF25">
        <v>16.73</v>
      </c>
      <c r="BG25" s="27" t="str">
        <f>IF(ISERROR(VLOOKUP($J25,'[1]early late'!$G$1:$BT$134,8,FALSE)),"",VLOOKUP($J25,'[1]early late'!$G$1:$BT$134,8,FALSE))</f>
        <v/>
      </c>
      <c r="BH25" s="27" t="str">
        <f>IF(ISERROR(VLOOKUP($J25,'[1]early late'!$G$1:$BT$134,9,FALSE)),"",VLOOKUP($J25,'[1]early late'!$G$1:$BT$134,9,FALSE))</f>
        <v/>
      </c>
      <c r="BJ25">
        <v>0.92</v>
      </c>
      <c r="BK25">
        <v>15.07</v>
      </c>
      <c r="BL25">
        <v>1</v>
      </c>
      <c r="BN25" s="28" t="str">
        <f>IF(ISERROR(VLOOKUP($J25,'[1]early late'!$G$1:$BT$134,40,FALSE)),"",VLOOKUP($J25,'[1]early late'!$G$1:$BT$134,40,FALSE))</f>
        <v/>
      </c>
      <c r="BO25" s="28" t="str">
        <f>IF(ISERROR(VLOOKUP($J25,'[1]early late'!$G$1:$BT$134,41,FALSE)),"",VLOOKUP($J25,'[1]early late'!$G$1:$BT$134,41,FALSE))</f>
        <v/>
      </c>
      <c r="BP25">
        <f t="shared" si="2"/>
        <v>2.2200000000000002</v>
      </c>
      <c r="BQ25">
        <f t="shared" si="23"/>
        <v>0.60000000000000142</v>
      </c>
      <c r="BR25">
        <f t="shared" si="24"/>
        <v>-1.6199999999999988</v>
      </c>
      <c r="BS25">
        <f t="shared" si="3"/>
        <v>0.69000000000000006</v>
      </c>
      <c r="BT25">
        <f t="shared" si="25"/>
        <v>-1.0599999999999987</v>
      </c>
      <c r="BU25">
        <f t="shared" si="26"/>
        <v>-1.7499999999999982</v>
      </c>
      <c r="BW25" s="24">
        <f t="shared" si="4"/>
        <v>1</v>
      </c>
      <c r="BX25" s="24">
        <f t="shared" si="27"/>
        <v>-0.49999999999999989</v>
      </c>
      <c r="BY25" s="24">
        <f t="shared" si="28"/>
        <v>-0.16</v>
      </c>
      <c r="BZ25" s="24">
        <f t="shared" si="29"/>
        <v>1.8200000000000003</v>
      </c>
      <c r="CA25" s="24">
        <f t="shared" si="30"/>
        <v>1</v>
      </c>
      <c r="CB25" s="24">
        <f t="shared" si="5"/>
        <v>0</v>
      </c>
      <c r="CC25" s="24">
        <f t="shared" si="31"/>
        <v>1</v>
      </c>
      <c r="CD25" s="25">
        <f t="shared" si="32"/>
        <v>0</v>
      </c>
      <c r="CE25" s="24">
        <f t="shared" si="33"/>
        <v>0</v>
      </c>
      <c r="CF25">
        <f t="shared" si="34"/>
        <v>1</v>
      </c>
      <c r="CG25">
        <f t="shared" si="6"/>
        <v>0</v>
      </c>
      <c r="CH25">
        <f t="shared" si="7"/>
        <v>0</v>
      </c>
      <c r="CI25">
        <f t="shared" si="8"/>
        <v>1</v>
      </c>
      <c r="CJ25">
        <f t="shared" si="9"/>
        <v>1</v>
      </c>
      <c r="CK25">
        <f t="shared" si="35"/>
        <v>11.594202898550723</v>
      </c>
      <c r="CL25">
        <f t="shared" si="36"/>
        <v>1.31</v>
      </c>
      <c r="CM25">
        <f t="shared" si="37"/>
        <v>1</v>
      </c>
      <c r="CN25" t="str">
        <f t="shared" si="38"/>
        <v/>
      </c>
      <c r="CO25">
        <f t="shared" si="39"/>
        <v>1</v>
      </c>
    </row>
    <row r="26" spans="1:93" ht="16" hidden="1" x14ac:dyDescent="0.2">
      <c r="A26">
        <v>215</v>
      </c>
      <c r="B26" t="s">
        <v>650</v>
      </c>
      <c r="C26" t="s">
        <v>94</v>
      </c>
      <c r="J26" t="str">
        <f t="shared" si="10"/>
        <v>Debbie Harbort_1</v>
      </c>
      <c r="K26" s="22">
        <v>18849</v>
      </c>
      <c r="L26">
        <v>1</v>
      </c>
      <c r="M26" s="22" t="s">
        <v>651</v>
      </c>
      <c r="N26" s="22"/>
      <c r="O26">
        <v>0</v>
      </c>
      <c r="P26">
        <v>0</v>
      </c>
      <c r="Q26">
        <v>0</v>
      </c>
      <c r="R26">
        <f t="shared" si="11"/>
        <v>0</v>
      </c>
      <c r="S26">
        <f t="shared" si="12"/>
        <v>0</v>
      </c>
      <c r="T26">
        <f t="shared" si="13"/>
        <v>0</v>
      </c>
      <c r="U26">
        <f t="shared" si="14"/>
        <v>0</v>
      </c>
      <c r="V26">
        <f t="shared" si="15"/>
        <v>0</v>
      </c>
      <c r="W26">
        <f t="shared" si="16"/>
        <v>0</v>
      </c>
      <c r="X26">
        <f t="shared" si="17"/>
        <v>0</v>
      </c>
      <c r="Y26" s="22" t="s">
        <v>652</v>
      </c>
      <c r="Z26">
        <v>0</v>
      </c>
      <c r="AA26">
        <f t="shared" si="40"/>
        <v>1</v>
      </c>
      <c r="AB26">
        <f t="shared" si="18"/>
        <v>1</v>
      </c>
      <c r="AC26">
        <v>1</v>
      </c>
      <c r="AD26">
        <v>0</v>
      </c>
      <c r="AE26">
        <f t="shared" si="19"/>
        <v>0</v>
      </c>
      <c r="AF26" s="23">
        <f t="shared" si="43"/>
        <v>0</v>
      </c>
      <c r="AG26">
        <f t="shared" si="21"/>
        <v>0</v>
      </c>
      <c r="AH26">
        <v>0</v>
      </c>
      <c r="AJ26">
        <f t="shared" si="22"/>
        <v>0</v>
      </c>
      <c r="AK26" s="22"/>
      <c r="AL26">
        <v>28</v>
      </c>
      <c r="AM26">
        <v>15</v>
      </c>
      <c r="AN26">
        <v>15</v>
      </c>
      <c r="AO26" s="24">
        <v>2</v>
      </c>
      <c r="AP26" s="25">
        <f t="shared" si="0"/>
        <v>60.375342465753427</v>
      </c>
      <c r="AQ26">
        <v>1</v>
      </c>
      <c r="AS26" s="26">
        <v>1</v>
      </c>
      <c r="AT26" s="24">
        <v>1</v>
      </c>
      <c r="AU26" s="27">
        <v>8</v>
      </c>
      <c r="AV26" s="27">
        <v>1</v>
      </c>
      <c r="AW26" s="29">
        <v>41208</v>
      </c>
      <c r="AX26" s="22" t="str">
        <f>IF(ISERROR(VLOOKUP($J26,'[1]early late'!$G$1:$BT$134,7,FALSE)),"",VLOOKUP($J26,'[1]early late'!$G$1:$BT$134,7,FALSE))</f>
        <v/>
      </c>
      <c r="AY26" s="29">
        <v>41278</v>
      </c>
      <c r="AZ26" s="27">
        <v>2.2666666666666702</v>
      </c>
      <c r="BA26" t="s">
        <v>101</v>
      </c>
      <c r="BB26" s="25">
        <f t="shared" si="1"/>
        <v>0</v>
      </c>
      <c r="BC26">
        <v>0.39</v>
      </c>
      <c r="BD26">
        <v>17.07</v>
      </c>
      <c r="BE26">
        <v>0.63</v>
      </c>
      <c r="BF26">
        <v>20.81</v>
      </c>
      <c r="BG26" s="27" t="str">
        <f>IF(ISERROR(VLOOKUP($J26,'[1]early late'!$G$1:$BT$134,8,FALSE)),"",VLOOKUP($J26,'[1]early late'!$G$1:$BT$134,8,FALSE))</f>
        <v/>
      </c>
      <c r="BH26" s="27" t="str">
        <f>IF(ISERROR(VLOOKUP($J26,'[1]early late'!$G$1:$BT$134,9,FALSE)),"",VLOOKUP($J26,'[1]early late'!$G$1:$BT$134,9,FALSE))</f>
        <v/>
      </c>
      <c r="BJ26">
        <v>1.42</v>
      </c>
      <c r="BK26">
        <v>13.4</v>
      </c>
      <c r="BL26">
        <v>0</v>
      </c>
      <c r="BN26" s="28" t="str">
        <f>IF(ISERROR(VLOOKUP($J26,'[1]early late'!$G$1:$BT$134,40,FALSE)),"",VLOOKUP($J26,'[1]early late'!$G$1:$BT$134,40,FALSE))</f>
        <v/>
      </c>
      <c r="BO26" s="28" t="str">
        <f>IF(ISERROR(VLOOKUP($J26,'[1]early late'!$G$1:$BT$134,41,FALSE)),"",VLOOKUP($J26,'[1]early late'!$G$1:$BT$134,41,FALSE))</f>
        <v/>
      </c>
      <c r="BP26">
        <f t="shared" si="2"/>
        <v>0.24</v>
      </c>
      <c r="BQ26">
        <f t="shared" si="23"/>
        <v>3.7399999999999984</v>
      </c>
      <c r="BR26">
        <f t="shared" si="24"/>
        <v>3.4999999999999982</v>
      </c>
      <c r="BS26">
        <f t="shared" si="3"/>
        <v>1.0299999999999998</v>
      </c>
      <c r="BT26">
        <f t="shared" si="25"/>
        <v>-3.67</v>
      </c>
      <c r="BU26">
        <f t="shared" si="26"/>
        <v>-4.6999999999999993</v>
      </c>
      <c r="BW26" s="24">
        <f t="shared" si="4"/>
        <v>0</v>
      </c>
      <c r="BX26" s="24">
        <f t="shared" si="27"/>
        <v>0.49999999999999989</v>
      </c>
      <c r="BY26" s="24">
        <f t="shared" si="28"/>
        <v>0.16</v>
      </c>
      <c r="BZ26" s="24">
        <f t="shared" si="29"/>
        <v>-1.8200000000000003</v>
      </c>
      <c r="CA26" s="24">
        <f t="shared" si="30"/>
        <v>1</v>
      </c>
      <c r="CB26" s="24" t="str">
        <f t="shared" si="5"/>
        <v/>
      </c>
      <c r="CC26" s="24">
        <f t="shared" si="31"/>
        <v>1</v>
      </c>
      <c r="CD26" s="25">
        <f t="shared" si="32"/>
        <v>0</v>
      </c>
      <c r="CE26" s="24">
        <f t="shared" si="33"/>
        <v>0</v>
      </c>
      <c r="CF26">
        <f t="shared" si="34"/>
        <v>1</v>
      </c>
      <c r="CG26">
        <f t="shared" si="6"/>
        <v>0</v>
      </c>
      <c r="CH26">
        <f t="shared" si="7"/>
        <v>1</v>
      </c>
      <c r="CI26">
        <f t="shared" si="8"/>
        <v>1</v>
      </c>
      <c r="CJ26">
        <f t="shared" si="9"/>
        <v>1</v>
      </c>
      <c r="CK26">
        <f t="shared" si="35"/>
        <v>7.7669902912621378</v>
      </c>
      <c r="CL26">
        <f t="shared" si="36"/>
        <v>0.9700000000000002</v>
      </c>
      <c r="CM26">
        <f t="shared" si="37"/>
        <v>0</v>
      </c>
      <c r="CN26" t="str">
        <f t="shared" si="38"/>
        <v/>
      </c>
      <c r="CO26">
        <f t="shared" si="39"/>
        <v>1</v>
      </c>
    </row>
    <row r="27" spans="1:93" ht="16" hidden="1" x14ac:dyDescent="0.2">
      <c r="A27">
        <v>224</v>
      </c>
      <c r="B27" t="s">
        <v>671</v>
      </c>
      <c r="C27" t="s">
        <v>94</v>
      </c>
      <c r="J27" t="str">
        <f t="shared" si="10"/>
        <v>Ernesto Carrillo_1</v>
      </c>
      <c r="K27" s="22">
        <v>17639</v>
      </c>
      <c r="L27">
        <v>0</v>
      </c>
      <c r="M27" s="22"/>
      <c r="N27" s="22"/>
      <c r="O27">
        <v>0</v>
      </c>
      <c r="P27">
        <v>0</v>
      </c>
      <c r="Q27">
        <v>0</v>
      </c>
      <c r="R27">
        <f t="shared" si="11"/>
        <v>0</v>
      </c>
      <c r="S27">
        <f t="shared" si="12"/>
        <v>0</v>
      </c>
      <c r="T27">
        <f t="shared" si="13"/>
        <v>0</v>
      </c>
      <c r="U27">
        <f t="shared" si="14"/>
        <v>0</v>
      </c>
      <c r="V27">
        <f t="shared" si="15"/>
        <v>0</v>
      </c>
      <c r="W27">
        <f t="shared" si="16"/>
        <v>0</v>
      </c>
      <c r="X27">
        <f t="shared" si="17"/>
        <v>0</v>
      </c>
      <c r="Y27" s="22" t="s">
        <v>672</v>
      </c>
      <c r="Z27">
        <v>0</v>
      </c>
      <c r="AA27">
        <f t="shared" si="40"/>
        <v>1</v>
      </c>
      <c r="AB27">
        <f t="shared" si="18"/>
        <v>1</v>
      </c>
      <c r="AC27">
        <v>1</v>
      </c>
      <c r="AD27">
        <v>0</v>
      </c>
      <c r="AE27">
        <f t="shared" si="19"/>
        <v>0</v>
      </c>
      <c r="AF27" s="23">
        <f t="shared" si="43"/>
        <v>1</v>
      </c>
      <c r="AG27">
        <f t="shared" si="21"/>
        <v>0</v>
      </c>
      <c r="AH27">
        <v>0</v>
      </c>
      <c r="AJ27">
        <f t="shared" si="22"/>
        <v>0</v>
      </c>
      <c r="AK27" s="22"/>
      <c r="AL27">
        <v>30</v>
      </c>
      <c r="AN27">
        <v>15</v>
      </c>
      <c r="AO27" s="24">
        <v>1</v>
      </c>
      <c r="AP27" s="25">
        <f t="shared" si="0"/>
        <v>63.493150684931507</v>
      </c>
      <c r="AQ27">
        <v>1</v>
      </c>
      <c r="AS27" s="26">
        <v>1</v>
      </c>
      <c r="AT27" s="24">
        <v>1</v>
      </c>
      <c r="AU27" s="27">
        <v>8</v>
      </c>
      <c r="AV27" s="27">
        <v>1</v>
      </c>
      <c r="AW27" s="29">
        <v>41152</v>
      </c>
      <c r="AX27" s="22" t="str">
        <f>IF(ISERROR(VLOOKUP($J27,'[1]early late'!$G$1:$BT$134,7,FALSE)),"",VLOOKUP($J27,'[1]early late'!$G$1:$BT$134,7,FALSE))</f>
        <v/>
      </c>
      <c r="AY27" s="29">
        <v>41250</v>
      </c>
      <c r="AZ27" s="27">
        <v>3.2333333333333298</v>
      </c>
      <c r="BA27" t="s">
        <v>118</v>
      </c>
      <c r="BB27" s="25">
        <f t="shared" si="1"/>
        <v>1</v>
      </c>
      <c r="BC27">
        <v>1.99</v>
      </c>
      <c r="BD27">
        <v>19.68</v>
      </c>
      <c r="BE27">
        <v>2.34</v>
      </c>
      <c r="BF27">
        <v>19.52</v>
      </c>
      <c r="BG27" s="27" t="str">
        <f>IF(ISERROR(VLOOKUP($J27,'[1]early late'!$G$1:$BT$134,8,FALSE)),"",VLOOKUP($J27,'[1]early late'!$G$1:$BT$134,8,FALSE))</f>
        <v/>
      </c>
      <c r="BH27" s="27" t="str">
        <f>IF(ISERROR(VLOOKUP($J27,'[1]early late'!$G$1:$BT$134,9,FALSE)),"",VLOOKUP($J27,'[1]early late'!$G$1:$BT$134,9,FALSE))</f>
        <v/>
      </c>
      <c r="BJ27">
        <v>4.13</v>
      </c>
      <c r="BK27">
        <v>16.559999999999999</v>
      </c>
      <c r="BN27" s="28" t="str">
        <f>IF(ISERROR(VLOOKUP($J27,'[1]early late'!$G$1:$BT$134,40,FALSE)),"",VLOOKUP($J27,'[1]early late'!$G$1:$BT$134,40,FALSE))</f>
        <v/>
      </c>
      <c r="BO27" s="28" t="str">
        <f>IF(ISERROR(VLOOKUP($J27,'[1]early late'!$G$1:$BT$134,41,FALSE)),"",VLOOKUP($J27,'[1]early late'!$G$1:$BT$134,41,FALSE))</f>
        <v/>
      </c>
      <c r="BP27">
        <f t="shared" si="2"/>
        <v>0.34999999999999987</v>
      </c>
      <c r="BQ27">
        <f t="shared" si="23"/>
        <v>-0.16000000000000014</v>
      </c>
      <c r="BR27">
        <f t="shared" si="24"/>
        <v>-0.51</v>
      </c>
      <c r="BS27">
        <f t="shared" si="3"/>
        <v>2.1399999999999997</v>
      </c>
      <c r="BT27">
        <f t="shared" si="25"/>
        <v>-3.120000000000001</v>
      </c>
      <c r="BU27">
        <f t="shared" si="26"/>
        <v>-5.2600000000000016</v>
      </c>
      <c r="BW27" s="24">
        <f t="shared" si="4"/>
        <v>1</v>
      </c>
      <c r="BX27" s="24">
        <f t="shared" si="27"/>
        <v>0.60999999999999988</v>
      </c>
      <c r="BY27" s="24">
        <f t="shared" si="28"/>
        <v>0</v>
      </c>
      <c r="BZ27" s="24">
        <f t="shared" si="29"/>
        <v>0.48999999999999977</v>
      </c>
      <c r="CA27" s="24">
        <f t="shared" si="30"/>
        <v>1</v>
      </c>
      <c r="CB27" s="24">
        <f t="shared" si="5"/>
        <v>1</v>
      </c>
      <c r="CC27" s="24">
        <f t="shared" si="31"/>
        <v>1</v>
      </c>
      <c r="CD27" s="25">
        <f t="shared" si="32"/>
        <v>0</v>
      </c>
      <c r="CE27" s="24">
        <f t="shared" si="33"/>
        <v>1</v>
      </c>
      <c r="CF27">
        <f t="shared" si="34"/>
        <v>1</v>
      </c>
      <c r="CG27">
        <f t="shared" si="6"/>
        <v>1</v>
      </c>
      <c r="CH27">
        <f t="shared" si="7"/>
        <v>1</v>
      </c>
      <c r="CI27">
        <f t="shared" si="8"/>
        <v>1</v>
      </c>
      <c r="CJ27">
        <f t="shared" si="9"/>
        <v>1</v>
      </c>
      <c r="CK27">
        <f t="shared" si="35"/>
        <v>3.7383177570093462</v>
      </c>
      <c r="CL27">
        <f t="shared" si="36"/>
        <v>-0.13999999999999968</v>
      </c>
      <c r="CM27">
        <f t="shared" si="37"/>
        <v>0</v>
      </c>
      <c r="CN27" t="str">
        <f t="shared" si="38"/>
        <v/>
      </c>
      <c r="CO27">
        <f t="shared" si="39"/>
        <v>1</v>
      </c>
    </row>
    <row r="28" spans="1:93" ht="16" hidden="1" x14ac:dyDescent="0.2">
      <c r="A28">
        <v>231</v>
      </c>
      <c r="B28" t="s">
        <v>688</v>
      </c>
      <c r="C28" t="s">
        <v>94</v>
      </c>
      <c r="J28" t="str">
        <f t="shared" si="10"/>
        <v>Grace Bilezikjian_0</v>
      </c>
      <c r="K28" s="22">
        <v>14148</v>
      </c>
      <c r="L28">
        <v>1</v>
      </c>
      <c r="M28" s="22" t="s">
        <v>366</v>
      </c>
      <c r="N28" s="22"/>
      <c r="O28">
        <v>0</v>
      </c>
      <c r="P28">
        <v>0</v>
      </c>
      <c r="Q28">
        <v>0</v>
      </c>
      <c r="R28">
        <f t="shared" si="11"/>
        <v>0</v>
      </c>
      <c r="S28">
        <f t="shared" si="12"/>
        <v>1</v>
      </c>
      <c r="T28">
        <f t="shared" si="13"/>
        <v>0</v>
      </c>
      <c r="U28">
        <f t="shared" si="14"/>
        <v>0</v>
      </c>
      <c r="V28">
        <f t="shared" si="15"/>
        <v>0</v>
      </c>
      <c r="W28">
        <f t="shared" si="16"/>
        <v>0</v>
      </c>
      <c r="X28">
        <f t="shared" si="17"/>
        <v>0</v>
      </c>
      <c r="Y28" s="22" t="s">
        <v>689</v>
      </c>
      <c r="Z28">
        <v>0</v>
      </c>
      <c r="AA28">
        <f t="shared" si="40"/>
        <v>1</v>
      </c>
      <c r="AB28">
        <f t="shared" si="18"/>
        <v>1</v>
      </c>
      <c r="AC28">
        <v>1</v>
      </c>
      <c r="AD28">
        <v>0</v>
      </c>
      <c r="AE28">
        <f t="shared" si="19"/>
        <v>0</v>
      </c>
      <c r="AF28" s="23">
        <f t="shared" si="43"/>
        <v>1</v>
      </c>
      <c r="AG28">
        <f t="shared" si="21"/>
        <v>0</v>
      </c>
      <c r="AH28">
        <v>0</v>
      </c>
      <c r="AJ28">
        <f t="shared" si="22"/>
        <v>0</v>
      </c>
      <c r="AK28" s="22"/>
      <c r="AL28">
        <v>26</v>
      </c>
      <c r="AN28">
        <v>13</v>
      </c>
      <c r="AO28" s="24">
        <v>2</v>
      </c>
      <c r="AP28" s="25">
        <f t="shared" si="0"/>
        <v>73.526027397260279</v>
      </c>
      <c r="AQ28">
        <v>1</v>
      </c>
      <c r="AS28" s="26">
        <v>0</v>
      </c>
      <c r="AT28" s="24">
        <v>1</v>
      </c>
      <c r="AU28" s="27">
        <v>8</v>
      </c>
      <c r="AV28" s="27">
        <v>1</v>
      </c>
      <c r="AW28" s="29">
        <v>41376</v>
      </c>
      <c r="AX28" s="22" t="str">
        <f>IF(ISERROR(VLOOKUP($J28,'[1]early late'!$G$1:$BT$134,7,FALSE)),"",VLOOKUP($J28,'[1]early late'!$G$1:$BT$134,7,FALSE))</f>
        <v/>
      </c>
      <c r="AY28" s="29">
        <v>41416</v>
      </c>
      <c r="AZ28" s="27">
        <v>1.3333333333333299</v>
      </c>
      <c r="BA28" t="s">
        <v>101</v>
      </c>
      <c r="BB28" s="25">
        <f t="shared" si="1"/>
        <v>0</v>
      </c>
      <c r="BC28">
        <v>0.89</v>
      </c>
      <c r="BD28">
        <v>19.84</v>
      </c>
      <c r="BE28">
        <v>1.97</v>
      </c>
      <c r="BF28">
        <v>18.48</v>
      </c>
      <c r="BG28" s="27" t="str">
        <f>IF(ISERROR(VLOOKUP($J28,'[1]early late'!$G$1:$BT$134,8,FALSE)),"",VLOOKUP($J28,'[1]early late'!$G$1:$BT$134,8,FALSE))</f>
        <v/>
      </c>
      <c r="BH28" s="27" t="str">
        <f>IF(ISERROR(VLOOKUP($J28,'[1]early late'!$G$1:$BT$134,9,FALSE)),"",VLOOKUP($J28,'[1]early late'!$G$1:$BT$134,9,FALSE))</f>
        <v/>
      </c>
      <c r="BJ28">
        <v>2.65</v>
      </c>
      <c r="BK28">
        <v>20.83</v>
      </c>
      <c r="BN28" s="28" t="str">
        <f>IF(ISERROR(VLOOKUP($J28,'[1]early late'!$G$1:$BT$134,40,FALSE)),"",VLOOKUP($J28,'[1]early late'!$G$1:$BT$134,40,FALSE))</f>
        <v/>
      </c>
      <c r="BO28" s="28" t="str">
        <f>IF(ISERROR(VLOOKUP($J28,'[1]early late'!$G$1:$BT$134,41,FALSE)),"",VLOOKUP($J28,'[1]early late'!$G$1:$BT$134,41,FALSE))</f>
        <v/>
      </c>
      <c r="BP28">
        <f t="shared" si="2"/>
        <v>1.08</v>
      </c>
      <c r="BQ28">
        <f t="shared" si="23"/>
        <v>-1.3599999999999994</v>
      </c>
      <c r="BR28">
        <f t="shared" si="24"/>
        <v>-2.4399999999999995</v>
      </c>
      <c r="BS28">
        <f t="shared" si="3"/>
        <v>1.7599999999999998</v>
      </c>
      <c r="BT28">
        <f t="shared" si="25"/>
        <v>0.98999999999999844</v>
      </c>
      <c r="BU28">
        <f t="shared" si="26"/>
        <v>-0.76999999999999957</v>
      </c>
      <c r="BW28" s="24">
        <f t="shared" si="4"/>
        <v>1</v>
      </c>
      <c r="BX28" s="24">
        <f t="shared" si="27"/>
        <v>-0.26000000000000023</v>
      </c>
      <c r="BY28" s="24">
        <f t="shared" si="28"/>
        <v>-0.36</v>
      </c>
      <c r="BZ28" s="24">
        <f t="shared" si="29"/>
        <v>0.60999999999999988</v>
      </c>
      <c r="CA28" s="24">
        <f t="shared" si="30"/>
        <v>1</v>
      </c>
      <c r="CB28" s="24">
        <f t="shared" si="5"/>
        <v>0</v>
      </c>
      <c r="CC28" s="24">
        <f t="shared" si="31"/>
        <v>1</v>
      </c>
      <c r="CD28" s="25">
        <f t="shared" si="32"/>
        <v>0</v>
      </c>
      <c r="CE28" s="24">
        <f t="shared" si="33"/>
        <v>1</v>
      </c>
      <c r="CF28">
        <f t="shared" si="34"/>
        <v>1</v>
      </c>
      <c r="CG28">
        <f t="shared" si="6"/>
        <v>1</v>
      </c>
      <c r="CH28">
        <f t="shared" si="7"/>
        <v>1</v>
      </c>
      <c r="CI28">
        <f t="shared" si="8"/>
        <v>1</v>
      </c>
      <c r="CJ28">
        <f t="shared" si="9"/>
        <v>1</v>
      </c>
      <c r="CK28">
        <f t="shared" si="35"/>
        <v>4.5454545454545459</v>
      </c>
      <c r="CL28">
        <f t="shared" si="36"/>
        <v>0.24000000000000021</v>
      </c>
      <c r="CM28">
        <f t="shared" si="37"/>
        <v>0</v>
      </c>
      <c r="CN28" t="str">
        <f t="shared" si="38"/>
        <v/>
      </c>
      <c r="CO28">
        <f t="shared" si="39"/>
        <v>1</v>
      </c>
    </row>
    <row r="29" spans="1:93" ht="16" hidden="1" x14ac:dyDescent="0.2">
      <c r="A29">
        <v>240</v>
      </c>
      <c r="B29" t="s">
        <v>705</v>
      </c>
      <c r="C29" t="s">
        <v>94</v>
      </c>
      <c r="J29" t="str">
        <f t="shared" si="10"/>
        <v>Isabel Janken_0</v>
      </c>
      <c r="K29" s="22">
        <v>10358</v>
      </c>
      <c r="L29">
        <v>1</v>
      </c>
      <c r="M29" s="22" t="s">
        <v>425</v>
      </c>
      <c r="N29" s="22"/>
      <c r="O29">
        <v>0</v>
      </c>
      <c r="P29">
        <v>0</v>
      </c>
      <c r="Q29">
        <v>0</v>
      </c>
      <c r="R29">
        <f t="shared" si="11"/>
        <v>0</v>
      </c>
      <c r="S29">
        <f t="shared" si="12"/>
        <v>1</v>
      </c>
      <c r="T29">
        <f t="shared" si="13"/>
        <v>0</v>
      </c>
      <c r="U29">
        <f t="shared" si="14"/>
        <v>0</v>
      </c>
      <c r="V29">
        <f t="shared" si="15"/>
        <v>0</v>
      </c>
      <c r="W29">
        <f t="shared" si="16"/>
        <v>0</v>
      </c>
      <c r="X29">
        <f t="shared" si="17"/>
        <v>0</v>
      </c>
      <c r="Y29" s="22" t="s">
        <v>706</v>
      </c>
      <c r="Z29">
        <v>0</v>
      </c>
      <c r="AA29">
        <f t="shared" si="40"/>
        <v>1</v>
      </c>
      <c r="AB29">
        <f t="shared" si="18"/>
        <v>1</v>
      </c>
      <c r="AC29">
        <v>1</v>
      </c>
      <c r="AD29">
        <v>0</v>
      </c>
      <c r="AE29">
        <f t="shared" si="19"/>
        <v>0</v>
      </c>
      <c r="AF29" s="23">
        <f t="shared" si="43"/>
        <v>0</v>
      </c>
      <c r="AG29">
        <f t="shared" si="21"/>
        <v>0</v>
      </c>
      <c r="AH29">
        <v>0</v>
      </c>
      <c r="AJ29">
        <f t="shared" si="22"/>
        <v>0</v>
      </c>
      <c r="AK29" s="22"/>
      <c r="AN29">
        <v>14</v>
      </c>
      <c r="AO29" s="24">
        <v>2</v>
      </c>
      <c r="AP29" s="25">
        <f t="shared" si="0"/>
        <v>81.282191780821918</v>
      </c>
      <c r="AQ29">
        <v>1</v>
      </c>
      <c r="AS29" s="26">
        <v>0</v>
      </c>
      <c r="AT29" s="24">
        <v>1</v>
      </c>
      <c r="AU29" s="27">
        <v>8</v>
      </c>
      <c r="AV29" s="27">
        <v>1</v>
      </c>
      <c r="AW29" s="22">
        <v>40459</v>
      </c>
      <c r="AX29" s="22" t="str">
        <f>IF(ISERROR(VLOOKUP($J29,'[1]early late'!$G$1:$BT$134,7,FALSE)),"",VLOOKUP($J29,'[1]early late'!$G$1:$BT$134,7,FALSE))</f>
        <v/>
      </c>
      <c r="AY29" s="22">
        <v>40575</v>
      </c>
      <c r="AZ29" s="27">
        <v>3.7666666666666702</v>
      </c>
      <c r="BA29" t="s">
        <v>101</v>
      </c>
      <c r="BB29" s="25">
        <f t="shared" si="1"/>
        <v>0</v>
      </c>
      <c r="BC29" s="27">
        <v>0.82</v>
      </c>
      <c r="BD29" s="27">
        <v>11.59</v>
      </c>
      <c r="BE29" s="27">
        <v>0.84399999999999997</v>
      </c>
      <c r="BF29" s="27">
        <v>14.72</v>
      </c>
      <c r="BG29" s="27" t="str">
        <f>IF(ISERROR(VLOOKUP($J29,'[1]early late'!$G$1:$BT$134,8,FALSE)),"",VLOOKUP($J29,'[1]early late'!$G$1:$BT$134,8,FALSE))</f>
        <v/>
      </c>
      <c r="BH29" s="27" t="str">
        <f>IF(ISERROR(VLOOKUP($J29,'[1]early late'!$G$1:$BT$134,9,FALSE)),"",VLOOKUP($J29,'[1]early late'!$G$1:$BT$134,9,FALSE))</f>
        <v/>
      </c>
      <c r="BI29" s="27"/>
      <c r="BJ29">
        <v>2.75</v>
      </c>
      <c r="BK29">
        <v>17.61</v>
      </c>
      <c r="BM29" s="28"/>
      <c r="BN29" s="28" t="str">
        <f>IF(ISERROR(VLOOKUP($J29,'[1]early late'!$G$1:$BT$134,40,FALSE)),"",VLOOKUP($J29,'[1]early late'!$G$1:$BT$134,40,FALSE))</f>
        <v/>
      </c>
      <c r="BO29" s="28" t="str">
        <f>IF(ISERROR(VLOOKUP($J29,'[1]early late'!$G$1:$BT$134,41,FALSE)),"",VLOOKUP($J29,'[1]early late'!$G$1:$BT$134,41,FALSE))</f>
        <v/>
      </c>
      <c r="BP29">
        <f t="shared" si="2"/>
        <v>2.4000000000000021E-2</v>
      </c>
      <c r="BQ29">
        <f t="shared" si="23"/>
        <v>3.1300000000000008</v>
      </c>
      <c r="BR29">
        <f t="shared" si="24"/>
        <v>3.1060000000000008</v>
      </c>
      <c r="BS29">
        <f t="shared" si="3"/>
        <v>1.9300000000000002</v>
      </c>
      <c r="BT29">
        <f t="shared" si="25"/>
        <v>6.02</v>
      </c>
      <c r="BU29">
        <f t="shared" si="26"/>
        <v>4.09</v>
      </c>
      <c r="BW29" s="24">
        <f t="shared" si="4"/>
        <v>1</v>
      </c>
      <c r="BX29" s="24">
        <f t="shared" si="27"/>
        <v>-1.4000000000000004</v>
      </c>
      <c r="BY29" s="24">
        <f t="shared" si="28"/>
        <v>-0.73000000000000009</v>
      </c>
      <c r="BZ29" s="24">
        <f t="shared" si="29"/>
        <v>0.16399999999999992</v>
      </c>
      <c r="CA29" s="24">
        <f t="shared" si="30"/>
        <v>1</v>
      </c>
      <c r="CB29" s="24">
        <f t="shared" si="5"/>
        <v>1</v>
      </c>
      <c r="CC29" s="24">
        <f t="shared" si="31"/>
        <v>1</v>
      </c>
      <c r="CD29" s="25">
        <f t="shared" si="32"/>
        <v>0</v>
      </c>
      <c r="CE29" s="24">
        <f t="shared" si="33"/>
        <v>1</v>
      </c>
      <c r="CF29">
        <f t="shared" si="34"/>
        <v>1</v>
      </c>
      <c r="CG29">
        <f t="shared" si="6"/>
        <v>1</v>
      </c>
      <c r="CH29">
        <f t="shared" si="7"/>
        <v>1</v>
      </c>
      <c r="CI29">
        <f t="shared" si="8"/>
        <v>0</v>
      </c>
      <c r="CJ29">
        <f t="shared" si="9"/>
        <v>1</v>
      </c>
      <c r="CK29">
        <f t="shared" si="35"/>
        <v>4.1450777202072535</v>
      </c>
      <c r="CL29">
        <f t="shared" si="36"/>
        <v>6.999999999999984E-2</v>
      </c>
      <c r="CM29">
        <f t="shared" si="37"/>
        <v>0</v>
      </c>
      <c r="CN29" t="str">
        <f t="shared" si="38"/>
        <v/>
      </c>
      <c r="CO29">
        <f t="shared" si="39"/>
        <v>1</v>
      </c>
    </row>
    <row r="30" spans="1:93" ht="16" hidden="1" x14ac:dyDescent="0.2">
      <c r="A30">
        <v>241</v>
      </c>
      <c r="B30" t="s">
        <v>705</v>
      </c>
      <c r="C30" t="s">
        <v>94</v>
      </c>
      <c r="J30" t="str">
        <f t="shared" si="10"/>
        <v>Isabel Janken_1</v>
      </c>
      <c r="K30" s="22">
        <v>10358</v>
      </c>
      <c r="L30">
        <v>1</v>
      </c>
      <c r="M30" s="22" t="s">
        <v>425</v>
      </c>
      <c r="N30" s="22"/>
      <c r="O30">
        <v>0</v>
      </c>
      <c r="P30">
        <v>0</v>
      </c>
      <c r="Q30">
        <v>0</v>
      </c>
      <c r="R30">
        <f t="shared" si="11"/>
        <v>0</v>
      </c>
      <c r="S30">
        <f t="shared" si="12"/>
        <v>1</v>
      </c>
      <c r="T30">
        <f t="shared" si="13"/>
        <v>0</v>
      </c>
      <c r="U30">
        <f t="shared" si="14"/>
        <v>0</v>
      </c>
      <c r="V30">
        <f t="shared" si="15"/>
        <v>0</v>
      </c>
      <c r="W30">
        <f t="shared" si="16"/>
        <v>0</v>
      </c>
      <c r="X30">
        <f t="shared" si="17"/>
        <v>0</v>
      </c>
      <c r="Y30" s="22" t="s">
        <v>706</v>
      </c>
      <c r="Z30">
        <v>0</v>
      </c>
      <c r="AA30">
        <f t="shared" si="40"/>
        <v>1</v>
      </c>
      <c r="AB30">
        <f t="shared" si="18"/>
        <v>1</v>
      </c>
      <c r="AC30">
        <v>1</v>
      </c>
      <c r="AD30">
        <v>0</v>
      </c>
      <c r="AE30">
        <f t="shared" si="19"/>
        <v>0</v>
      </c>
      <c r="AF30" s="23">
        <f t="shared" si="43"/>
        <v>0</v>
      </c>
      <c r="AG30">
        <f t="shared" si="21"/>
        <v>0</v>
      </c>
      <c r="AH30">
        <v>0</v>
      </c>
      <c r="AJ30">
        <f t="shared" si="22"/>
        <v>0</v>
      </c>
      <c r="AK30" s="22"/>
      <c r="AN30">
        <v>14</v>
      </c>
      <c r="AO30" s="24">
        <v>2</v>
      </c>
      <c r="AP30" s="25">
        <f t="shared" si="0"/>
        <v>81.282191780821918</v>
      </c>
      <c r="AQ30">
        <v>1</v>
      </c>
      <c r="AS30" s="26">
        <v>1</v>
      </c>
      <c r="AT30" s="24">
        <v>1</v>
      </c>
      <c r="AU30" s="27">
        <v>8</v>
      </c>
      <c r="AV30" s="27">
        <v>1</v>
      </c>
      <c r="AW30" s="22">
        <v>40459</v>
      </c>
      <c r="AX30" s="22" t="str">
        <f>IF(ISERROR(VLOOKUP($J30,'[1]early late'!$G$1:$BT$134,7,FALSE)),"",VLOOKUP($J30,'[1]early late'!$G$1:$BT$134,7,FALSE))</f>
        <v/>
      </c>
      <c r="AY30" s="22">
        <v>40575</v>
      </c>
      <c r="AZ30" s="27">
        <v>3.7666666666666702</v>
      </c>
      <c r="BA30" t="s">
        <v>101</v>
      </c>
      <c r="BB30" s="25">
        <f t="shared" si="1"/>
        <v>0</v>
      </c>
      <c r="BC30" s="27">
        <v>1.55</v>
      </c>
      <c r="BD30" s="27">
        <v>10.97</v>
      </c>
      <c r="BE30" s="27">
        <v>0.68</v>
      </c>
      <c r="BF30" s="27">
        <v>19.559999999999999</v>
      </c>
      <c r="BG30" s="27" t="str">
        <f>IF(ISERROR(VLOOKUP($J30,'[1]early late'!$G$1:$BT$134,8,FALSE)),"",VLOOKUP($J30,'[1]early late'!$G$1:$BT$134,8,FALSE))</f>
        <v/>
      </c>
      <c r="BH30" s="27" t="str">
        <f>IF(ISERROR(VLOOKUP($J30,'[1]early late'!$G$1:$BT$134,9,FALSE)),"",VLOOKUP($J30,'[1]early late'!$G$1:$BT$134,9,FALSE))</f>
        <v/>
      </c>
      <c r="BI30" s="27"/>
      <c r="BJ30">
        <v>4.1500000000000004</v>
      </c>
      <c r="BK30">
        <v>15.84</v>
      </c>
      <c r="BM30" s="28"/>
      <c r="BN30" s="28" t="str">
        <f>IF(ISERROR(VLOOKUP($J30,'[1]early late'!$G$1:$BT$134,40,FALSE)),"",VLOOKUP($J30,'[1]early late'!$G$1:$BT$134,40,FALSE))</f>
        <v/>
      </c>
      <c r="BO30" s="28" t="str">
        <f>IF(ISERROR(VLOOKUP($J30,'[1]early late'!$G$1:$BT$134,41,FALSE)),"",VLOOKUP($J30,'[1]early late'!$G$1:$BT$134,41,FALSE))</f>
        <v/>
      </c>
      <c r="BP30">
        <f t="shared" si="2"/>
        <v>-0.87</v>
      </c>
      <c r="BQ30">
        <f t="shared" si="23"/>
        <v>8.5899999999999981</v>
      </c>
      <c r="BR30">
        <f t="shared" si="24"/>
        <v>9.4599999999999973</v>
      </c>
      <c r="BS30">
        <f t="shared" si="3"/>
        <v>2.6000000000000005</v>
      </c>
      <c r="BT30">
        <f t="shared" si="25"/>
        <v>4.8699999999999992</v>
      </c>
      <c r="BU30">
        <f t="shared" si="26"/>
        <v>2.2699999999999996</v>
      </c>
      <c r="BW30" s="24">
        <f t="shared" si="4"/>
        <v>0</v>
      </c>
      <c r="BX30" s="24">
        <f t="shared" si="27"/>
        <v>1.4000000000000004</v>
      </c>
      <c r="BY30" s="24">
        <f t="shared" si="28"/>
        <v>0.73000000000000009</v>
      </c>
      <c r="BZ30" s="24">
        <f t="shared" si="29"/>
        <v>-0.16399999999999992</v>
      </c>
      <c r="CA30" s="24">
        <f t="shared" si="30"/>
        <v>1</v>
      </c>
      <c r="CB30" s="24" t="str">
        <f t="shared" si="5"/>
        <v/>
      </c>
      <c r="CC30" s="24">
        <f t="shared" si="31"/>
        <v>1</v>
      </c>
      <c r="CD30" s="25">
        <f t="shared" si="32"/>
        <v>0</v>
      </c>
      <c r="CE30" s="24">
        <f t="shared" si="33"/>
        <v>1</v>
      </c>
      <c r="CF30">
        <f t="shared" si="34"/>
        <v>1</v>
      </c>
      <c r="CG30">
        <f t="shared" si="6"/>
        <v>1</v>
      </c>
      <c r="CH30">
        <f t="shared" si="7"/>
        <v>1</v>
      </c>
      <c r="CI30">
        <f t="shared" si="8"/>
        <v>0</v>
      </c>
      <c r="CJ30">
        <f t="shared" si="9"/>
        <v>1</v>
      </c>
      <c r="CK30">
        <f t="shared" si="35"/>
        <v>3.0769230769230762</v>
      </c>
      <c r="CL30">
        <f t="shared" si="36"/>
        <v>-0.60000000000000053</v>
      </c>
      <c r="CM30">
        <f t="shared" si="37"/>
        <v>0</v>
      </c>
      <c r="CN30" t="str">
        <f t="shared" si="38"/>
        <v/>
      </c>
      <c r="CO30">
        <f t="shared" si="39"/>
        <v>1</v>
      </c>
    </row>
    <row r="31" spans="1:93" ht="16" hidden="1" x14ac:dyDescent="0.2">
      <c r="A31">
        <v>245</v>
      </c>
      <c r="B31" t="s">
        <v>713</v>
      </c>
      <c r="C31" t="s">
        <v>94</v>
      </c>
      <c r="J31" t="str">
        <f t="shared" si="10"/>
        <v>Jeong Song_0</v>
      </c>
      <c r="K31" s="22">
        <v>15235</v>
      </c>
      <c r="L31">
        <v>0</v>
      </c>
      <c r="M31" s="22"/>
      <c r="N31" s="22"/>
      <c r="O31">
        <v>0</v>
      </c>
      <c r="P31">
        <v>0</v>
      </c>
      <c r="Q31">
        <v>0</v>
      </c>
      <c r="R31">
        <f t="shared" si="11"/>
        <v>0</v>
      </c>
      <c r="S31">
        <f t="shared" si="12"/>
        <v>0</v>
      </c>
      <c r="T31">
        <f t="shared" si="13"/>
        <v>0</v>
      </c>
      <c r="U31">
        <f t="shared" si="14"/>
        <v>0</v>
      </c>
      <c r="V31">
        <f t="shared" si="15"/>
        <v>0</v>
      </c>
      <c r="W31">
        <f t="shared" si="16"/>
        <v>0</v>
      </c>
      <c r="X31">
        <f t="shared" si="17"/>
        <v>0</v>
      </c>
      <c r="Y31" s="22" t="s">
        <v>714</v>
      </c>
      <c r="Z31">
        <v>0</v>
      </c>
      <c r="AA31">
        <f t="shared" si="40"/>
        <v>1</v>
      </c>
      <c r="AB31">
        <f t="shared" si="18"/>
        <v>1</v>
      </c>
      <c r="AC31">
        <v>1</v>
      </c>
      <c r="AD31">
        <v>0</v>
      </c>
      <c r="AE31">
        <f t="shared" si="19"/>
        <v>0</v>
      </c>
      <c r="AF31" s="23">
        <f t="shared" si="43"/>
        <v>0</v>
      </c>
      <c r="AG31">
        <f t="shared" si="21"/>
        <v>0</v>
      </c>
      <c r="AH31">
        <v>0</v>
      </c>
      <c r="AJ31">
        <f t="shared" si="22"/>
        <v>0</v>
      </c>
      <c r="AK31" s="22" t="s">
        <v>715</v>
      </c>
      <c r="AN31">
        <v>8</v>
      </c>
      <c r="AO31" s="24">
        <v>2</v>
      </c>
      <c r="AP31" s="25">
        <f t="shared" si="0"/>
        <v>69.435616438356163</v>
      </c>
      <c r="AQ31">
        <v>1</v>
      </c>
      <c r="AS31" s="26">
        <v>0</v>
      </c>
      <c r="AT31" s="24">
        <v>1</v>
      </c>
      <c r="AU31" s="27">
        <v>8</v>
      </c>
      <c r="AV31" s="27">
        <v>1</v>
      </c>
      <c r="AW31" s="29">
        <v>40949</v>
      </c>
      <c r="AX31" s="22" t="str">
        <f>IF(ISERROR(VLOOKUP($J31,'[1]early late'!$G$1:$BT$134,7,FALSE)),"",VLOOKUP($J31,'[1]early late'!$G$1:$BT$134,7,FALSE))</f>
        <v/>
      </c>
      <c r="AY31" s="29">
        <v>41038</v>
      </c>
      <c r="AZ31" s="27">
        <v>2.9666666666666699</v>
      </c>
      <c r="BA31" t="s">
        <v>101</v>
      </c>
      <c r="BB31" s="25">
        <f t="shared" si="1"/>
        <v>0</v>
      </c>
      <c r="BC31">
        <v>0.32</v>
      </c>
      <c r="BD31">
        <v>22.18</v>
      </c>
      <c r="BE31">
        <v>2.77</v>
      </c>
      <c r="BF31">
        <v>21.44</v>
      </c>
      <c r="BG31" s="27" t="str">
        <f>IF(ISERROR(VLOOKUP($J31,'[1]early late'!$G$1:$BT$134,8,FALSE)),"",VLOOKUP($J31,'[1]early late'!$G$1:$BT$134,8,FALSE))</f>
        <v/>
      </c>
      <c r="BH31" s="27" t="str">
        <f>IF(ISERROR(VLOOKUP($J31,'[1]early late'!$G$1:$BT$134,9,FALSE)),"",VLOOKUP($J31,'[1]early late'!$G$1:$BT$134,9,FALSE))</f>
        <v/>
      </c>
      <c r="BJ31">
        <v>2.06</v>
      </c>
      <c r="BK31">
        <v>12.99</v>
      </c>
      <c r="BN31" s="28" t="str">
        <f>IF(ISERROR(VLOOKUP($J31,'[1]early late'!$G$1:$BT$134,40,FALSE)),"",VLOOKUP($J31,'[1]early late'!$G$1:$BT$134,40,FALSE))</f>
        <v/>
      </c>
      <c r="BO31" s="28" t="str">
        <f>IF(ISERROR(VLOOKUP($J31,'[1]early late'!$G$1:$BT$134,41,FALSE)),"",VLOOKUP($J31,'[1]early late'!$G$1:$BT$134,41,FALSE))</f>
        <v/>
      </c>
      <c r="BP31">
        <f t="shared" si="2"/>
        <v>2.4500000000000002</v>
      </c>
      <c r="BQ31">
        <f t="shared" si="23"/>
        <v>-0.73999999999999844</v>
      </c>
      <c r="BR31">
        <f t="shared" si="24"/>
        <v>-3.1899999999999986</v>
      </c>
      <c r="BS31">
        <f t="shared" si="3"/>
        <v>1.74</v>
      </c>
      <c r="BT31">
        <f t="shared" si="25"/>
        <v>-9.19</v>
      </c>
      <c r="BU31">
        <f t="shared" si="26"/>
        <v>-10.93</v>
      </c>
      <c r="BW31" s="24">
        <f t="shared" si="4"/>
        <v>1</v>
      </c>
      <c r="BX31" s="24">
        <f t="shared" si="27"/>
        <v>0.68000000000000016</v>
      </c>
      <c r="BY31" s="24">
        <f t="shared" si="28"/>
        <v>-0.87999999999999989</v>
      </c>
      <c r="BZ31" s="24">
        <f t="shared" si="29"/>
        <v>0.70000000000000018</v>
      </c>
      <c r="CA31" s="24">
        <f t="shared" si="30"/>
        <v>1</v>
      </c>
      <c r="CB31" s="24">
        <f t="shared" si="5"/>
        <v>0</v>
      </c>
      <c r="CC31" s="24">
        <f t="shared" si="31"/>
        <v>1</v>
      </c>
      <c r="CD31" s="25">
        <f t="shared" si="32"/>
        <v>0</v>
      </c>
      <c r="CE31" s="24">
        <f t="shared" si="33"/>
        <v>1</v>
      </c>
      <c r="CF31">
        <f t="shared" si="34"/>
        <v>1</v>
      </c>
      <c r="CG31">
        <f t="shared" si="6"/>
        <v>0</v>
      </c>
      <c r="CH31">
        <f t="shared" si="7"/>
        <v>1</v>
      </c>
      <c r="CI31">
        <f t="shared" si="8"/>
        <v>1</v>
      </c>
      <c r="CJ31">
        <f t="shared" si="9"/>
        <v>1</v>
      </c>
      <c r="CK31">
        <f t="shared" si="35"/>
        <v>4.5977011494252871</v>
      </c>
      <c r="CL31">
        <f t="shared" si="36"/>
        <v>0.26</v>
      </c>
      <c r="CM31">
        <f t="shared" si="37"/>
        <v>0</v>
      </c>
      <c r="CN31" t="str">
        <f t="shared" si="38"/>
        <v/>
      </c>
      <c r="CO31">
        <f t="shared" si="39"/>
        <v>1</v>
      </c>
    </row>
    <row r="32" spans="1:93" ht="16" hidden="1" x14ac:dyDescent="0.2">
      <c r="A32">
        <v>256</v>
      </c>
      <c r="B32" t="s">
        <v>737</v>
      </c>
      <c r="C32" t="s">
        <v>94</v>
      </c>
      <c r="J32" t="str">
        <f t="shared" si="10"/>
        <v>Kum Sun Kim_1</v>
      </c>
      <c r="K32" s="22">
        <v>15245</v>
      </c>
      <c r="L32">
        <v>1</v>
      </c>
      <c r="M32" s="22" t="s">
        <v>738</v>
      </c>
      <c r="N32" s="22"/>
      <c r="O32">
        <v>0</v>
      </c>
      <c r="P32">
        <v>0</v>
      </c>
      <c r="Q32">
        <v>0</v>
      </c>
      <c r="R32">
        <f t="shared" si="11"/>
        <v>0</v>
      </c>
      <c r="S32">
        <f t="shared" si="12"/>
        <v>0</v>
      </c>
      <c r="T32">
        <f t="shared" si="13"/>
        <v>0</v>
      </c>
      <c r="U32">
        <f t="shared" si="14"/>
        <v>0</v>
      </c>
      <c r="V32">
        <f t="shared" si="15"/>
        <v>0</v>
      </c>
      <c r="W32">
        <f t="shared" si="16"/>
        <v>0</v>
      </c>
      <c r="X32">
        <f t="shared" si="17"/>
        <v>0</v>
      </c>
      <c r="Y32" s="22" t="s">
        <v>739</v>
      </c>
      <c r="Z32">
        <v>0</v>
      </c>
      <c r="AA32">
        <f t="shared" si="40"/>
        <v>1</v>
      </c>
      <c r="AB32">
        <f t="shared" si="18"/>
        <v>1</v>
      </c>
      <c r="AC32">
        <v>1</v>
      </c>
      <c r="AD32">
        <v>0</v>
      </c>
      <c r="AE32">
        <f t="shared" si="19"/>
        <v>0</v>
      </c>
      <c r="AF32" s="23">
        <f t="shared" si="43"/>
        <v>1</v>
      </c>
      <c r="AG32">
        <f t="shared" si="21"/>
        <v>0</v>
      </c>
      <c r="AH32">
        <v>0</v>
      </c>
      <c r="AJ32">
        <f t="shared" si="22"/>
        <v>0</v>
      </c>
      <c r="AK32" s="22"/>
      <c r="AN32">
        <v>12</v>
      </c>
      <c r="AO32" s="24">
        <v>2</v>
      </c>
      <c r="AP32" s="25">
        <f t="shared" si="0"/>
        <v>69.128767123287673</v>
      </c>
      <c r="AQ32">
        <v>1</v>
      </c>
      <c r="AS32" s="26">
        <v>1</v>
      </c>
      <c r="AT32" s="24">
        <v>1</v>
      </c>
      <c r="AU32" s="27">
        <v>8</v>
      </c>
      <c r="AV32" s="27">
        <v>1</v>
      </c>
      <c r="AW32" s="29">
        <v>40844</v>
      </c>
      <c r="AX32" s="22" t="str">
        <f>IF(ISERROR(VLOOKUP($J32,'[1]early late'!$G$1:$BT$134,7,FALSE)),"",VLOOKUP($J32,'[1]early late'!$G$1:$BT$134,7,FALSE))</f>
        <v/>
      </c>
      <c r="AY32" s="29">
        <v>41024</v>
      </c>
      <c r="AZ32" s="27">
        <v>5.9</v>
      </c>
      <c r="BA32" t="s">
        <v>118</v>
      </c>
      <c r="BB32" s="25">
        <f t="shared" si="1"/>
        <v>1</v>
      </c>
      <c r="BC32">
        <v>1.01</v>
      </c>
      <c r="BD32">
        <v>27.32</v>
      </c>
      <c r="BE32">
        <v>1.36</v>
      </c>
      <c r="BF32">
        <v>29.62</v>
      </c>
      <c r="BG32" s="27" t="str">
        <f>IF(ISERROR(VLOOKUP($J32,'[1]early late'!$G$1:$BT$134,8,FALSE)),"",VLOOKUP($J32,'[1]early late'!$G$1:$BT$134,8,FALSE))</f>
        <v/>
      </c>
      <c r="BH32" s="27" t="str">
        <f>IF(ISERROR(VLOOKUP($J32,'[1]early late'!$G$1:$BT$134,9,FALSE)),"",VLOOKUP($J32,'[1]early late'!$G$1:$BT$134,9,FALSE))</f>
        <v/>
      </c>
      <c r="BJ32">
        <v>2.89</v>
      </c>
      <c r="BK32">
        <v>27.01</v>
      </c>
      <c r="BN32" s="28" t="str">
        <f>IF(ISERROR(VLOOKUP($J32,'[1]early late'!$G$1:$BT$134,40,FALSE)),"",VLOOKUP($J32,'[1]early late'!$G$1:$BT$134,40,FALSE))</f>
        <v/>
      </c>
      <c r="BO32" s="28" t="str">
        <f>IF(ISERROR(VLOOKUP($J32,'[1]early late'!$G$1:$BT$134,41,FALSE)),"",VLOOKUP($J32,'[1]early late'!$G$1:$BT$134,41,FALSE))</f>
        <v/>
      </c>
      <c r="BP32">
        <f t="shared" si="2"/>
        <v>0.35000000000000009</v>
      </c>
      <c r="BQ32">
        <f t="shared" si="23"/>
        <v>2.3000000000000007</v>
      </c>
      <c r="BR32">
        <f t="shared" si="24"/>
        <v>1.9500000000000006</v>
      </c>
      <c r="BS32">
        <f t="shared" si="3"/>
        <v>1.8800000000000001</v>
      </c>
      <c r="BT32">
        <f t="shared" si="25"/>
        <v>-0.30999999999999872</v>
      </c>
      <c r="BU32">
        <f t="shared" si="26"/>
        <v>-2.1899999999999977</v>
      </c>
      <c r="BW32" s="24">
        <f t="shared" si="4"/>
        <v>1</v>
      </c>
      <c r="BX32" s="24">
        <f t="shared" si="27"/>
        <v>0.30000000000000027</v>
      </c>
      <c r="BY32" s="24">
        <f t="shared" si="28"/>
        <v>-0.8899999999999999</v>
      </c>
      <c r="BZ32" s="24">
        <f t="shared" si="29"/>
        <v>-0.20999999999999996</v>
      </c>
      <c r="CA32" s="24">
        <f t="shared" si="30"/>
        <v>1</v>
      </c>
      <c r="CB32" s="24">
        <f t="shared" si="5"/>
        <v>1</v>
      </c>
      <c r="CC32" s="24">
        <f t="shared" si="31"/>
        <v>1</v>
      </c>
      <c r="CD32" s="25">
        <f t="shared" si="32"/>
        <v>0</v>
      </c>
      <c r="CE32" s="24">
        <f t="shared" si="33"/>
        <v>1</v>
      </c>
      <c r="CF32">
        <f t="shared" si="34"/>
        <v>1</v>
      </c>
      <c r="CG32">
        <f t="shared" si="6"/>
        <v>1</v>
      </c>
      <c r="CH32">
        <f t="shared" si="7"/>
        <v>1</v>
      </c>
      <c r="CI32">
        <f t="shared" si="8"/>
        <v>1</v>
      </c>
      <c r="CJ32">
        <f t="shared" si="9"/>
        <v>1</v>
      </c>
      <c r="CK32">
        <f t="shared" si="35"/>
        <v>4.2553191489361701</v>
      </c>
      <c r="CL32">
        <f t="shared" si="36"/>
        <v>0.11999999999999988</v>
      </c>
      <c r="CM32">
        <f t="shared" si="37"/>
        <v>0</v>
      </c>
      <c r="CN32" t="str">
        <f t="shared" si="38"/>
        <v/>
      </c>
      <c r="CO32">
        <f t="shared" si="39"/>
        <v>1</v>
      </c>
    </row>
    <row r="33" spans="1:93" ht="16" hidden="1" x14ac:dyDescent="0.2">
      <c r="A33">
        <v>268</v>
      </c>
      <c r="B33" t="s">
        <v>763</v>
      </c>
      <c r="C33" t="s">
        <v>94</v>
      </c>
      <c r="J33" t="str">
        <f t="shared" si="10"/>
        <v>Marlene Rose_1</v>
      </c>
      <c r="K33" s="22">
        <v>17170</v>
      </c>
      <c r="L33">
        <v>0</v>
      </c>
      <c r="M33" s="22"/>
      <c r="N33" s="22"/>
      <c r="O33">
        <v>0</v>
      </c>
      <c r="P33">
        <v>0</v>
      </c>
      <c r="Q33">
        <v>0</v>
      </c>
      <c r="R33">
        <f t="shared" si="11"/>
        <v>0</v>
      </c>
      <c r="S33">
        <f t="shared" si="12"/>
        <v>0</v>
      </c>
      <c r="T33">
        <f t="shared" si="13"/>
        <v>0</v>
      </c>
      <c r="U33">
        <f t="shared" si="14"/>
        <v>0</v>
      </c>
      <c r="V33">
        <f t="shared" si="15"/>
        <v>0</v>
      </c>
      <c r="W33">
        <f t="shared" si="16"/>
        <v>0</v>
      </c>
      <c r="X33">
        <f t="shared" si="17"/>
        <v>0</v>
      </c>
      <c r="Y33" s="22" t="s">
        <v>714</v>
      </c>
      <c r="Z33">
        <v>0</v>
      </c>
      <c r="AA33">
        <f t="shared" si="40"/>
        <v>1</v>
      </c>
      <c r="AB33">
        <f t="shared" si="18"/>
        <v>1</v>
      </c>
      <c r="AC33">
        <v>1</v>
      </c>
      <c r="AD33">
        <v>0</v>
      </c>
      <c r="AE33">
        <f t="shared" si="19"/>
        <v>0</v>
      </c>
      <c r="AF33" s="23">
        <f t="shared" si="43"/>
        <v>0</v>
      </c>
      <c r="AG33">
        <f t="shared" si="21"/>
        <v>0</v>
      </c>
      <c r="AH33">
        <v>0</v>
      </c>
      <c r="AJ33">
        <f t="shared" si="22"/>
        <v>0</v>
      </c>
      <c r="AK33" s="22"/>
      <c r="AN33">
        <v>20</v>
      </c>
      <c r="AO33" s="24">
        <v>2</v>
      </c>
      <c r="AP33" s="25">
        <f t="shared" si="0"/>
        <v>64.479452054794521</v>
      </c>
      <c r="AQ33">
        <v>1</v>
      </c>
      <c r="AS33" s="26">
        <v>1</v>
      </c>
      <c r="AT33" s="24">
        <v>1</v>
      </c>
      <c r="AU33" s="27">
        <v>8</v>
      </c>
      <c r="AV33" s="27">
        <v>1</v>
      </c>
      <c r="AW33" s="29">
        <v>41047</v>
      </c>
      <c r="AX33" s="22" t="str">
        <f>IF(ISERROR(VLOOKUP($J33,'[1]early late'!$G$1:$BT$134,7,FALSE)),"",VLOOKUP($J33,'[1]early late'!$G$1:$BT$134,7,FALSE))</f>
        <v/>
      </c>
      <c r="AY33" s="29">
        <v>41108</v>
      </c>
      <c r="AZ33" s="27">
        <v>2</v>
      </c>
      <c r="BA33" t="s">
        <v>118</v>
      </c>
      <c r="BB33" s="25">
        <f t="shared" si="1"/>
        <v>1</v>
      </c>
      <c r="BC33">
        <v>1.51</v>
      </c>
      <c r="BD33">
        <v>16.93</v>
      </c>
      <c r="BE33">
        <v>2.0499999999999998</v>
      </c>
      <c r="BF33">
        <v>12.78</v>
      </c>
      <c r="BG33" s="27" t="str">
        <f>IF(ISERROR(VLOOKUP($J33,'[1]early late'!$G$1:$BT$134,8,FALSE)),"",VLOOKUP($J33,'[1]early late'!$G$1:$BT$134,8,FALSE))</f>
        <v/>
      </c>
      <c r="BH33" s="27" t="str">
        <f>IF(ISERROR(VLOOKUP($J33,'[1]early late'!$G$1:$BT$134,9,FALSE)),"",VLOOKUP($J33,'[1]early late'!$G$1:$BT$134,9,FALSE))</f>
        <v/>
      </c>
      <c r="BJ33">
        <v>3.58</v>
      </c>
      <c r="BK33">
        <v>18.72</v>
      </c>
      <c r="BN33" s="28" t="str">
        <f>IF(ISERROR(VLOOKUP($J33,'[1]early late'!$G$1:$BT$134,40,FALSE)),"",VLOOKUP($J33,'[1]early late'!$G$1:$BT$134,40,FALSE))</f>
        <v/>
      </c>
      <c r="BO33" s="28" t="str">
        <f>IF(ISERROR(VLOOKUP($J33,'[1]early late'!$G$1:$BT$134,41,FALSE)),"",VLOOKUP($J33,'[1]early late'!$G$1:$BT$134,41,FALSE))</f>
        <v/>
      </c>
      <c r="BP33">
        <f t="shared" si="2"/>
        <v>0.53999999999999981</v>
      </c>
      <c r="BQ33">
        <f t="shared" si="23"/>
        <v>-4.1500000000000004</v>
      </c>
      <c r="BR33">
        <f t="shared" si="24"/>
        <v>-4.6900000000000004</v>
      </c>
      <c r="BS33">
        <f t="shared" si="3"/>
        <v>2.0700000000000003</v>
      </c>
      <c r="BT33">
        <f t="shared" si="25"/>
        <v>1.7899999999999991</v>
      </c>
      <c r="BU33">
        <f t="shared" si="26"/>
        <v>-0.28000000000000114</v>
      </c>
      <c r="BW33" s="24">
        <f t="shared" si="4"/>
        <v>1</v>
      </c>
      <c r="BX33" s="24">
        <f t="shared" si="27"/>
        <v>0.41999999999999993</v>
      </c>
      <c r="BY33" s="24">
        <f t="shared" si="28"/>
        <v>-0.14999999999999991</v>
      </c>
      <c r="BZ33" s="24">
        <f t="shared" si="29"/>
        <v>-0.22999999999999998</v>
      </c>
      <c r="CA33" s="24">
        <f t="shared" si="30"/>
        <v>1</v>
      </c>
      <c r="CB33" s="24">
        <f t="shared" si="5"/>
        <v>0</v>
      </c>
      <c r="CC33" s="24">
        <f t="shared" si="31"/>
        <v>1</v>
      </c>
      <c r="CD33" s="25">
        <f t="shared" si="32"/>
        <v>0</v>
      </c>
      <c r="CE33" s="24">
        <f t="shared" si="33"/>
        <v>1</v>
      </c>
      <c r="CF33">
        <f t="shared" si="34"/>
        <v>1</v>
      </c>
      <c r="CG33">
        <f t="shared" si="6"/>
        <v>1</v>
      </c>
      <c r="CH33">
        <f t="shared" si="7"/>
        <v>1</v>
      </c>
      <c r="CI33">
        <f t="shared" si="8"/>
        <v>1</v>
      </c>
      <c r="CJ33">
        <f t="shared" si="9"/>
        <v>1</v>
      </c>
      <c r="CK33">
        <f t="shared" si="35"/>
        <v>3.8647342995169076</v>
      </c>
      <c r="CL33">
        <f t="shared" si="36"/>
        <v>-7.0000000000000284E-2</v>
      </c>
      <c r="CM33">
        <f t="shared" si="37"/>
        <v>0</v>
      </c>
      <c r="CN33" t="str">
        <f t="shared" si="38"/>
        <v/>
      </c>
      <c r="CO33">
        <f t="shared" si="39"/>
        <v>1</v>
      </c>
    </row>
    <row r="34" spans="1:93" ht="16" hidden="1" x14ac:dyDescent="0.2">
      <c r="A34">
        <v>278</v>
      </c>
      <c r="B34" t="s">
        <v>779</v>
      </c>
      <c r="C34" t="s">
        <v>94</v>
      </c>
      <c r="J34" t="str">
        <f t="shared" si="10"/>
        <v>Michael Trerotola_0</v>
      </c>
      <c r="K34" s="22">
        <v>18505</v>
      </c>
      <c r="L34">
        <v>1</v>
      </c>
      <c r="M34" s="22" t="s">
        <v>780</v>
      </c>
      <c r="N34" s="22"/>
      <c r="O34">
        <v>0</v>
      </c>
      <c r="P34">
        <v>0</v>
      </c>
      <c r="Q34">
        <v>0</v>
      </c>
      <c r="R34">
        <f t="shared" si="11"/>
        <v>0</v>
      </c>
      <c r="S34">
        <f t="shared" si="12"/>
        <v>1</v>
      </c>
      <c r="T34">
        <f t="shared" si="13"/>
        <v>0</v>
      </c>
      <c r="U34">
        <f t="shared" si="14"/>
        <v>0</v>
      </c>
      <c r="V34">
        <f t="shared" si="15"/>
        <v>0</v>
      </c>
      <c r="W34">
        <f t="shared" si="16"/>
        <v>0</v>
      </c>
      <c r="X34">
        <f t="shared" si="17"/>
        <v>0</v>
      </c>
      <c r="Y34" s="22" t="s">
        <v>781</v>
      </c>
      <c r="Z34">
        <v>0</v>
      </c>
      <c r="AA34">
        <f t="shared" si="40"/>
        <v>1</v>
      </c>
      <c r="AB34">
        <f t="shared" si="18"/>
        <v>1</v>
      </c>
      <c r="AC34">
        <v>1</v>
      </c>
      <c r="AD34">
        <v>0</v>
      </c>
      <c r="AE34">
        <f t="shared" si="19"/>
        <v>0</v>
      </c>
      <c r="AF34" s="23">
        <f t="shared" si="43"/>
        <v>1</v>
      </c>
      <c r="AG34">
        <f t="shared" si="21"/>
        <v>0</v>
      </c>
      <c r="AH34">
        <v>0</v>
      </c>
      <c r="AJ34">
        <f t="shared" si="22"/>
        <v>0</v>
      </c>
      <c r="AK34" s="22"/>
      <c r="AN34">
        <v>15</v>
      </c>
      <c r="AO34" s="24">
        <v>1</v>
      </c>
      <c r="AP34" s="25">
        <f t="shared" si="0"/>
        <v>61.134246575342466</v>
      </c>
      <c r="AQ34">
        <v>1</v>
      </c>
      <c r="AS34" s="26">
        <v>0</v>
      </c>
      <c r="AT34" s="24">
        <v>1</v>
      </c>
      <c r="AU34" s="27">
        <v>8</v>
      </c>
      <c r="AV34" s="27">
        <v>1</v>
      </c>
      <c r="AW34" s="29">
        <v>41145</v>
      </c>
      <c r="AX34" s="22" t="str">
        <f>IF(ISERROR(VLOOKUP($J34,'[1]early late'!$G$1:$BT$134,7,FALSE)),"",VLOOKUP($J34,'[1]early late'!$G$1:$BT$134,7,FALSE))</f>
        <v/>
      </c>
      <c r="AY34" s="29">
        <v>41248</v>
      </c>
      <c r="AZ34" s="27">
        <v>3.3666666666666698</v>
      </c>
      <c r="BA34" t="s">
        <v>101</v>
      </c>
      <c r="BB34" s="25">
        <f t="shared" si="1"/>
        <v>0</v>
      </c>
      <c r="BC34">
        <v>-0.81</v>
      </c>
      <c r="BD34">
        <v>17.03</v>
      </c>
      <c r="BE34">
        <v>2.27</v>
      </c>
      <c r="BF34">
        <v>20.84</v>
      </c>
      <c r="BG34" s="27" t="str">
        <f>IF(ISERROR(VLOOKUP($J34,'[1]early late'!$G$1:$BT$134,8,FALSE)),"",VLOOKUP($J34,'[1]early late'!$G$1:$BT$134,8,FALSE))</f>
        <v/>
      </c>
      <c r="BH34" s="27" t="str">
        <f>IF(ISERROR(VLOOKUP($J34,'[1]early late'!$G$1:$BT$134,9,FALSE)),"",VLOOKUP($J34,'[1]early late'!$G$1:$BT$134,9,FALSE))</f>
        <v/>
      </c>
      <c r="BJ34">
        <v>2.92</v>
      </c>
      <c r="BK34">
        <v>15.08</v>
      </c>
      <c r="BN34" s="28" t="str">
        <f>IF(ISERROR(VLOOKUP($J34,'[1]early late'!$G$1:$BT$134,40,FALSE)),"",VLOOKUP($J34,'[1]early late'!$G$1:$BT$134,40,FALSE))</f>
        <v/>
      </c>
      <c r="BO34" s="28" t="str">
        <f>IF(ISERROR(VLOOKUP($J34,'[1]early late'!$G$1:$BT$134,41,FALSE)),"",VLOOKUP($J34,'[1]early late'!$G$1:$BT$134,41,FALSE))</f>
        <v/>
      </c>
      <c r="BP34">
        <f t="shared" si="2"/>
        <v>3.08</v>
      </c>
      <c r="BQ34">
        <f t="shared" si="23"/>
        <v>3.8099999999999987</v>
      </c>
      <c r="BR34">
        <f t="shared" si="24"/>
        <v>0.72999999999999865</v>
      </c>
      <c r="BS34">
        <f t="shared" si="3"/>
        <v>3.73</v>
      </c>
      <c r="BT34">
        <f t="shared" si="25"/>
        <v>-1.9500000000000011</v>
      </c>
      <c r="BU34">
        <f t="shared" si="26"/>
        <v>-5.68</v>
      </c>
      <c r="BW34" s="24">
        <f t="shared" si="4"/>
        <v>1</v>
      </c>
      <c r="BX34" s="24">
        <f t="shared" si="27"/>
        <v>0.77</v>
      </c>
      <c r="BY34" s="24">
        <f t="shared" si="28"/>
        <v>-2.1</v>
      </c>
      <c r="BZ34" s="24">
        <f t="shared" si="29"/>
        <v>-1.5299999999999998</v>
      </c>
      <c r="CA34" s="24">
        <f t="shared" si="30"/>
        <v>0</v>
      </c>
      <c r="CB34" s="24">
        <f t="shared" si="5"/>
        <v>0</v>
      </c>
      <c r="CC34" s="24">
        <f t="shared" si="31"/>
        <v>1</v>
      </c>
      <c r="CD34" s="25">
        <f t="shared" si="32"/>
        <v>0</v>
      </c>
      <c r="CE34" s="24">
        <f t="shared" si="33"/>
        <v>0</v>
      </c>
      <c r="CF34">
        <f t="shared" si="34"/>
        <v>1</v>
      </c>
      <c r="CG34">
        <f t="shared" si="6"/>
        <v>1</v>
      </c>
      <c r="CH34">
        <f t="shared" si="7"/>
        <v>1</v>
      </c>
      <c r="CI34">
        <f t="shared" si="8"/>
        <v>1</v>
      </c>
      <c r="CJ34">
        <f t="shared" si="9"/>
        <v>1</v>
      </c>
      <c r="CK34">
        <f t="shared" si="35"/>
        <v>2.1447721179624666</v>
      </c>
      <c r="CL34">
        <f t="shared" si="36"/>
        <v>-1.73</v>
      </c>
      <c r="CM34">
        <f t="shared" si="37"/>
        <v>1</v>
      </c>
      <c r="CN34">
        <f t="shared" si="38"/>
        <v>1</v>
      </c>
      <c r="CO34">
        <f t="shared" si="39"/>
        <v>1</v>
      </c>
    </row>
    <row r="35" spans="1:93" ht="16" x14ac:dyDescent="0.2">
      <c r="A35">
        <v>363</v>
      </c>
      <c r="B35" t="s">
        <v>919</v>
      </c>
      <c r="C35" t="s">
        <v>94</v>
      </c>
      <c r="J35" t="str">
        <f t="shared" si="10"/>
        <v>Adriana Curi-Gruber_1</v>
      </c>
      <c r="K35" s="22">
        <v>18062</v>
      </c>
      <c r="L35">
        <v>1</v>
      </c>
      <c r="M35" s="22" t="s">
        <v>920</v>
      </c>
      <c r="N35" s="22"/>
      <c r="O35">
        <v>1</v>
      </c>
      <c r="P35">
        <v>1</v>
      </c>
      <c r="Q35">
        <v>0</v>
      </c>
      <c r="R35">
        <f t="shared" si="11"/>
        <v>1</v>
      </c>
      <c r="S35">
        <f t="shared" si="12"/>
        <v>0</v>
      </c>
      <c r="T35">
        <f t="shared" si="13"/>
        <v>0</v>
      </c>
      <c r="U35">
        <f t="shared" si="14"/>
        <v>0</v>
      </c>
      <c r="V35">
        <f t="shared" si="15"/>
        <v>0</v>
      </c>
      <c r="W35">
        <f t="shared" si="16"/>
        <v>0</v>
      </c>
      <c r="X35">
        <f t="shared" si="17"/>
        <v>0</v>
      </c>
      <c r="Y35" s="22" t="s">
        <v>469</v>
      </c>
      <c r="Z35">
        <v>0</v>
      </c>
      <c r="AA35">
        <f t="shared" si="40"/>
        <v>1</v>
      </c>
      <c r="AB35">
        <f t="shared" si="18"/>
        <v>0</v>
      </c>
      <c r="AC35">
        <v>0</v>
      </c>
      <c r="AD35">
        <v>0</v>
      </c>
      <c r="AE35">
        <f t="shared" si="19"/>
        <v>0</v>
      </c>
      <c r="AF35" s="23">
        <f t="shared" si="43"/>
        <v>0</v>
      </c>
      <c r="AG35">
        <f t="shared" si="21"/>
        <v>0</v>
      </c>
      <c r="AH35">
        <v>0</v>
      </c>
      <c r="AJ35">
        <f t="shared" si="22"/>
        <v>0</v>
      </c>
      <c r="AK35" s="22"/>
      <c r="AL35">
        <v>19</v>
      </c>
      <c r="AM35">
        <v>7.5</v>
      </c>
      <c r="AN35">
        <v>11</v>
      </c>
      <c r="AO35" s="24">
        <v>2</v>
      </c>
      <c r="AP35" s="25">
        <f t="shared" si="0"/>
        <v>58.986301369863014</v>
      </c>
      <c r="AQ35">
        <v>1</v>
      </c>
      <c r="AS35" s="26">
        <v>1</v>
      </c>
      <c r="AT35" s="24">
        <v>1</v>
      </c>
      <c r="AU35" s="27">
        <v>8</v>
      </c>
      <c r="AV35" s="27">
        <v>1</v>
      </c>
      <c r="AW35" s="29">
        <v>39906</v>
      </c>
      <c r="AX35" s="22" t="str">
        <f>IF(ISERROR(VLOOKUP($J35,'[1]early late'!$G$1:$BT$134,7,FALSE)),"",VLOOKUP($J35,'[1]early late'!$G$1:$BT$134,7,FALSE))</f>
        <v/>
      </c>
      <c r="AY35" s="29">
        <v>39965</v>
      </c>
      <c r="AZ35" s="27">
        <v>1.93333333333333</v>
      </c>
      <c r="BA35" t="s">
        <v>118</v>
      </c>
      <c r="BB35" s="25">
        <f t="shared" si="1"/>
        <v>1</v>
      </c>
      <c r="BC35">
        <v>3.03</v>
      </c>
      <c r="BD35">
        <v>16.61</v>
      </c>
      <c r="BE35">
        <v>3.33</v>
      </c>
      <c r="BF35">
        <v>17.11</v>
      </c>
      <c r="BG35" s="27" t="str">
        <f>IF(ISERROR(VLOOKUP($J35,'[1]early late'!$G$1:$BT$134,8,FALSE)),"",VLOOKUP($J35,'[1]early late'!$G$1:$BT$134,8,FALSE))</f>
        <v/>
      </c>
      <c r="BH35" s="27" t="str">
        <f>IF(ISERROR(VLOOKUP($J35,'[1]early late'!$G$1:$BT$134,9,FALSE)),"",VLOOKUP($J35,'[1]early late'!$G$1:$BT$134,9,FALSE))</f>
        <v/>
      </c>
      <c r="BJ35">
        <v>3.55</v>
      </c>
      <c r="BK35">
        <v>17.46</v>
      </c>
      <c r="BN35" s="28" t="str">
        <f>IF(ISERROR(VLOOKUP($J35,'[1]early late'!$G$1:$BT$134,40,FALSE)),"",VLOOKUP($J35,'[1]early late'!$G$1:$BT$134,40,FALSE))</f>
        <v/>
      </c>
      <c r="BO35" s="28" t="str">
        <f>IF(ISERROR(VLOOKUP($J35,'[1]early late'!$G$1:$BT$134,41,FALSE)),"",VLOOKUP($J35,'[1]early late'!$G$1:$BT$134,41,FALSE))</f>
        <v/>
      </c>
      <c r="BP35">
        <f t="shared" si="2"/>
        <v>0.30000000000000027</v>
      </c>
      <c r="BQ35">
        <f t="shared" si="23"/>
        <v>0.5</v>
      </c>
      <c r="BR35">
        <f t="shared" si="24"/>
        <v>0.19999999999999973</v>
      </c>
      <c r="BS35">
        <f t="shared" si="3"/>
        <v>0.52</v>
      </c>
      <c r="BT35">
        <f t="shared" si="25"/>
        <v>0.85000000000000142</v>
      </c>
      <c r="BU35">
        <f t="shared" si="26"/>
        <v>0.33000000000000007</v>
      </c>
      <c r="BW35" s="24">
        <f t="shared" si="4"/>
        <v>1</v>
      </c>
      <c r="BX35" s="24">
        <f t="shared" si="27"/>
        <v>-0.79</v>
      </c>
      <c r="BY35" s="24">
        <f t="shared" si="28"/>
        <v>-2.2600000000000002</v>
      </c>
      <c r="BZ35" s="24">
        <f t="shared" si="29"/>
        <v>-1.3399999999999999</v>
      </c>
      <c r="CA35" s="24">
        <f t="shared" si="30"/>
        <v>0</v>
      </c>
      <c r="CB35" s="24">
        <f t="shared" si="5"/>
        <v>1</v>
      </c>
      <c r="CC35" s="24">
        <f t="shared" si="31"/>
        <v>0</v>
      </c>
      <c r="CD35" s="25">
        <f t="shared" si="32"/>
        <v>0</v>
      </c>
      <c r="CE35" s="24">
        <f t="shared" si="33"/>
        <v>0</v>
      </c>
      <c r="CF35">
        <f t="shared" si="34"/>
        <v>1</v>
      </c>
      <c r="CG35">
        <f t="shared" si="6"/>
        <v>1</v>
      </c>
      <c r="CH35">
        <f t="shared" si="7"/>
        <v>0</v>
      </c>
      <c r="CI35">
        <f t="shared" si="8"/>
        <v>1</v>
      </c>
      <c r="CJ35">
        <f t="shared" si="9"/>
        <v>1</v>
      </c>
      <c r="CK35">
        <f t="shared" si="35"/>
        <v>15.384615384615383</v>
      </c>
      <c r="CL35">
        <f t="shared" si="36"/>
        <v>1.48</v>
      </c>
      <c r="CM35">
        <f t="shared" si="37"/>
        <v>1</v>
      </c>
      <c r="CN35" t="str">
        <f t="shared" si="38"/>
        <v/>
      </c>
      <c r="CO35" t="str">
        <f t="shared" si="39"/>
        <v/>
      </c>
    </row>
    <row r="36" spans="1:93" ht="16" x14ac:dyDescent="0.2">
      <c r="A36">
        <v>374</v>
      </c>
      <c r="B36" t="s">
        <v>957</v>
      </c>
      <c r="C36" t="s">
        <v>94</v>
      </c>
      <c r="J36" t="str">
        <f t="shared" si="10"/>
        <v>Emmanuel Yeroushalmi_0</v>
      </c>
      <c r="K36" s="22">
        <v>32184</v>
      </c>
      <c r="L36">
        <v>0</v>
      </c>
      <c r="M36" s="22"/>
      <c r="N36" s="22"/>
      <c r="O36">
        <v>0</v>
      </c>
      <c r="P36">
        <v>0</v>
      </c>
      <c r="Q36">
        <v>0</v>
      </c>
      <c r="R36">
        <f t="shared" si="11"/>
        <v>0</v>
      </c>
      <c r="S36">
        <f t="shared" si="12"/>
        <v>0</v>
      </c>
      <c r="T36">
        <f t="shared" si="13"/>
        <v>0</v>
      </c>
      <c r="U36">
        <f t="shared" si="14"/>
        <v>0</v>
      </c>
      <c r="V36">
        <f t="shared" si="15"/>
        <v>0</v>
      </c>
      <c r="W36">
        <f t="shared" si="16"/>
        <v>0</v>
      </c>
      <c r="X36">
        <f t="shared" si="17"/>
        <v>0</v>
      </c>
      <c r="Y36" s="22" t="s">
        <v>889</v>
      </c>
      <c r="Z36">
        <v>0</v>
      </c>
      <c r="AA36">
        <f t="shared" si="40"/>
        <v>1</v>
      </c>
      <c r="AB36">
        <f t="shared" si="18"/>
        <v>0</v>
      </c>
      <c r="AC36">
        <v>0</v>
      </c>
      <c r="AD36">
        <v>0</v>
      </c>
      <c r="AE36">
        <f t="shared" si="19"/>
        <v>0</v>
      </c>
      <c r="AF36" s="23">
        <f t="shared" si="43"/>
        <v>0</v>
      </c>
      <c r="AG36">
        <f t="shared" si="21"/>
        <v>0</v>
      </c>
      <c r="AH36">
        <v>0</v>
      </c>
      <c r="AJ36">
        <f t="shared" si="22"/>
        <v>0</v>
      </c>
      <c r="AK36" s="22"/>
      <c r="AM36">
        <v>7</v>
      </c>
      <c r="AN36">
        <v>7</v>
      </c>
      <c r="AO36" s="24">
        <v>1</v>
      </c>
      <c r="AP36" s="25">
        <f t="shared" si="0"/>
        <v>23.079452054794519</v>
      </c>
      <c r="AQ36">
        <v>1</v>
      </c>
      <c r="AS36" s="26">
        <v>0</v>
      </c>
      <c r="AT36" s="24">
        <v>1</v>
      </c>
      <c r="AU36" s="27">
        <v>8</v>
      </c>
      <c r="AV36" s="27">
        <v>1</v>
      </c>
      <c r="AW36" s="29">
        <v>40729</v>
      </c>
      <c r="AX36" s="22" t="str">
        <f>IF(ISERROR(VLOOKUP($J36,'[1]early late'!$G$1:$BT$134,7,FALSE)),"",VLOOKUP($J36,'[1]early late'!$G$1:$BT$134,7,FALSE))</f>
        <v/>
      </c>
      <c r="AY36" s="29">
        <v>40758</v>
      </c>
      <c r="AZ36" s="27">
        <v>0.93333333333333302</v>
      </c>
      <c r="BA36" t="s">
        <v>101</v>
      </c>
      <c r="BB36" s="25">
        <f t="shared" si="1"/>
        <v>0</v>
      </c>
      <c r="BC36">
        <v>0.6</v>
      </c>
      <c r="BD36">
        <v>13.41</v>
      </c>
      <c r="BE36">
        <v>1.8</v>
      </c>
      <c r="BF36">
        <v>15.16</v>
      </c>
      <c r="BG36" s="27" t="str">
        <f>IF(ISERROR(VLOOKUP($J36,'[1]early late'!$G$1:$BT$134,8,FALSE)),"",VLOOKUP($J36,'[1]early late'!$G$1:$BT$134,8,FALSE))</f>
        <v/>
      </c>
      <c r="BH36" s="27" t="str">
        <f>IF(ISERROR(VLOOKUP($J36,'[1]early late'!$G$1:$BT$134,9,FALSE)),"",VLOOKUP($J36,'[1]early late'!$G$1:$BT$134,9,FALSE))</f>
        <v/>
      </c>
      <c r="BJ36">
        <v>2.68</v>
      </c>
      <c r="BK36">
        <v>16.84</v>
      </c>
      <c r="BN36" s="28" t="str">
        <f>IF(ISERROR(VLOOKUP($J36,'[1]early late'!$G$1:$BT$134,40,FALSE)),"",VLOOKUP($J36,'[1]early late'!$G$1:$BT$134,40,FALSE))</f>
        <v/>
      </c>
      <c r="BO36" s="28" t="str">
        <f>IF(ISERROR(VLOOKUP($J36,'[1]early late'!$G$1:$BT$134,41,FALSE)),"",VLOOKUP($J36,'[1]early late'!$G$1:$BT$134,41,FALSE))</f>
        <v/>
      </c>
      <c r="BP36">
        <f t="shared" si="2"/>
        <v>1.2000000000000002</v>
      </c>
      <c r="BQ36">
        <f t="shared" si="23"/>
        <v>1.75</v>
      </c>
      <c r="BR36">
        <f t="shared" si="24"/>
        <v>0.54999999999999982</v>
      </c>
      <c r="BS36">
        <f t="shared" si="3"/>
        <v>2.08</v>
      </c>
      <c r="BT36">
        <f t="shared" si="25"/>
        <v>3.4299999999999997</v>
      </c>
      <c r="BU36">
        <f t="shared" si="26"/>
        <v>1.3499999999999996</v>
      </c>
      <c r="BW36" s="24">
        <f t="shared" si="4"/>
        <v>1</v>
      </c>
      <c r="BX36" s="24">
        <f t="shared" si="27"/>
        <v>0.17000000000000037</v>
      </c>
      <c r="BY36" s="24">
        <f t="shared" si="28"/>
        <v>-2.4499999999999997</v>
      </c>
      <c r="BZ36" s="24">
        <f t="shared" si="29"/>
        <v>-0.97</v>
      </c>
      <c r="CA36" s="24">
        <f t="shared" si="30"/>
        <v>0</v>
      </c>
      <c r="CB36" s="24">
        <f t="shared" si="5"/>
        <v>0</v>
      </c>
      <c r="CC36" s="24">
        <f t="shared" si="31"/>
        <v>0</v>
      </c>
      <c r="CD36" s="25">
        <f t="shared" si="32"/>
        <v>0</v>
      </c>
      <c r="CE36" s="24">
        <f t="shared" si="33"/>
        <v>1</v>
      </c>
      <c r="CF36">
        <f t="shared" si="34"/>
        <v>1</v>
      </c>
      <c r="CG36">
        <f t="shared" si="6"/>
        <v>1</v>
      </c>
      <c r="CH36">
        <f t="shared" si="7"/>
        <v>1</v>
      </c>
      <c r="CI36">
        <f t="shared" si="8"/>
        <v>1</v>
      </c>
      <c r="CJ36">
        <f t="shared" si="9"/>
        <v>1</v>
      </c>
      <c r="CK36">
        <f t="shared" si="35"/>
        <v>3.8461538461538458</v>
      </c>
      <c r="CL36">
        <f t="shared" si="36"/>
        <v>-8.0000000000000071E-2</v>
      </c>
      <c r="CM36">
        <f t="shared" si="37"/>
        <v>0</v>
      </c>
      <c r="CN36" t="str">
        <f t="shared" si="38"/>
        <v/>
      </c>
      <c r="CO36" t="str">
        <f t="shared" si="39"/>
        <v/>
      </c>
    </row>
    <row r="37" spans="1:93" ht="16" hidden="1" x14ac:dyDescent="0.2">
      <c r="A37">
        <v>440</v>
      </c>
      <c r="B37" t="s">
        <v>1210</v>
      </c>
      <c r="C37" t="s">
        <v>94</v>
      </c>
      <c r="J37" t="str">
        <f t="shared" si="10"/>
        <v>Charles Gates_1</v>
      </c>
      <c r="K37" s="22">
        <v>14697</v>
      </c>
      <c r="L37">
        <v>0</v>
      </c>
      <c r="M37" s="22"/>
      <c r="N37" s="22"/>
      <c r="O37">
        <v>0</v>
      </c>
      <c r="P37">
        <v>0</v>
      </c>
      <c r="Q37">
        <v>0</v>
      </c>
      <c r="R37">
        <f t="shared" si="11"/>
        <v>0</v>
      </c>
      <c r="S37">
        <f t="shared" si="12"/>
        <v>0</v>
      </c>
      <c r="T37">
        <f t="shared" si="13"/>
        <v>0</v>
      </c>
      <c r="U37">
        <f t="shared" si="14"/>
        <v>0</v>
      </c>
      <c r="V37">
        <f t="shared" si="15"/>
        <v>0</v>
      </c>
      <c r="W37">
        <f t="shared" si="16"/>
        <v>0</v>
      </c>
      <c r="X37">
        <f t="shared" si="17"/>
        <v>0</v>
      </c>
      <c r="Y37" s="22" t="s">
        <v>1214</v>
      </c>
      <c r="Z37">
        <v>0</v>
      </c>
      <c r="AA37">
        <f t="shared" si="40"/>
        <v>1</v>
      </c>
      <c r="AB37">
        <f t="shared" si="18"/>
        <v>1</v>
      </c>
      <c r="AC37">
        <v>1</v>
      </c>
      <c r="AD37">
        <v>0</v>
      </c>
      <c r="AE37">
        <f t="shared" si="19"/>
        <v>0</v>
      </c>
      <c r="AF37" s="23">
        <v>1</v>
      </c>
      <c r="AG37">
        <f t="shared" si="21"/>
        <v>0</v>
      </c>
      <c r="AH37">
        <v>0</v>
      </c>
      <c r="AJ37">
        <f t="shared" si="22"/>
        <v>0</v>
      </c>
      <c r="AK37" s="22" t="s">
        <v>1212</v>
      </c>
      <c r="AN37">
        <v>15</v>
      </c>
      <c r="AO37" s="24">
        <v>1</v>
      </c>
      <c r="AP37" s="25">
        <f t="shared" si="0"/>
        <v>70.295890410958904</v>
      </c>
      <c r="AQ37">
        <v>2</v>
      </c>
      <c r="AS37" s="26">
        <v>1</v>
      </c>
      <c r="AT37" s="24">
        <v>1</v>
      </c>
      <c r="AU37" s="27">
        <v>8</v>
      </c>
      <c r="AV37" s="27">
        <v>1</v>
      </c>
      <c r="AW37" s="29">
        <f>AW36</f>
        <v>40729</v>
      </c>
      <c r="AX37" s="22" t="str">
        <f>IF(ISERROR(VLOOKUP($J37,'[1]early late'!$G$1:$BT$134,7,FALSE)),"",VLOOKUP($J37,'[1]early late'!$G$1:$BT$134,7,FALSE))</f>
        <v/>
      </c>
      <c r="AY37" s="29">
        <f>AY36</f>
        <v>40758</v>
      </c>
      <c r="AZ37" s="27">
        <f>IF(AND(ISNUMBER(AW37),ISNUMBER(AY37)),DAYS360(AW37,AY37)/30,"")</f>
        <v>0.93333333333333335</v>
      </c>
      <c r="BA37" t="s">
        <v>118</v>
      </c>
      <c r="BB37" s="25">
        <f t="shared" si="1"/>
        <v>1</v>
      </c>
      <c r="BC37">
        <v>0.75</v>
      </c>
      <c r="BD37">
        <v>28.01</v>
      </c>
      <c r="BE37">
        <v>1.77</v>
      </c>
      <c r="BF37">
        <v>23.14</v>
      </c>
      <c r="BG37" s="27" t="str">
        <f>IF(ISERROR(VLOOKUP($J37,'[1]early late'!$G$1:$BT$134,8,FALSE)),"",VLOOKUP($J37,'[1]early late'!$G$1:$BT$134,8,FALSE))</f>
        <v/>
      </c>
      <c r="BH37" s="27" t="str">
        <f>IF(ISERROR(VLOOKUP($J37,'[1]early late'!$G$1:$BT$134,9,FALSE)),"",VLOOKUP($J37,'[1]early late'!$G$1:$BT$134,9,FALSE))</f>
        <v/>
      </c>
      <c r="BJ37">
        <v>3.44</v>
      </c>
      <c r="BK37">
        <v>19.57</v>
      </c>
      <c r="BM37" t="s">
        <v>1213</v>
      </c>
      <c r="BN37" s="28" t="str">
        <f>IF(ISERROR(VLOOKUP($J37,'[1]early late'!$G$1:$BT$134,40,FALSE)),"",VLOOKUP($J37,'[1]early late'!$G$1:$BT$134,40,FALSE))</f>
        <v/>
      </c>
      <c r="BO37" s="28" t="str">
        <f>IF(ISERROR(VLOOKUP($J37,'[1]early late'!$G$1:$BT$134,41,FALSE)),"",VLOOKUP($J37,'[1]early late'!$G$1:$BT$134,41,FALSE))</f>
        <v/>
      </c>
      <c r="BP37">
        <f t="shared" si="2"/>
        <v>1.02</v>
      </c>
      <c r="BQ37">
        <f t="shared" si="23"/>
        <v>-4.870000000000001</v>
      </c>
      <c r="BR37">
        <f t="shared" si="24"/>
        <v>-5.8900000000000006</v>
      </c>
      <c r="BS37">
        <f t="shared" si="3"/>
        <v>2.69</v>
      </c>
      <c r="BT37">
        <f t="shared" si="25"/>
        <v>-8.4400000000000013</v>
      </c>
      <c r="BU37">
        <f t="shared" si="26"/>
        <v>-11.130000000000003</v>
      </c>
      <c r="BW37" s="24">
        <f t="shared" si="4"/>
        <v>1</v>
      </c>
      <c r="BX37" s="24" t="str">
        <f t="shared" si="27"/>
        <v/>
      </c>
      <c r="BY37" s="24" t="str">
        <f t="shared" si="28"/>
        <v/>
      </c>
      <c r="BZ37" s="24" t="str">
        <f t="shared" si="29"/>
        <v/>
      </c>
      <c r="CA37" s="24" t="str">
        <f t="shared" si="30"/>
        <v/>
      </c>
      <c r="CB37" s="24">
        <f t="shared" si="5"/>
        <v>0</v>
      </c>
      <c r="CC37" s="24">
        <f t="shared" si="31"/>
        <v>1</v>
      </c>
      <c r="CD37" s="25">
        <f t="shared" si="32"/>
        <v>0</v>
      </c>
      <c r="CE37" s="24" t="str">
        <f t="shared" si="33"/>
        <v/>
      </c>
      <c r="CF37">
        <f t="shared" si="34"/>
        <v>1</v>
      </c>
      <c r="CG37">
        <f t="shared" si="6"/>
        <v>1</v>
      </c>
      <c r="CH37">
        <f t="shared" si="7"/>
        <v>1</v>
      </c>
      <c r="CI37">
        <f t="shared" si="8"/>
        <v>0</v>
      </c>
      <c r="CJ37">
        <f t="shared" si="9"/>
        <v>1</v>
      </c>
      <c r="CK37">
        <f t="shared" si="35"/>
        <v>2.9739776951672865</v>
      </c>
      <c r="CL37">
        <f t="shared" si="36"/>
        <v>-0.69</v>
      </c>
      <c r="CM37">
        <f t="shared" si="37"/>
        <v>0</v>
      </c>
      <c r="CN37" t="str">
        <f t="shared" si="38"/>
        <v/>
      </c>
      <c r="CO37">
        <f t="shared" si="39"/>
        <v>1</v>
      </c>
    </row>
    <row r="38" spans="1:93" ht="16" hidden="1" x14ac:dyDescent="0.2">
      <c r="A38">
        <v>473</v>
      </c>
      <c r="B38" t="s">
        <v>1336</v>
      </c>
      <c r="C38" t="s">
        <v>94</v>
      </c>
      <c r="J38" t="str">
        <f t="shared" si="10"/>
        <v>Hortensia Menchaca_0</v>
      </c>
      <c r="K38" s="22">
        <v>12895</v>
      </c>
      <c r="L38">
        <v>1</v>
      </c>
      <c r="M38" s="22" t="s">
        <v>1337</v>
      </c>
      <c r="N38" s="22"/>
      <c r="O38">
        <v>0</v>
      </c>
      <c r="P38">
        <v>0</v>
      </c>
      <c r="Q38">
        <v>0</v>
      </c>
      <c r="R38">
        <f t="shared" si="11"/>
        <v>0</v>
      </c>
      <c r="S38">
        <f t="shared" si="12"/>
        <v>0</v>
      </c>
      <c r="T38">
        <f t="shared" si="13"/>
        <v>0</v>
      </c>
      <c r="U38">
        <f t="shared" si="14"/>
        <v>0</v>
      </c>
      <c r="V38">
        <f t="shared" si="15"/>
        <v>0</v>
      </c>
      <c r="W38">
        <f t="shared" si="16"/>
        <v>0</v>
      </c>
      <c r="X38">
        <f t="shared" si="17"/>
        <v>0</v>
      </c>
      <c r="Y38" s="22" t="s">
        <v>220</v>
      </c>
      <c r="Z38">
        <v>0</v>
      </c>
      <c r="AA38">
        <f t="shared" si="40"/>
        <v>1</v>
      </c>
      <c r="AB38">
        <f t="shared" si="18"/>
        <v>1</v>
      </c>
      <c r="AC38">
        <v>1</v>
      </c>
      <c r="AD38">
        <v>0</v>
      </c>
      <c r="AE38">
        <f t="shared" si="19"/>
        <v>0</v>
      </c>
      <c r="AF38" s="23">
        <f>IF(ISERROR(SEARCH("canth",Y38)),0,1)</f>
        <v>0</v>
      </c>
      <c r="AG38">
        <f t="shared" si="21"/>
        <v>0</v>
      </c>
      <c r="AH38">
        <v>0</v>
      </c>
      <c r="AJ38">
        <f t="shared" si="22"/>
        <v>0</v>
      </c>
      <c r="AK38" s="22"/>
      <c r="AM38">
        <v>7</v>
      </c>
      <c r="AN38">
        <v>14</v>
      </c>
      <c r="AO38" s="24">
        <v>2</v>
      </c>
      <c r="AP38" s="25">
        <f t="shared" si="0"/>
        <v>75.394520547945206</v>
      </c>
      <c r="AQ38">
        <v>2</v>
      </c>
      <c r="AS38" s="26">
        <v>0</v>
      </c>
      <c r="AT38" s="24">
        <v>1</v>
      </c>
      <c r="AU38" s="27">
        <v>8</v>
      </c>
      <c r="AV38" s="27">
        <v>1</v>
      </c>
      <c r="AW38" s="29">
        <v>40816</v>
      </c>
      <c r="AX38" s="22" t="str">
        <f>IF(ISERROR(VLOOKUP($J38,'[1]early late'!$G$1:$BT$134,7,FALSE)),"",VLOOKUP($J38,'[1]early late'!$G$1:$BT$134,7,FALSE))</f>
        <v/>
      </c>
      <c r="AY38" s="29">
        <v>40914</v>
      </c>
      <c r="AZ38" s="27">
        <f>IF(AND(ISNUMBER(AW38),ISNUMBER(AY38)),DAYS360(AW38,AY38)/30,"")</f>
        <v>3.2</v>
      </c>
      <c r="BA38" t="s">
        <v>101</v>
      </c>
      <c r="BB38" s="25">
        <f t="shared" si="1"/>
        <v>0</v>
      </c>
      <c r="BC38">
        <v>1.73</v>
      </c>
      <c r="BG38" s="27" t="str">
        <f>IF(ISERROR(VLOOKUP($J38,'[1]early late'!$G$1:$BT$134,8,FALSE)),"",VLOOKUP($J38,'[1]early late'!$G$1:$BT$134,8,FALSE))</f>
        <v/>
      </c>
      <c r="BH38" s="27" t="str">
        <f>IF(ISERROR(VLOOKUP($J38,'[1]early late'!$G$1:$BT$134,9,FALSE)),"",VLOOKUP($J38,'[1]early late'!$G$1:$BT$134,9,FALSE))</f>
        <v/>
      </c>
      <c r="BJ38">
        <v>4.0999999999999996</v>
      </c>
      <c r="BM38" t="s">
        <v>1338</v>
      </c>
      <c r="BN38" s="28" t="str">
        <f>IF(ISERROR(VLOOKUP($J38,'[1]early late'!$G$1:$BT$134,40,FALSE)),"",VLOOKUP($J38,'[1]early late'!$G$1:$BT$134,40,FALSE))</f>
        <v/>
      </c>
      <c r="BO38" s="28" t="str">
        <f>IF(ISERROR(VLOOKUP($J38,'[1]early late'!$G$1:$BT$134,41,FALSE)),"",VLOOKUP($J38,'[1]early late'!$G$1:$BT$134,41,FALSE))</f>
        <v/>
      </c>
      <c r="BP38">
        <f t="shared" si="2"/>
        <v>-1.73</v>
      </c>
      <c r="BQ38">
        <f t="shared" si="23"/>
        <v>0</v>
      </c>
      <c r="BR38">
        <f t="shared" si="24"/>
        <v>1.73</v>
      </c>
      <c r="BS38">
        <f t="shared" si="3"/>
        <v>2.3699999999999997</v>
      </c>
      <c r="BT38" t="str">
        <f t="shared" si="25"/>
        <v/>
      </c>
      <c r="BU38" t="str">
        <f t="shared" si="26"/>
        <v/>
      </c>
      <c r="BW38" s="24">
        <f t="shared" si="4"/>
        <v>1</v>
      </c>
      <c r="BX38" s="24" t="str">
        <f t="shared" si="27"/>
        <v/>
      </c>
      <c r="BY38" s="24" t="str">
        <f t="shared" si="28"/>
        <v/>
      </c>
      <c r="BZ38" s="24" t="str">
        <f t="shared" si="29"/>
        <v/>
      </c>
      <c r="CA38" s="24" t="str">
        <f t="shared" si="30"/>
        <v/>
      </c>
      <c r="CB38" s="24">
        <f t="shared" si="5"/>
        <v>1</v>
      </c>
      <c r="CC38" s="24">
        <f t="shared" si="31"/>
        <v>1</v>
      </c>
      <c r="CD38" s="25">
        <f t="shared" si="32"/>
        <v>0</v>
      </c>
      <c r="CE38" s="24" t="str">
        <f t="shared" si="33"/>
        <v/>
      </c>
      <c r="CF38">
        <f t="shared" si="34"/>
        <v>1</v>
      </c>
      <c r="CG38">
        <f t="shared" si="6"/>
        <v>1</v>
      </c>
      <c r="CH38">
        <f t="shared" si="7"/>
        <v>1</v>
      </c>
      <c r="CI38">
        <f t="shared" si="8"/>
        <v>0</v>
      </c>
      <c r="CJ38">
        <f t="shared" si="9"/>
        <v>1</v>
      </c>
      <c r="CK38">
        <f t="shared" si="35"/>
        <v>3.3755274261603381</v>
      </c>
      <c r="CL38">
        <f t="shared" si="36"/>
        <v>-0.36999999999999966</v>
      </c>
      <c r="CM38">
        <f t="shared" si="37"/>
        <v>0</v>
      </c>
      <c r="CN38" t="str">
        <f t="shared" si="38"/>
        <v/>
      </c>
      <c r="CO38">
        <f t="shared" si="39"/>
        <v>1</v>
      </c>
    </row>
    <row r="39" spans="1:93" ht="16" hidden="1" x14ac:dyDescent="0.2">
      <c r="A39">
        <v>579</v>
      </c>
      <c r="B39" t="s">
        <v>896</v>
      </c>
      <c r="C39" t="s">
        <v>94</v>
      </c>
      <c r="J39" t="str">
        <f t="shared" si="10"/>
        <v>George Brown_1</v>
      </c>
      <c r="K39" s="22">
        <v>10486</v>
      </c>
      <c r="L39">
        <v>1</v>
      </c>
      <c r="M39" s="22" t="s">
        <v>839</v>
      </c>
      <c r="N39" s="22"/>
      <c r="O39">
        <v>0</v>
      </c>
      <c r="P39">
        <v>0</v>
      </c>
      <c r="Q39">
        <v>0</v>
      </c>
      <c r="R39">
        <f t="shared" si="11"/>
        <v>0</v>
      </c>
      <c r="S39">
        <f t="shared" si="12"/>
        <v>1</v>
      </c>
      <c r="T39">
        <f t="shared" si="13"/>
        <v>0</v>
      </c>
      <c r="U39">
        <f t="shared" si="14"/>
        <v>0</v>
      </c>
      <c r="V39">
        <f t="shared" si="15"/>
        <v>0</v>
      </c>
      <c r="W39">
        <f t="shared" si="16"/>
        <v>0</v>
      </c>
      <c r="X39">
        <f t="shared" si="17"/>
        <v>0</v>
      </c>
      <c r="Y39" s="22" t="s">
        <v>1651</v>
      </c>
      <c r="Z39">
        <v>0</v>
      </c>
      <c r="AA39">
        <f t="shared" si="40"/>
        <v>0</v>
      </c>
      <c r="AB39">
        <f t="shared" si="18"/>
        <v>0</v>
      </c>
      <c r="AC39">
        <v>0</v>
      </c>
      <c r="AD39">
        <v>0</v>
      </c>
      <c r="AE39">
        <f t="shared" si="19"/>
        <v>1</v>
      </c>
      <c r="AF39">
        <v>1</v>
      </c>
      <c r="AG39">
        <f t="shared" si="21"/>
        <v>0</v>
      </c>
      <c r="AH39">
        <v>0</v>
      </c>
      <c r="AJ39">
        <f t="shared" si="22"/>
        <v>0</v>
      </c>
      <c r="AK39" s="22"/>
      <c r="AN39">
        <v>13</v>
      </c>
      <c r="AO39" s="24">
        <f>IF(ISERROR(VLOOKUP($J39,[2]Dominace!$G$1:$AZ$139,3,FALSE)),"",VLOOKUP($J39,[2]Dominace!$G$1:$AZ$139,3,FALSE))</f>
        <v>1</v>
      </c>
      <c r="AP39" s="25">
        <f t="shared" si="0"/>
        <v>84.169863013698631</v>
      </c>
      <c r="AQ39">
        <v>2</v>
      </c>
      <c r="AR39">
        <v>1</v>
      </c>
      <c r="AS39" s="24">
        <v>1</v>
      </c>
      <c r="AT39" s="24" t="e">
        <f>IF(#REF!="OU",1,IF(AND(#REF!="OD",AS39=0),1,IF(AND(#REF!="OS",AS39=0),0,IF(AND(#REF!="OD",AS39=1),0,IF(AND(#REF!="OS",AS39=1),1,"")))))</f>
        <v>#REF!</v>
      </c>
      <c r="AU39">
        <v>8</v>
      </c>
      <c r="AV39">
        <v>1</v>
      </c>
      <c r="AW39" s="33">
        <v>41656</v>
      </c>
      <c r="AY39" s="22">
        <v>41662</v>
      </c>
      <c r="AZ39" s="27">
        <f>IF(AND(ISNUMBER(AW39),ISNUMBER(AY39)),DAYS360(AW39,AY39)/30,"")</f>
        <v>0.2</v>
      </c>
      <c r="BA39" t="s">
        <v>101</v>
      </c>
      <c r="BB39" s="27">
        <v>0</v>
      </c>
      <c r="BC39">
        <v>3.4950000000000001</v>
      </c>
      <c r="BD39">
        <v>15.656000000000001</v>
      </c>
      <c r="BE39">
        <v>3.5169999999999999</v>
      </c>
      <c r="BF39">
        <v>9.0190000000000001</v>
      </c>
      <c r="BJ39" s="41"/>
      <c r="BL39">
        <v>1</v>
      </c>
      <c r="BP39">
        <f t="shared" si="2"/>
        <v>2.1999999999999797E-2</v>
      </c>
      <c r="BQ39">
        <f t="shared" si="23"/>
        <v>-6.6370000000000005</v>
      </c>
      <c r="BR39">
        <f t="shared" si="24"/>
        <v>-6.6590000000000007</v>
      </c>
      <c r="BS39" t="str">
        <f t="shared" si="3"/>
        <v/>
      </c>
      <c r="BT39" t="str">
        <f t="shared" si="25"/>
        <v/>
      </c>
      <c r="BU39" t="str">
        <f t="shared" si="26"/>
        <v/>
      </c>
      <c r="BX39" s="24" t="str">
        <f t="shared" si="27"/>
        <v/>
      </c>
      <c r="BY39" s="24" t="str">
        <f t="shared" si="28"/>
        <v/>
      </c>
      <c r="BZ39" s="24" t="str">
        <f t="shared" si="29"/>
        <v/>
      </c>
      <c r="CA39" s="24" t="str">
        <f t="shared" si="30"/>
        <v/>
      </c>
      <c r="CB39" s="24" t="str">
        <f t="shared" si="5"/>
        <v/>
      </c>
      <c r="CC39" s="24">
        <f t="shared" si="31"/>
        <v>1</v>
      </c>
      <c r="CD39" s="25" t="str">
        <f t="shared" si="32"/>
        <v/>
      </c>
      <c r="CE39" s="24" t="str">
        <f t="shared" si="33"/>
        <v/>
      </c>
      <c r="CF39">
        <f t="shared" si="34"/>
        <v>0</v>
      </c>
      <c r="CG39" t="str">
        <f t="shared" si="6"/>
        <v/>
      </c>
      <c r="CH39" t="str">
        <f t="shared" si="7"/>
        <v/>
      </c>
      <c r="CI39" t="str">
        <f t="shared" si="8"/>
        <v/>
      </c>
      <c r="CJ39" t="str">
        <f t="shared" si="9"/>
        <v/>
      </c>
      <c r="CK39" t="e">
        <f t="shared" si="35"/>
        <v>#REF!</v>
      </c>
      <c r="CL39" t="e">
        <f t="shared" si="36"/>
        <v>#VALUE!</v>
      </c>
      <c r="CM39" t="e">
        <f t="shared" si="37"/>
        <v>#VALUE!</v>
      </c>
      <c r="CN39" t="str">
        <f t="shared" si="38"/>
        <v/>
      </c>
      <c r="CO39" t="str">
        <f t="shared" si="39"/>
        <v/>
      </c>
    </row>
    <row r="40" spans="1:93" ht="16" x14ac:dyDescent="0.2">
      <c r="A40">
        <v>18</v>
      </c>
      <c r="B40" t="s">
        <v>144</v>
      </c>
      <c r="C40" t="s">
        <v>94</v>
      </c>
      <c r="D40" t="s">
        <v>145</v>
      </c>
      <c r="E40" t="s">
        <v>109</v>
      </c>
      <c r="F40" t="s">
        <v>97</v>
      </c>
      <c r="G40">
        <v>90024</v>
      </c>
      <c r="H40" t="s">
        <v>146</v>
      </c>
      <c r="J40" t="str">
        <f t="shared" si="10"/>
        <v>Barbara Einziger_1</v>
      </c>
      <c r="K40" s="22">
        <v>10883</v>
      </c>
      <c r="L40">
        <v>1</v>
      </c>
      <c r="M40" s="22" t="s">
        <v>147</v>
      </c>
      <c r="N40" s="22"/>
      <c r="O40">
        <v>0</v>
      </c>
      <c r="P40">
        <v>0</v>
      </c>
      <c r="Q40">
        <v>0</v>
      </c>
      <c r="R40">
        <f t="shared" si="11"/>
        <v>0</v>
      </c>
      <c r="S40">
        <f t="shared" si="12"/>
        <v>1</v>
      </c>
      <c r="T40">
        <f t="shared" si="13"/>
        <v>0</v>
      </c>
      <c r="U40">
        <f t="shared" si="14"/>
        <v>0</v>
      </c>
      <c r="V40">
        <f t="shared" si="15"/>
        <v>0</v>
      </c>
      <c r="W40">
        <f t="shared" si="16"/>
        <v>0</v>
      </c>
      <c r="X40">
        <f t="shared" si="17"/>
        <v>0</v>
      </c>
      <c r="Y40" s="22" t="s">
        <v>148</v>
      </c>
      <c r="Z40">
        <v>0</v>
      </c>
      <c r="AA40">
        <f t="shared" si="40"/>
        <v>1</v>
      </c>
      <c r="AB40">
        <f t="shared" si="18"/>
        <v>0</v>
      </c>
      <c r="AC40">
        <v>0</v>
      </c>
      <c r="AD40">
        <v>0</v>
      </c>
      <c r="AE40">
        <f t="shared" si="19"/>
        <v>0</v>
      </c>
      <c r="AF40" s="23">
        <f>IF(ISERROR(SEARCH("canth",Y40)),0,1)</f>
        <v>0</v>
      </c>
      <c r="AG40">
        <f t="shared" si="21"/>
        <v>0</v>
      </c>
      <c r="AH40">
        <v>0</v>
      </c>
      <c r="AJ40">
        <f t="shared" si="22"/>
        <v>0</v>
      </c>
      <c r="AK40" s="22"/>
      <c r="AN40">
        <v>10</v>
      </c>
      <c r="AO40" s="24">
        <v>2</v>
      </c>
      <c r="AP40" s="25">
        <f t="shared" si="0"/>
        <v>79.164383561643831</v>
      </c>
      <c r="AQ40" s="28">
        <v>3</v>
      </c>
      <c r="AS40" s="26">
        <v>1</v>
      </c>
      <c r="AT40" s="24">
        <v>1</v>
      </c>
      <c r="AU40" s="27">
        <v>7.5</v>
      </c>
      <c r="AV40" s="27">
        <v>1.5</v>
      </c>
      <c r="AW40" s="22">
        <v>40200</v>
      </c>
      <c r="AX40" s="22" t="str">
        <f>IF(ISERROR(VLOOKUP($J40,'[1]early late'!$G$1:$BT$134,7,FALSE)),"",VLOOKUP($J40,'[1]early late'!$G$1:$BT$134,7,FALSE))</f>
        <v/>
      </c>
      <c r="AY40" s="22">
        <v>40392</v>
      </c>
      <c r="AZ40" s="27">
        <f>IF(AND(ISNUMBER(AW40),ISNUMBER(AY40)),DAYS360(AW40,AY40)/30,"")</f>
        <v>6.333333333333333</v>
      </c>
      <c r="BA40" t="s">
        <v>118</v>
      </c>
      <c r="BB40" s="25">
        <f t="shared" ref="BB40:BB71" si="44">IF($BA40="OD",0,IF($BA40="OS",1,IF($BA40="OU",2,IF($BA40="null",3,""))))</f>
        <v>1</v>
      </c>
      <c r="BC40" s="27">
        <v>0</v>
      </c>
      <c r="BD40" s="27">
        <v>30.49</v>
      </c>
      <c r="BE40" s="27">
        <v>0.67</v>
      </c>
      <c r="BF40" s="27">
        <v>28.22</v>
      </c>
      <c r="BG40" s="27" t="str">
        <f>IF(ISERROR(VLOOKUP($J40,'[1]early late'!$G$1:$BT$134,8,FALSE)),"",VLOOKUP($J40,'[1]early late'!$G$1:$BT$134,8,FALSE))</f>
        <v/>
      </c>
      <c r="BH40" s="27" t="str">
        <f>IF(ISERROR(VLOOKUP($J40,'[1]early late'!$G$1:$BT$134,9,FALSE)),"",VLOOKUP($J40,'[1]early late'!$G$1:$BT$134,9,FALSE))</f>
        <v/>
      </c>
      <c r="BI40" s="27"/>
      <c r="BJ40">
        <v>1.57</v>
      </c>
      <c r="BK40">
        <v>14.44</v>
      </c>
      <c r="BM40" s="28" t="s">
        <v>149</v>
      </c>
      <c r="BN40" s="28" t="str">
        <f>IF(ISERROR(VLOOKUP($J40,'[1]early late'!$G$1:$BT$134,40,FALSE)),"",VLOOKUP($J40,'[1]early late'!$G$1:$BT$134,40,FALSE))</f>
        <v/>
      </c>
      <c r="BO40" s="28" t="str">
        <f>IF(ISERROR(VLOOKUP($J40,'[1]early late'!$G$1:$BT$134,41,FALSE)),"",VLOOKUP($J40,'[1]early late'!$G$1:$BT$134,41,FALSE))</f>
        <v/>
      </c>
      <c r="BP40">
        <f t="shared" si="2"/>
        <v>0.67</v>
      </c>
      <c r="BQ40">
        <f t="shared" si="23"/>
        <v>-2.2699999999999996</v>
      </c>
      <c r="BR40">
        <f t="shared" si="24"/>
        <v>-2.9399999999999995</v>
      </c>
      <c r="BS40">
        <f t="shared" si="3"/>
        <v>1.57</v>
      </c>
      <c r="BT40">
        <f t="shared" si="25"/>
        <v>-16.049999999999997</v>
      </c>
      <c r="BU40">
        <f t="shared" si="26"/>
        <v>-17.619999999999997</v>
      </c>
      <c r="BV40" t="str">
        <f>IF(ISNUMBER($BL40),IF($BL40=$BW40,1,0),"")</f>
        <v/>
      </c>
      <c r="BW40" s="24">
        <f t="shared" ref="BW40:BW71" si="45">IF(ISNUMBER($BB40),IF(OR($BB40=$AS40,$BB40=2),1,0),"")</f>
        <v>1</v>
      </c>
      <c r="BX40" s="24" t="str">
        <f t="shared" si="27"/>
        <v/>
      </c>
      <c r="BY40" s="24" t="str">
        <f t="shared" si="28"/>
        <v/>
      </c>
      <c r="BZ40" s="24" t="str">
        <f t="shared" si="29"/>
        <v/>
      </c>
      <c r="CA40" s="24" t="str">
        <f t="shared" si="30"/>
        <v/>
      </c>
      <c r="CB40" s="24">
        <f t="shared" si="5"/>
        <v>0</v>
      </c>
      <c r="CC40" s="24">
        <f t="shared" si="31"/>
        <v>0</v>
      </c>
      <c r="CD40" s="25">
        <f t="shared" si="32"/>
        <v>0</v>
      </c>
      <c r="CE40" s="24" t="str">
        <f t="shared" si="33"/>
        <v/>
      </c>
      <c r="CF40">
        <f t="shared" si="34"/>
        <v>1</v>
      </c>
      <c r="CG40">
        <f t="shared" si="6"/>
        <v>0</v>
      </c>
      <c r="CH40">
        <f t="shared" si="7"/>
        <v>1</v>
      </c>
      <c r="CI40">
        <f t="shared" si="8"/>
        <v>0</v>
      </c>
      <c r="CJ40">
        <f t="shared" si="9"/>
        <v>0</v>
      </c>
      <c r="CK40">
        <f t="shared" si="35"/>
        <v>4.7770700636942669</v>
      </c>
      <c r="CL40">
        <f t="shared" si="36"/>
        <v>0.30499999999999994</v>
      </c>
      <c r="CM40">
        <f t="shared" si="37"/>
        <v>0</v>
      </c>
      <c r="CN40" t="str">
        <f t="shared" si="38"/>
        <v/>
      </c>
      <c r="CO40" t="str">
        <f t="shared" si="39"/>
        <v/>
      </c>
    </row>
    <row r="41" spans="1:93" ht="16" hidden="1" x14ac:dyDescent="0.2">
      <c r="A41">
        <v>16</v>
      </c>
      <c r="B41" t="s">
        <v>140</v>
      </c>
      <c r="C41" t="s">
        <v>94</v>
      </c>
      <c r="J41" t="str">
        <f t="shared" si="10"/>
        <v>Audrey Stein_1</v>
      </c>
      <c r="K41" s="22">
        <f>IF(ISERROR(VLOOKUP($J41,'[1]early late'!$G$1:$BT$134,4,FALSE)),"",VLOOKUP($J41,'[1]early late'!$G$1:$BT$134,4,FALSE))</f>
        <v>12903</v>
      </c>
      <c r="L41">
        <v>1</v>
      </c>
      <c r="M41" s="22" t="s">
        <v>141</v>
      </c>
      <c r="N41" s="22"/>
      <c r="O41">
        <v>0</v>
      </c>
      <c r="P41">
        <v>0</v>
      </c>
      <c r="Q41">
        <v>0</v>
      </c>
      <c r="R41">
        <f t="shared" si="11"/>
        <v>0</v>
      </c>
      <c r="S41">
        <f t="shared" si="12"/>
        <v>1</v>
      </c>
      <c r="T41">
        <f t="shared" si="13"/>
        <v>0</v>
      </c>
      <c r="U41">
        <f t="shared" si="14"/>
        <v>0</v>
      </c>
      <c r="V41">
        <f t="shared" si="15"/>
        <v>0</v>
      </c>
      <c r="W41">
        <f t="shared" si="16"/>
        <v>0</v>
      </c>
      <c r="X41">
        <f t="shared" si="17"/>
        <v>0</v>
      </c>
      <c r="Y41" s="22" t="s">
        <v>142</v>
      </c>
      <c r="Z41">
        <v>0</v>
      </c>
      <c r="AA41">
        <f t="shared" si="40"/>
        <v>1</v>
      </c>
      <c r="AB41">
        <f t="shared" si="18"/>
        <v>1</v>
      </c>
      <c r="AC41">
        <v>0</v>
      </c>
      <c r="AD41">
        <v>1</v>
      </c>
      <c r="AE41">
        <f t="shared" si="19"/>
        <v>1</v>
      </c>
      <c r="AF41" s="23">
        <v>1</v>
      </c>
      <c r="AG41">
        <f t="shared" si="21"/>
        <v>0</v>
      </c>
      <c r="AH41">
        <v>0</v>
      </c>
      <c r="AJ41">
        <f t="shared" si="22"/>
        <v>0</v>
      </c>
      <c r="AK41" s="22"/>
      <c r="AN41">
        <f>IF(ISERROR(VLOOKUP($J41,'[1]early late'!$G$1:$BT$134,6,FALSE)),"",VLOOKUP($J41,'[1]early late'!$G$1:$BT$134,6,FALSE))</f>
        <v>7</v>
      </c>
      <c r="AO41" s="24">
        <v>2</v>
      </c>
      <c r="AP41" s="25">
        <f t="shared" si="0"/>
        <v>73.706849315068496</v>
      </c>
      <c r="AQ41">
        <v>1</v>
      </c>
      <c r="AS41" s="26">
        <v>1</v>
      </c>
      <c r="AT41" s="24">
        <v>1</v>
      </c>
      <c r="AU41" s="27">
        <v>8</v>
      </c>
      <c r="AV41" s="27">
        <v>1.5</v>
      </c>
      <c r="AW41" s="22">
        <f>AW40</f>
        <v>40200</v>
      </c>
      <c r="AX41" s="22">
        <f>IF(ISERROR(VLOOKUP($J41,'[1]early late'!$G$1:$BT$134,7,FALSE)),"",VLOOKUP($J41,'[1]early late'!$G$1:$BT$134,7,FALSE))</f>
        <v>40679</v>
      </c>
      <c r="AY41" s="22">
        <f>AY40</f>
        <v>40392</v>
      </c>
      <c r="AZ41" s="27">
        <f>IF(AND(ISNUMBER(AW41),ISNUMBER(AY41)),DAYS360(AW41,AY41)/30,"")</f>
        <v>6.333333333333333</v>
      </c>
      <c r="BA41" t="s">
        <v>101</v>
      </c>
      <c r="BB41" s="25">
        <f t="shared" si="44"/>
        <v>0</v>
      </c>
      <c r="BC41" s="27">
        <v>1.056</v>
      </c>
      <c r="BD41" s="27">
        <v>20.55</v>
      </c>
      <c r="BE41" s="27">
        <v>-0.39</v>
      </c>
      <c r="BF41" s="27">
        <v>21.09</v>
      </c>
      <c r="BG41" s="27">
        <f>IF(ISERROR(VLOOKUP($J41,'[1]early late'!$G$1:$BT$134,8,FALSE)),"",VLOOKUP($J41,'[1]early late'!$G$1:$BT$134,8,FALSE))</f>
        <v>5</v>
      </c>
      <c r="BH41" s="27">
        <f>IF(ISERROR(VLOOKUP($J41,'[1]early late'!$G$1:$BT$134,9,FALSE)),"",VLOOKUP($J41,'[1]early late'!$G$1:$BT$134,9,FALSE))</f>
        <v>1.62</v>
      </c>
      <c r="BI41" s="27"/>
      <c r="BJ41">
        <v>4.1500000000000004</v>
      </c>
      <c r="BK41">
        <v>22.96</v>
      </c>
      <c r="BM41" s="28" t="s">
        <v>143</v>
      </c>
      <c r="BN41" s="28">
        <f>IF(ISERROR(VLOOKUP($J41,'[1]early late'!$G$1:$BT$134,40,FALSE)),"",VLOOKUP($J41,'[1]early late'!$G$1:$BT$134,40,FALSE))</f>
        <v>0.56400000000000006</v>
      </c>
      <c r="BO41" s="28">
        <f>IF(ISERROR(VLOOKUP($J41,'[1]early late'!$G$1:$BT$134,41,FALSE)),"",VLOOKUP($J41,'[1]early late'!$G$1:$BT$134,41,FALSE))</f>
        <v>2.5300000000000002</v>
      </c>
      <c r="BP41">
        <f t="shared" si="2"/>
        <v>-1.4460000000000002</v>
      </c>
      <c r="BQ41">
        <f t="shared" si="23"/>
        <v>0.53999999999999915</v>
      </c>
      <c r="BR41">
        <f t="shared" si="24"/>
        <v>1.9859999999999993</v>
      </c>
      <c r="BS41">
        <f t="shared" si="3"/>
        <v>3.0940000000000003</v>
      </c>
      <c r="BT41">
        <f t="shared" si="25"/>
        <v>2.41</v>
      </c>
      <c r="BU41">
        <f t="shared" si="26"/>
        <v>-0.6839999999999975</v>
      </c>
      <c r="BV41" t="str">
        <f>IF(ISNUMBER($BL41),IF($BL41=$BW41,1,0),"")</f>
        <v/>
      </c>
      <c r="BW41" s="24">
        <f t="shared" si="45"/>
        <v>0</v>
      </c>
      <c r="BX41" s="24">
        <f t="shared" si="27"/>
        <v>0.25000000000000044</v>
      </c>
      <c r="BY41" s="24">
        <f t="shared" si="28"/>
        <v>-3.400000000000003E-2</v>
      </c>
      <c r="BZ41" s="24">
        <f t="shared" si="29"/>
        <v>-2.75</v>
      </c>
      <c r="CA41" s="24">
        <f t="shared" si="30"/>
        <v>1</v>
      </c>
      <c r="CB41" s="24" t="str">
        <f t="shared" si="5"/>
        <v/>
      </c>
      <c r="CC41" s="24">
        <f t="shared" si="31"/>
        <v>1</v>
      </c>
      <c r="CD41" s="25">
        <f t="shared" si="32"/>
        <v>0</v>
      </c>
      <c r="CE41" s="24">
        <f t="shared" si="33"/>
        <v>0</v>
      </c>
      <c r="CF41">
        <f t="shared" si="34"/>
        <v>1</v>
      </c>
      <c r="CG41">
        <f t="shared" si="6"/>
        <v>1</v>
      </c>
      <c r="CH41">
        <f t="shared" si="7"/>
        <v>1</v>
      </c>
      <c r="CI41">
        <f t="shared" si="8"/>
        <v>1</v>
      </c>
      <c r="CJ41">
        <f t="shared" si="9"/>
        <v>1</v>
      </c>
      <c r="CK41">
        <f t="shared" si="35"/>
        <v>2.5856496444731736</v>
      </c>
      <c r="CL41">
        <f t="shared" si="36"/>
        <v>-1.0940000000000003</v>
      </c>
      <c r="CM41">
        <f t="shared" si="37"/>
        <v>1</v>
      </c>
      <c r="CN41" t="str">
        <f t="shared" si="38"/>
        <v/>
      </c>
      <c r="CO41">
        <f t="shared" si="39"/>
        <v>1</v>
      </c>
    </row>
    <row r="42" spans="1:93" ht="16" x14ac:dyDescent="0.2">
      <c r="A42">
        <v>419</v>
      </c>
      <c r="B42" t="s">
        <v>1136</v>
      </c>
      <c r="C42" t="s">
        <v>94</v>
      </c>
      <c r="D42" t="s">
        <v>1137</v>
      </c>
      <c r="E42" t="s">
        <v>283</v>
      </c>
      <c r="F42" t="s">
        <v>97</v>
      </c>
      <c r="G42">
        <v>90069</v>
      </c>
      <c r="H42" t="s">
        <v>1138</v>
      </c>
      <c r="J42" t="str">
        <f t="shared" si="10"/>
        <v>Selma Sachs_0</v>
      </c>
      <c r="K42" s="22">
        <v>9365</v>
      </c>
      <c r="L42">
        <v>1</v>
      </c>
      <c r="M42" s="43" t="s">
        <v>1139</v>
      </c>
      <c r="N42" s="43"/>
      <c r="O42">
        <v>0</v>
      </c>
      <c r="P42">
        <v>0</v>
      </c>
      <c r="Q42">
        <v>0</v>
      </c>
      <c r="R42">
        <f t="shared" si="11"/>
        <v>1</v>
      </c>
      <c r="S42">
        <f t="shared" si="12"/>
        <v>0</v>
      </c>
      <c r="T42">
        <f t="shared" si="13"/>
        <v>0</v>
      </c>
      <c r="U42">
        <f t="shared" si="14"/>
        <v>0</v>
      </c>
      <c r="V42">
        <f t="shared" si="15"/>
        <v>0</v>
      </c>
      <c r="W42">
        <f t="shared" si="16"/>
        <v>0</v>
      </c>
      <c r="X42">
        <f t="shared" si="17"/>
        <v>0</v>
      </c>
      <c r="Y42" s="22" t="s">
        <v>889</v>
      </c>
      <c r="Z42">
        <v>0</v>
      </c>
      <c r="AA42">
        <f t="shared" si="40"/>
        <v>1</v>
      </c>
      <c r="AB42">
        <f t="shared" si="18"/>
        <v>0</v>
      </c>
      <c r="AC42">
        <v>0</v>
      </c>
      <c r="AD42">
        <v>0</v>
      </c>
      <c r="AE42">
        <f t="shared" si="19"/>
        <v>0</v>
      </c>
      <c r="AF42" s="23">
        <f>IF(ISERROR(SEARCH("canth",Y42)),0,1)</f>
        <v>0</v>
      </c>
      <c r="AG42">
        <f t="shared" si="21"/>
        <v>0</v>
      </c>
      <c r="AH42">
        <v>0</v>
      </c>
      <c r="AJ42">
        <f t="shared" si="22"/>
        <v>0</v>
      </c>
      <c r="AK42" s="22"/>
      <c r="AL42">
        <v>13</v>
      </c>
      <c r="AN42" t="str">
        <f>IF(ISERROR(VLOOKUP($J42,'[1]early late'!$G$1:$BT$134,6,FALSE)),"",VLOOKUP($J42,'[1]early late'!$G$1:$BT$134,6,FALSE))</f>
        <v/>
      </c>
      <c r="AO42" s="24">
        <v>2</v>
      </c>
      <c r="AP42" s="25">
        <f t="shared" si="0"/>
        <v>73.167123287671231</v>
      </c>
      <c r="AQ42">
        <v>1</v>
      </c>
      <c r="AS42" s="26">
        <v>0</v>
      </c>
      <c r="AT42" s="24">
        <v>1</v>
      </c>
      <c r="AU42" s="27">
        <v>8</v>
      </c>
      <c r="AV42" s="27">
        <v>2</v>
      </c>
      <c r="AW42" s="22">
        <v>36460</v>
      </c>
      <c r="AX42" s="22" t="str">
        <f>IF(ISERROR(VLOOKUP($J42,'[1]early late'!$G$1:$BT$134,7,FALSE)),"",VLOOKUP($J42,'[1]early late'!$G$1:$BT$134,7,FALSE))</f>
        <v/>
      </c>
      <c r="AY42" s="22">
        <v>37193</v>
      </c>
      <c r="AZ42" s="27">
        <v>24.066666666666698</v>
      </c>
      <c r="BA42" t="s">
        <v>101</v>
      </c>
      <c r="BB42" s="25">
        <f t="shared" si="44"/>
        <v>0</v>
      </c>
      <c r="BC42" s="27">
        <v>2.02</v>
      </c>
      <c r="BD42" s="27">
        <v>11.99</v>
      </c>
      <c r="BE42" s="27">
        <v>1.85</v>
      </c>
      <c r="BF42" s="27">
        <v>9.31</v>
      </c>
      <c r="BG42" s="27" t="str">
        <f>IF(ISERROR(VLOOKUP($J42,'[1]early late'!$G$1:$BT$134,8,FALSE)),"",VLOOKUP($J42,'[1]early late'!$G$1:$BT$134,8,FALSE))</f>
        <v/>
      </c>
      <c r="BH42" s="27" t="str">
        <f>IF(ISERROR(VLOOKUP($J42,'[1]early late'!$G$1:$BT$134,9,FALSE)),"",VLOOKUP($J42,'[1]early late'!$G$1:$BT$134,9,FALSE))</f>
        <v/>
      </c>
      <c r="BI42" s="27"/>
      <c r="BJ42">
        <v>2.97</v>
      </c>
      <c r="BK42">
        <v>8.3699999999999992</v>
      </c>
      <c r="BM42" s="28" t="s">
        <v>1140</v>
      </c>
      <c r="BN42" s="28" t="str">
        <f>IF(ISERROR(VLOOKUP($J42,'[1]early late'!$G$1:$BT$134,40,FALSE)),"",VLOOKUP($J42,'[1]early late'!$G$1:$BT$134,40,FALSE))</f>
        <v/>
      </c>
      <c r="BO42" s="28" t="str">
        <f>IF(ISERROR(VLOOKUP($J42,'[1]early late'!$G$1:$BT$134,41,FALSE)),"",VLOOKUP($J42,'[1]early late'!$G$1:$BT$134,41,FALSE))</f>
        <v/>
      </c>
      <c r="BP42">
        <f t="shared" si="2"/>
        <v>-0.16999999999999993</v>
      </c>
      <c r="BQ42">
        <f t="shared" si="23"/>
        <v>-2.6799999999999997</v>
      </c>
      <c r="BR42">
        <f t="shared" si="24"/>
        <v>-2.5099999999999998</v>
      </c>
      <c r="BS42">
        <f t="shared" si="3"/>
        <v>0.95000000000000018</v>
      </c>
      <c r="BT42">
        <f t="shared" si="25"/>
        <v>-3.620000000000001</v>
      </c>
      <c r="BU42">
        <f t="shared" si="26"/>
        <v>-4.5700000000000021</v>
      </c>
      <c r="BW42" s="24">
        <f t="shared" si="45"/>
        <v>1</v>
      </c>
      <c r="BX42" s="24">
        <f t="shared" si="27"/>
        <v>1.9800000000000002</v>
      </c>
      <c r="BY42" s="24">
        <f t="shared" si="28"/>
        <v>-1.8900000000000001</v>
      </c>
      <c r="BZ42" s="24">
        <f t="shared" si="29"/>
        <v>-1.5699999999999998</v>
      </c>
      <c r="CA42" s="24">
        <f t="shared" si="30"/>
        <v>0</v>
      </c>
      <c r="CB42" s="24">
        <f t="shared" si="5"/>
        <v>1</v>
      </c>
      <c r="CC42" s="24">
        <f t="shared" si="31"/>
        <v>0</v>
      </c>
      <c r="CD42" s="25">
        <f t="shared" si="32"/>
        <v>0</v>
      </c>
      <c r="CE42" s="24">
        <f t="shared" si="33"/>
        <v>0</v>
      </c>
      <c r="CF42">
        <f t="shared" si="34"/>
        <v>1</v>
      </c>
      <c r="CG42">
        <f t="shared" si="6"/>
        <v>1</v>
      </c>
      <c r="CH42">
        <f t="shared" si="7"/>
        <v>0</v>
      </c>
      <c r="CI42">
        <f t="shared" si="8"/>
        <v>0</v>
      </c>
      <c r="CJ42">
        <f t="shared" si="9"/>
        <v>1</v>
      </c>
      <c r="CK42">
        <f t="shared" si="35"/>
        <v>8.4210526315789451</v>
      </c>
      <c r="CL42">
        <f t="shared" si="36"/>
        <v>1.0499999999999998</v>
      </c>
      <c r="CM42">
        <f t="shared" si="37"/>
        <v>1</v>
      </c>
      <c r="CN42" t="str">
        <f t="shared" si="38"/>
        <v/>
      </c>
      <c r="CO42" t="str">
        <f t="shared" si="39"/>
        <v/>
      </c>
    </row>
    <row r="43" spans="1:93" ht="16" x14ac:dyDescent="0.2">
      <c r="A43">
        <v>680</v>
      </c>
      <c r="B43" s="54" t="s">
        <v>1706</v>
      </c>
      <c r="C43" s="54" t="s">
        <v>1702</v>
      </c>
      <c r="I43" s="55">
        <v>4331254</v>
      </c>
      <c r="J43" t="str">
        <f>(CONCATENATE(B43,"_0",AS43))</f>
        <v>ADAMS, LAWRENCE_00</v>
      </c>
      <c r="K43" s="22">
        <v>25788</v>
      </c>
      <c r="L43">
        <v>1</v>
      </c>
      <c r="M43" t="s">
        <v>1707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1708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22" t="s">
        <v>1709</v>
      </c>
      <c r="AK43" t="s">
        <v>1710</v>
      </c>
      <c r="AN43">
        <v>15</v>
      </c>
      <c r="AO43" s="24">
        <v>1</v>
      </c>
      <c r="AP43" s="25">
        <f t="shared" si="0"/>
        <v>44.194520547945203</v>
      </c>
      <c r="AS43" s="24">
        <v>0</v>
      </c>
      <c r="AU43">
        <v>4</v>
      </c>
      <c r="AV43" t="s">
        <v>1711</v>
      </c>
      <c r="AW43" s="22">
        <v>42153</v>
      </c>
      <c r="AY43" s="46"/>
      <c r="BB43" s="25" t="str">
        <f t="shared" si="44"/>
        <v/>
      </c>
      <c r="BC43" s="63"/>
      <c r="BE43" s="55"/>
      <c r="BJ43" s="55"/>
      <c r="BP43">
        <f t="shared" si="2"/>
        <v>0</v>
      </c>
      <c r="BS43" t="str">
        <f t="shared" si="3"/>
        <v/>
      </c>
      <c r="BW43" s="24" t="str">
        <f t="shared" si="45"/>
        <v/>
      </c>
      <c r="CB43" s="24" t="str">
        <f t="shared" si="5"/>
        <v/>
      </c>
      <c r="CG43" t="str">
        <f t="shared" si="6"/>
        <v/>
      </c>
      <c r="CH43" t="str">
        <f t="shared" si="7"/>
        <v/>
      </c>
      <c r="CI43" t="str">
        <f t="shared" si="8"/>
        <v/>
      </c>
      <c r="CJ43" t="str">
        <f t="shared" si="9"/>
        <v/>
      </c>
    </row>
    <row r="44" spans="1:93" ht="16" x14ac:dyDescent="0.2">
      <c r="A44">
        <v>621</v>
      </c>
      <c r="B44" t="s">
        <v>1066</v>
      </c>
      <c r="C44" t="s">
        <v>94</v>
      </c>
      <c r="J44" t="str">
        <f t="shared" ref="J44:J107" si="46">(CONCATENATE(B44,"_",AS44))</f>
        <v>Mary Ellen Outwater_0</v>
      </c>
      <c r="K44" s="22">
        <v>19070</v>
      </c>
      <c r="L44">
        <v>0</v>
      </c>
      <c r="M44" s="22"/>
      <c r="N44" s="22"/>
      <c r="O44">
        <v>0</v>
      </c>
      <c r="P44">
        <v>0</v>
      </c>
      <c r="Q44">
        <v>0</v>
      </c>
      <c r="R44">
        <f t="shared" ref="R44:R107" si="47">IF(ISERROR(SEARCH("ptosis",M44)),0,1)</f>
        <v>0</v>
      </c>
      <c r="S44">
        <f t="shared" ref="S44:S107" si="48">IF(ISERROR(SEARCH("cataract",M44)),0,1)</f>
        <v>0</v>
      </c>
      <c r="T44">
        <f t="shared" ref="T44:T107" si="49">IF(ISERROR(SEARCH("strab",M44)),0,1)</f>
        <v>0</v>
      </c>
      <c r="U44">
        <f t="shared" ref="U44:U107" si="50">IF(ISERROR(SEARCH("ectropion",M44)),0,1)</f>
        <v>0</v>
      </c>
      <c r="V44">
        <f t="shared" ref="V44:V107" si="51">IF(ISERROR(SEARCH("entropion",M44)),0,1)</f>
        <v>0</v>
      </c>
      <c r="W44">
        <f t="shared" ref="W44:W75" si="52">IF(ISERROR(SEARCH("glauc",M44)),0,1)</f>
        <v>0</v>
      </c>
      <c r="X44">
        <f t="shared" ref="X44:X107" si="53">IF(ISERROR(SEARCH("canth",M44)),0,1)</f>
        <v>0</v>
      </c>
      <c r="Y44" s="22"/>
      <c r="Z44">
        <v>0</v>
      </c>
      <c r="AA44" s="44">
        <f>IF(ISERROR(SEARCH("ptosis",Y44)),0,1)</f>
        <v>0</v>
      </c>
      <c r="AB44">
        <f t="shared" ref="AB44:AB107" si="54">IF(ISERROR(SEARCH("bleph",Y44)),0,1)</f>
        <v>0</v>
      </c>
      <c r="AC44">
        <v>0</v>
      </c>
      <c r="AD44">
        <v>0</v>
      </c>
      <c r="AE44">
        <f t="shared" ref="AE44:AE107" si="55">IF(ISERROR(SEARCH("ectro",Y44)),0,1)</f>
        <v>0</v>
      </c>
      <c r="AF44">
        <f t="shared" ref="AF44:AF55" si="56">IF(ISERROR(SEARCH("canth",Y44)),0,1)</f>
        <v>0</v>
      </c>
      <c r="AG44">
        <f t="shared" ref="AG44:AG73" si="57">IF(ISERROR(SEARCH("entro",Y44)),0,1)</f>
        <v>0</v>
      </c>
      <c r="AH44">
        <v>0</v>
      </c>
      <c r="AJ44">
        <f t="shared" ref="AJ44:AJ107" si="58">IF(ISERROR(SEARCH("ptosis",AI44)),0,1)</f>
        <v>0</v>
      </c>
      <c r="AK44" s="22" t="s">
        <v>1067</v>
      </c>
      <c r="AN44" t="s">
        <v>1675</v>
      </c>
      <c r="AO44" s="24">
        <v>2</v>
      </c>
      <c r="AP44" s="25">
        <f t="shared" si="0"/>
        <v>58.9972602739726</v>
      </c>
      <c r="AQ44">
        <v>1</v>
      </c>
      <c r="AS44" s="24">
        <v>0</v>
      </c>
      <c r="AT44" s="24">
        <v>0</v>
      </c>
      <c r="AU44" s="27">
        <v>0</v>
      </c>
      <c r="AV44" s="27"/>
      <c r="AW44" s="29">
        <v>40919</v>
      </c>
      <c r="AX44" s="22" t="str">
        <f>IF(ISERROR(VLOOKUP($J44,'[2]early late'!$G$1:$BT$134,7,FALSE)),"",VLOOKUP($J44,'[2]early late'!$G$1:$BT$134,7,FALSE))</f>
        <v/>
      </c>
      <c r="AY44" s="29">
        <v>41050</v>
      </c>
      <c r="AZ44" s="27">
        <v>4.3333333333333304</v>
      </c>
      <c r="BA44" t="s">
        <v>118</v>
      </c>
      <c r="BB44" s="25">
        <f t="shared" si="44"/>
        <v>1</v>
      </c>
      <c r="BC44">
        <v>2.86</v>
      </c>
      <c r="BD44">
        <v>12.28</v>
      </c>
      <c r="BE44">
        <v>3.66</v>
      </c>
      <c r="BF44">
        <v>16.71</v>
      </c>
      <c r="BG44" s="27" t="str">
        <f>IF(ISERROR(VLOOKUP($J44,'[2]early late'!$G$1:$BT$134,8,FALSE)),"",VLOOKUP($J44,'[2]early late'!$G$1:$BT$134,8,FALSE))</f>
        <v/>
      </c>
      <c r="BH44" s="27" t="str">
        <f>IF(ISERROR(VLOOKUP($J44,'[2]early late'!$G$1:$BT$134,9,FALSE)),"",VLOOKUP($J44,'[2]early late'!$G$1:$BT$134,9,FALSE))</f>
        <v/>
      </c>
      <c r="BJ44">
        <v>4.1500000000000004</v>
      </c>
      <c r="BK44">
        <v>13.71</v>
      </c>
      <c r="BN44" s="28" t="str">
        <f>IF(ISERROR(VLOOKUP($J44,'[2]early late'!$G$1:$BT$134,40,FALSE)),"",VLOOKUP($J44,'[2]early late'!$G$1:$BT$134,40,FALSE))</f>
        <v/>
      </c>
      <c r="BO44" s="28" t="str">
        <f>IF(ISERROR(VLOOKUP($J44,'[2]early late'!$G$1:$BT$134,41,FALSE)),"",VLOOKUP($J44,'[2]early late'!$G$1:$BT$134,41,FALSE))</f>
        <v/>
      </c>
      <c r="BP44">
        <f t="shared" si="2"/>
        <v>0.80000000000000027</v>
      </c>
      <c r="BQ44">
        <f t="shared" ref="BQ44:BQ107" si="59">BF44-BD44</f>
        <v>4.4300000000000015</v>
      </c>
      <c r="BR44">
        <f t="shared" ref="BR44:BR107" si="60">BQ44-BP44</f>
        <v>3.6300000000000012</v>
      </c>
      <c r="BS44">
        <f t="shared" si="3"/>
        <v>1.2900000000000005</v>
      </c>
      <c r="BT44">
        <f t="shared" ref="BT44:BT107" si="61">IF(AND(ISNUMBER(BD44),ISNUMBER(BK44)),BK44-BD44,"")</f>
        <v>1.4300000000000015</v>
      </c>
      <c r="BU44">
        <f t="shared" ref="BU44:BU107" si="62">IF(AND(ISNUMBER(BT44),ISNUMBER(BS44)),(BK44-BJ44)-(BD44-BC44),"")</f>
        <v>0.14000000000000057</v>
      </c>
      <c r="BW44" s="24">
        <f t="shared" si="45"/>
        <v>0</v>
      </c>
      <c r="BX44" s="24">
        <f t="shared" ref="BX44:BX107" si="63">IF($AQ44=1,BJ44-VLOOKUP(CONCATENATE(LEFT($J44,LEN($J44)-1),IF($AS44=0,1,0)),$J$2:$BK$740,MATCH(HLOOKUP($BJ$1,$J$1:$BW$1,1,FALSE),$J$1:$BZ$1,0),FALSE),"")</f>
        <v>1.9200000000000004</v>
      </c>
      <c r="BY44" s="24">
        <f t="shared" ref="BY44:BY107" si="64">IF($AQ44=1,$BC44-VLOOKUP(CONCATENATE(LEFT($J44,LEN($J44)-1),IF($AS44=0,1,0)),$J$2:$BW$740,MATCH(HLOOKUP($BC$1,$J$1:$BW$1,1,FALSE),$J$1:$BZ$1,0),FALSE),"")</f>
        <v>2.57</v>
      </c>
      <c r="BZ44" s="24">
        <f t="shared" ref="BZ44:BZ107" si="65">IF($AQ44=1,$BE44-VLOOKUP(CONCATENATE(LEFT($J44,LEN($J44)-1),IF($AS44=0,1,0)),$J$2:$BW$740,MATCH(HLOOKUP($BE$1,$J$1:$BW$1,1,FALSE),$J$1:$BZ$1,0),FALSE),"")</f>
        <v>1.4000000000000004</v>
      </c>
      <c r="CA44" s="24">
        <f t="shared" ref="CA44:CA107" si="66">IF(BY44="","",IF(AND(BY44&gt;-1.0001, BY44&lt;1.0001),1,0))</f>
        <v>0</v>
      </c>
      <c r="CB44" s="24" t="str">
        <f t="shared" si="5"/>
        <v/>
      </c>
      <c r="CC44" s="24">
        <f t="shared" ref="CC44:CC107" si="67">IF(SUM(AB44:AG44)=0,0,1)</f>
        <v>0</v>
      </c>
      <c r="CD44" s="25">
        <f t="shared" ref="CD44:CD107" si="68">IF(CF44=1,IF(AA44+IF(AS44=0,VLOOKUP(CONCATENATE(LEFT(J44,LEN(J44)-1),"1"),$J$2:$BW$677,17,FALSE),VLOOKUP(CONCATENATE(LEFT(J44,LEN(J44)-1),"0"),$J$2:$BW$677,17,FALSE))=2,1,0),"")</f>
        <v>0</v>
      </c>
      <c r="CE44" s="24">
        <f t="shared" ref="CE44:CE107" si="69">IF(BZ44="","",IF(AND(BZ44&gt;-1.0001, BZ44&lt;1.0001),1,0))</f>
        <v>0</v>
      </c>
      <c r="CF44">
        <f t="shared" ref="CF44:CF107" si="70">IF(AND(AND(ISNUMBER(AW44),ISNUMBER(BC44)),ISNUMBER(BJ44)),1,0)</f>
        <v>1</v>
      </c>
      <c r="CG44">
        <f t="shared" si="6"/>
        <v>1</v>
      </c>
      <c r="CH44">
        <f t="shared" si="7"/>
        <v>1</v>
      </c>
      <c r="CI44">
        <f t="shared" si="8"/>
        <v>0</v>
      </c>
      <c r="CJ44">
        <f t="shared" si="9"/>
        <v>1</v>
      </c>
      <c r="CK44" t="str">
        <f t="shared" ref="CK44:CK107" si="71">IF(AND(AND(ISNUMBER(BS44), ISNUMBER(AU44)),AT44=1), AU44/BS44,"")</f>
        <v/>
      </c>
      <c r="CL44">
        <f t="shared" ref="CL44:CL75" si="72">IF(ISNUMBER(AU44), (AU44/4)-BS44,"")</f>
        <v>-1.2900000000000005</v>
      </c>
      <c r="CM44">
        <f t="shared" ref="CM44:CM75" si="73">IF(ISNUMBER(AU44),IF(ABS(CL44)&gt;0.99999,1,0),"")</f>
        <v>1</v>
      </c>
      <c r="CN44" t="str">
        <f t="shared" ref="CN44:CN107" si="74">IF(AND(BC44&lt;0.05,BS44&gt;2.75),1,"")</f>
        <v/>
      </c>
      <c r="CO44" t="str">
        <f t="shared" ref="CO44:CO107" si="75">IF(AB44=1,1,"")</f>
        <v/>
      </c>
    </row>
    <row r="45" spans="1:93" ht="16" hidden="1" x14ac:dyDescent="0.2">
      <c r="A45">
        <v>45</v>
      </c>
      <c r="B45" t="s">
        <v>215</v>
      </c>
      <c r="C45" t="s">
        <v>94</v>
      </c>
      <c r="D45" t="s">
        <v>216</v>
      </c>
      <c r="E45" t="s">
        <v>217</v>
      </c>
      <c r="F45" t="s">
        <v>97</v>
      </c>
      <c r="G45">
        <v>90732</v>
      </c>
      <c r="H45" t="s">
        <v>218</v>
      </c>
      <c r="J45" t="str">
        <f t="shared" si="46"/>
        <v>Dolores Nawa_1</v>
      </c>
      <c r="K45" s="22">
        <f>IF(ISERROR(VLOOKUP($J45,'[1]early late'!$G$1:$BT$134,4,FALSE)),"",VLOOKUP($J45,'[1]early late'!$G$1:$BT$134,4,FALSE))</f>
        <v>8886</v>
      </c>
      <c r="L45">
        <v>1</v>
      </c>
      <c r="M45" s="22" t="s">
        <v>223</v>
      </c>
      <c r="N45" s="22"/>
      <c r="O45">
        <v>1</v>
      </c>
      <c r="P45">
        <v>0</v>
      </c>
      <c r="Q45">
        <v>1</v>
      </c>
      <c r="R45">
        <f t="shared" si="47"/>
        <v>0</v>
      </c>
      <c r="S45">
        <f t="shared" si="48"/>
        <v>1</v>
      </c>
      <c r="T45">
        <f t="shared" si="49"/>
        <v>0</v>
      </c>
      <c r="U45">
        <f t="shared" si="50"/>
        <v>0</v>
      </c>
      <c r="V45">
        <f t="shared" si="51"/>
        <v>0</v>
      </c>
      <c r="W45">
        <f t="shared" si="52"/>
        <v>0</v>
      </c>
      <c r="X45">
        <f t="shared" si="53"/>
        <v>1</v>
      </c>
      <c r="Y45" s="22" t="s">
        <v>220</v>
      </c>
      <c r="Z45">
        <v>0</v>
      </c>
      <c r="AA45">
        <f>IF(ISERROR(SEARCH("ptosis",Y45)),0,1)</f>
        <v>1</v>
      </c>
      <c r="AB45">
        <f t="shared" si="54"/>
        <v>1</v>
      </c>
      <c r="AC45">
        <v>1</v>
      </c>
      <c r="AD45">
        <v>0</v>
      </c>
      <c r="AE45">
        <f t="shared" si="55"/>
        <v>0</v>
      </c>
      <c r="AF45" s="23">
        <f t="shared" si="56"/>
        <v>0</v>
      </c>
      <c r="AG45">
        <f t="shared" si="57"/>
        <v>0</v>
      </c>
      <c r="AH45">
        <v>1</v>
      </c>
      <c r="AI45" t="s">
        <v>224</v>
      </c>
      <c r="AJ45">
        <f t="shared" si="58"/>
        <v>0</v>
      </c>
      <c r="AK45" s="22" t="s">
        <v>221</v>
      </c>
      <c r="AN45">
        <f>IF(ISERROR(VLOOKUP($J45,'[1]early late'!$G$1:$BT$134,6,FALSE)),"",VLOOKUP($J45,'[1]early late'!$G$1:$BT$134,6,FALSE))</f>
        <v>12</v>
      </c>
      <c r="AO45" s="24">
        <v>2</v>
      </c>
      <c r="AP45" s="25">
        <f t="shared" si="0"/>
        <v>83.854794520547941</v>
      </c>
      <c r="AQ45">
        <v>1</v>
      </c>
      <c r="AS45" s="26">
        <v>1</v>
      </c>
      <c r="AT45" s="24">
        <v>1</v>
      </c>
      <c r="AU45" s="27">
        <v>3.5</v>
      </c>
      <c r="AV45" s="27"/>
      <c r="AW45" s="22">
        <v>39939</v>
      </c>
      <c r="AX45" s="22">
        <f>IF(ISERROR(VLOOKUP($J45,'[1]early late'!$G$1:$BT$134,7,FALSE)),"",VLOOKUP($J45,'[1]early late'!$G$1:$BT$134,7,FALSE))</f>
        <v>39944</v>
      </c>
      <c r="AY45" s="22">
        <v>40213</v>
      </c>
      <c r="AZ45" s="27">
        <f>IF(AND(ISNUMBER(AW45),ISNUMBER(AY45)),DAYS360(AW45,AY45)/30,"")</f>
        <v>8.9333333333333336</v>
      </c>
      <c r="BA45" t="s">
        <v>101</v>
      </c>
      <c r="BB45" s="25">
        <f t="shared" si="44"/>
        <v>0</v>
      </c>
      <c r="BC45" s="27">
        <v>1.87</v>
      </c>
      <c r="BD45" s="27">
        <v>15.84</v>
      </c>
      <c r="BE45" s="27">
        <v>2.98</v>
      </c>
      <c r="BF45" s="27">
        <v>18.63</v>
      </c>
      <c r="BG45" s="27">
        <f>IF(ISERROR(VLOOKUP($J45,'[1]early late'!$G$1:$BT$134,8,FALSE)),"",VLOOKUP($J45,'[1]early late'!$G$1:$BT$134,8,FALSE))</f>
        <v>5</v>
      </c>
      <c r="BH45" s="27">
        <f>IF(ISERROR(VLOOKUP($J45,'[1]early late'!$G$1:$BT$134,9,FALSE)),"",VLOOKUP($J45,'[1]early late'!$G$1:$BT$134,9,FALSE))</f>
        <v>3.4169999999999998</v>
      </c>
      <c r="BI45" s="27"/>
      <c r="BJ45">
        <v>3.1</v>
      </c>
      <c r="BK45">
        <v>11.19</v>
      </c>
      <c r="BM45" s="28" t="s">
        <v>222</v>
      </c>
      <c r="BN45" s="28">
        <f>IF(ISERROR(VLOOKUP($J45,'[1]early late'!$G$1:$BT$134,40,FALSE)),"",VLOOKUP($J45,'[1]early late'!$G$1:$BT$134,40,FALSE))</f>
        <v>1.5469999999999997</v>
      </c>
      <c r="BO45" s="28">
        <f>IF(ISERROR(VLOOKUP($J45,'[1]early late'!$G$1:$BT$134,41,FALSE)),"",VLOOKUP($J45,'[1]early late'!$G$1:$BT$134,41,FALSE))</f>
        <v>-0.31699999999999973</v>
      </c>
      <c r="BP45">
        <f t="shared" si="2"/>
        <v>1.1099999999999999</v>
      </c>
      <c r="BQ45">
        <f t="shared" si="59"/>
        <v>2.7899999999999991</v>
      </c>
      <c r="BR45">
        <f t="shared" si="60"/>
        <v>1.6799999999999993</v>
      </c>
      <c r="BS45">
        <f t="shared" si="3"/>
        <v>1.23</v>
      </c>
      <c r="BT45">
        <f t="shared" si="61"/>
        <v>-4.6500000000000004</v>
      </c>
      <c r="BU45">
        <f t="shared" si="62"/>
        <v>-5.879999999999999</v>
      </c>
      <c r="BV45" t="str">
        <f>IF(ISNUMBER($BL45),IF($BL45=$BW45,1,0),"")</f>
        <v/>
      </c>
      <c r="BW45" s="24">
        <f t="shared" si="45"/>
        <v>0</v>
      </c>
      <c r="BX45" s="24">
        <f t="shared" si="63"/>
        <v>-0.56000000000000005</v>
      </c>
      <c r="BY45" s="24">
        <f t="shared" si="64"/>
        <v>0.82000000000000006</v>
      </c>
      <c r="BZ45" s="24">
        <f t="shared" si="65"/>
        <v>-1.0299999999999998</v>
      </c>
      <c r="CA45" s="24">
        <f t="shared" si="66"/>
        <v>1</v>
      </c>
      <c r="CB45" s="24" t="str">
        <f t="shared" si="5"/>
        <v/>
      </c>
      <c r="CC45" s="24">
        <f t="shared" si="67"/>
        <v>1</v>
      </c>
      <c r="CD45" s="25">
        <f t="shared" si="68"/>
        <v>0</v>
      </c>
      <c r="CE45" s="24">
        <f t="shared" si="69"/>
        <v>0</v>
      </c>
      <c r="CF45">
        <f t="shared" si="70"/>
        <v>1</v>
      </c>
      <c r="CG45">
        <f t="shared" si="6"/>
        <v>1</v>
      </c>
      <c r="CH45">
        <f t="shared" si="7"/>
        <v>1</v>
      </c>
      <c r="CI45">
        <f t="shared" si="8"/>
        <v>1</v>
      </c>
      <c r="CJ45">
        <f t="shared" si="9"/>
        <v>1</v>
      </c>
      <c r="CK45">
        <f t="shared" si="71"/>
        <v>2.845528455284553</v>
      </c>
      <c r="CL45">
        <f t="shared" si="72"/>
        <v>-0.35499999999999998</v>
      </c>
      <c r="CM45">
        <f t="shared" si="73"/>
        <v>0</v>
      </c>
      <c r="CN45" t="str">
        <f t="shared" si="74"/>
        <v/>
      </c>
      <c r="CO45">
        <f t="shared" si="75"/>
        <v>1</v>
      </c>
    </row>
    <row r="46" spans="1:93" ht="16" x14ac:dyDescent="0.2">
      <c r="A46">
        <v>259</v>
      </c>
      <c r="B46" t="s">
        <v>746</v>
      </c>
      <c r="C46" t="s">
        <v>94</v>
      </c>
      <c r="D46" t="s">
        <v>747</v>
      </c>
      <c r="E46" t="s">
        <v>109</v>
      </c>
      <c r="F46" t="s">
        <v>97</v>
      </c>
      <c r="G46" t="s">
        <v>748</v>
      </c>
      <c r="H46" t="s">
        <v>749</v>
      </c>
      <c r="J46" t="str">
        <f t="shared" si="46"/>
        <v>Madelyn Fischmann_0</v>
      </c>
      <c r="K46" s="22">
        <v>9242</v>
      </c>
      <c r="L46">
        <v>0</v>
      </c>
      <c r="M46" s="22"/>
      <c r="N46" s="22"/>
      <c r="O46">
        <v>0</v>
      </c>
      <c r="P46">
        <v>0</v>
      </c>
      <c r="Q46">
        <v>0</v>
      </c>
      <c r="R46">
        <f t="shared" si="47"/>
        <v>0</v>
      </c>
      <c r="S46">
        <f t="shared" si="48"/>
        <v>0</v>
      </c>
      <c r="T46">
        <f t="shared" si="49"/>
        <v>0</v>
      </c>
      <c r="U46">
        <f t="shared" si="50"/>
        <v>0</v>
      </c>
      <c r="V46">
        <f t="shared" si="51"/>
        <v>0</v>
      </c>
      <c r="W46">
        <f t="shared" si="52"/>
        <v>0</v>
      </c>
      <c r="X46">
        <f t="shared" si="53"/>
        <v>0</v>
      </c>
      <c r="Y46" s="22" t="s">
        <v>750</v>
      </c>
      <c r="Z46">
        <v>0</v>
      </c>
      <c r="AA46">
        <f>IF(ISERROR(SEARCH("ptosis",Y46)),0,1)</f>
        <v>1</v>
      </c>
      <c r="AB46">
        <f t="shared" si="54"/>
        <v>0</v>
      </c>
      <c r="AC46">
        <v>0</v>
      </c>
      <c r="AD46">
        <v>0</v>
      </c>
      <c r="AE46">
        <f t="shared" si="55"/>
        <v>0</v>
      </c>
      <c r="AF46" s="23">
        <f t="shared" si="56"/>
        <v>0</v>
      </c>
      <c r="AG46">
        <f t="shared" si="57"/>
        <v>0</v>
      </c>
      <c r="AH46">
        <v>1</v>
      </c>
      <c r="AI46" t="s">
        <v>751</v>
      </c>
      <c r="AJ46">
        <f t="shared" si="58"/>
        <v>0</v>
      </c>
      <c r="AK46" s="22"/>
      <c r="AL46">
        <v>27</v>
      </c>
      <c r="AN46">
        <v>13</v>
      </c>
      <c r="AO46" s="24">
        <v>2</v>
      </c>
      <c r="AP46" s="25">
        <f t="shared" si="0"/>
        <v>76.183561643835617</v>
      </c>
      <c r="AQ46">
        <v>1</v>
      </c>
      <c r="AS46" s="26">
        <v>0</v>
      </c>
      <c r="AT46" s="24">
        <v>1</v>
      </c>
      <c r="AU46" s="27">
        <v>3.5</v>
      </c>
      <c r="AV46" s="27"/>
      <c r="AW46" s="22">
        <v>37454</v>
      </c>
      <c r="AX46" s="22" t="str">
        <f>IF(ISERROR(VLOOKUP($J46,'[1]early late'!$G$1:$BT$134,7,FALSE)),"",VLOOKUP($J46,'[1]early late'!$G$1:$BT$134,7,FALSE))</f>
        <v/>
      </c>
      <c r="AY46" s="22">
        <v>37847</v>
      </c>
      <c r="AZ46" s="27">
        <v>12.9</v>
      </c>
      <c r="BA46" t="s">
        <v>118</v>
      </c>
      <c r="BB46" s="25">
        <f t="shared" si="44"/>
        <v>1</v>
      </c>
      <c r="BC46" s="27">
        <v>1.37</v>
      </c>
      <c r="BD46" s="27">
        <v>17.12</v>
      </c>
      <c r="BE46" s="27">
        <v>1.54</v>
      </c>
      <c r="BF46" s="27">
        <v>18.14</v>
      </c>
      <c r="BG46" s="27" t="str">
        <f>IF(ISERROR(VLOOKUP($J46,'[1]early late'!$G$1:$BT$134,8,FALSE)),"",VLOOKUP($J46,'[1]early late'!$G$1:$BT$134,8,FALSE))</f>
        <v/>
      </c>
      <c r="BH46" s="27" t="str">
        <f>IF(ISERROR(VLOOKUP($J46,'[1]early late'!$G$1:$BT$134,9,FALSE)),"",VLOOKUP($J46,'[1]early late'!$G$1:$BT$134,9,FALSE))</f>
        <v/>
      </c>
      <c r="BI46" s="27"/>
      <c r="BJ46">
        <v>2.39</v>
      </c>
      <c r="BK46">
        <v>13.03</v>
      </c>
      <c r="BM46" s="28" t="s">
        <v>752</v>
      </c>
      <c r="BN46" s="28" t="str">
        <f>IF(ISERROR(VLOOKUP($J46,'[1]early late'!$G$1:$BT$134,40,FALSE)),"",VLOOKUP($J46,'[1]early late'!$G$1:$BT$134,40,FALSE))</f>
        <v/>
      </c>
      <c r="BO46" s="28" t="str">
        <f>IF(ISERROR(VLOOKUP($J46,'[1]early late'!$G$1:$BT$134,41,FALSE)),"",VLOOKUP($J46,'[1]early late'!$G$1:$BT$134,41,FALSE))</f>
        <v/>
      </c>
      <c r="BP46">
        <f t="shared" si="2"/>
        <v>0.16999999999999993</v>
      </c>
      <c r="BQ46">
        <f t="shared" si="59"/>
        <v>1.0199999999999996</v>
      </c>
      <c r="BR46">
        <f t="shared" si="60"/>
        <v>0.84999999999999964</v>
      </c>
      <c r="BS46">
        <f t="shared" si="3"/>
        <v>1.02</v>
      </c>
      <c r="BT46">
        <f t="shared" si="61"/>
        <v>-4.0900000000000016</v>
      </c>
      <c r="BU46">
        <f t="shared" si="62"/>
        <v>-5.1100000000000012</v>
      </c>
      <c r="BW46" s="24">
        <f t="shared" si="45"/>
        <v>0</v>
      </c>
      <c r="BX46" s="24">
        <f t="shared" si="63"/>
        <v>-0.14999999999999991</v>
      </c>
      <c r="BY46" s="24">
        <f t="shared" si="64"/>
        <v>9.000000000000008E-2</v>
      </c>
      <c r="BZ46" s="24">
        <f t="shared" si="65"/>
        <v>-1.1099999999999999</v>
      </c>
      <c r="CA46" s="24">
        <f t="shared" si="66"/>
        <v>1</v>
      </c>
      <c r="CB46" s="24" t="str">
        <f t="shared" si="5"/>
        <v/>
      </c>
      <c r="CC46" s="24">
        <f t="shared" si="67"/>
        <v>0</v>
      </c>
      <c r="CD46" s="25">
        <f t="shared" si="68"/>
        <v>0</v>
      </c>
      <c r="CE46" s="24">
        <f t="shared" si="69"/>
        <v>0</v>
      </c>
      <c r="CF46">
        <f t="shared" si="70"/>
        <v>1</v>
      </c>
      <c r="CG46">
        <f t="shared" si="6"/>
        <v>0</v>
      </c>
      <c r="CH46">
        <f t="shared" si="7"/>
        <v>1</v>
      </c>
      <c r="CI46">
        <f t="shared" si="8"/>
        <v>1</v>
      </c>
      <c r="CJ46">
        <f t="shared" si="9"/>
        <v>1</v>
      </c>
      <c r="CK46">
        <f t="shared" si="71"/>
        <v>3.4313725490196076</v>
      </c>
      <c r="CL46">
        <f t="shared" si="72"/>
        <v>-0.14500000000000002</v>
      </c>
      <c r="CM46">
        <f t="shared" si="73"/>
        <v>0</v>
      </c>
      <c r="CN46" t="str">
        <f t="shared" si="74"/>
        <v/>
      </c>
      <c r="CO46" t="str">
        <f t="shared" si="75"/>
        <v/>
      </c>
    </row>
    <row r="47" spans="1:93" ht="16" hidden="1" x14ac:dyDescent="0.2">
      <c r="A47">
        <v>287</v>
      </c>
      <c r="B47" t="s">
        <v>798</v>
      </c>
      <c r="C47" t="s">
        <v>94</v>
      </c>
      <c r="J47" t="str">
        <f t="shared" si="46"/>
        <v>Prasad Koka_0</v>
      </c>
      <c r="K47" s="22">
        <v>17601</v>
      </c>
      <c r="L47">
        <v>0</v>
      </c>
      <c r="M47" s="22"/>
      <c r="N47" s="22"/>
      <c r="O47">
        <v>0</v>
      </c>
      <c r="P47">
        <v>0</v>
      </c>
      <c r="Q47">
        <v>0</v>
      </c>
      <c r="R47">
        <f t="shared" si="47"/>
        <v>0</v>
      </c>
      <c r="S47">
        <f t="shared" si="48"/>
        <v>0</v>
      </c>
      <c r="T47">
        <f t="shared" si="49"/>
        <v>0</v>
      </c>
      <c r="U47">
        <f t="shared" si="50"/>
        <v>0</v>
      </c>
      <c r="V47">
        <f t="shared" si="51"/>
        <v>0</v>
      </c>
      <c r="W47">
        <f t="shared" si="52"/>
        <v>0</v>
      </c>
      <c r="X47">
        <f t="shared" si="53"/>
        <v>0</v>
      </c>
      <c r="Y47" s="22" t="s">
        <v>507</v>
      </c>
      <c r="Z47">
        <v>0</v>
      </c>
      <c r="AA47">
        <f>IF(ISERROR(SEARCH("ptosis",Y47)),0,1)</f>
        <v>1</v>
      </c>
      <c r="AB47">
        <f t="shared" si="54"/>
        <v>1</v>
      </c>
      <c r="AC47">
        <v>1</v>
      </c>
      <c r="AD47">
        <v>1</v>
      </c>
      <c r="AE47">
        <f t="shared" si="55"/>
        <v>0</v>
      </c>
      <c r="AF47" s="23">
        <f t="shared" si="56"/>
        <v>0</v>
      </c>
      <c r="AG47">
        <f t="shared" si="57"/>
        <v>0</v>
      </c>
      <c r="AH47">
        <v>0</v>
      </c>
      <c r="AJ47">
        <f t="shared" si="58"/>
        <v>0</v>
      </c>
      <c r="AK47" s="22" t="s">
        <v>799</v>
      </c>
      <c r="AN47">
        <v>14</v>
      </c>
      <c r="AO47" s="24">
        <v>1</v>
      </c>
      <c r="AP47" s="25">
        <f t="shared" si="0"/>
        <v>54.254794520547946</v>
      </c>
      <c r="AQ47">
        <v>1</v>
      </c>
      <c r="AS47" s="26">
        <v>0</v>
      </c>
      <c r="AT47" s="24">
        <v>1</v>
      </c>
      <c r="AU47" s="27">
        <v>3.5</v>
      </c>
      <c r="AV47" s="27"/>
      <c r="AW47" s="29">
        <v>37692</v>
      </c>
      <c r="AX47" s="22" t="str">
        <f>IF(ISERROR(VLOOKUP($J47,'[1]early late'!$G$1:$BT$134,7,FALSE)),"",VLOOKUP($J47,'[1]early late'!$G$1:$BT$134,7,FALSE))</f>
        <v/>
      </c>
      <c r="AY47" s="29">
        <v>37879</v>
      </c>
      <c r="AZ47" s="27">
        <v>6.1</v>
      </c>
      <c r="BA47" t="s">
        <v>118</v>
      </c>
      <c r="BB47" s="25">
        <f t="shared" si="44"/>
        <v>1</v>
      </c>
      <c r="BC47">
        <v>2.0499999999999998</v>
      </c>
      <c r="BD47">
        <v>15.76</v>
      </c>
      <c r="BE47">
        <v>2.0699999999999998</v>
      </c>
      <c r="BF47">
        <v>13.96</v>
      </c>
      <c r="BG47" s="27" t="str">
        <f>IF(ISERROR(VLOOKUP($J47,'[1]early late'!$G$1:$BT$134,8,FALSE)),"",VLOOKUP($J47,'[1]early late'!$G$1:$BT$134,8,FALSE))</f>
        <v/>
      </c>
      <c r="BH47" s="27" t="str">
        <f>IF(ISERROR(VLOOKUP($J47,'[1]early late'!$G$1:$BT$134,9,FALSE)),"",VLOOKUP($J47,'[1]early late'!$G$1:$BT$134,9,FALSE))</f>
        <v/>
      </c>
      <c r="BJ47">
        <v>2.2599999999999998</v>
      </c>
      <c r="BK47">
        <v>15.86</v>
      </c>
      <c r="BN47" s="28" t="str">
        <f>IF(ISERROR(VLOOKUP($J47,'[1]early late'!$G$1:$BT$134,40,FALSE)),"",VLOOKUP($J47,'[1]early late'!$G$1:$BT$134,40,FALSE))</f>
        <v/>
      </c>
      <c r="BO47" s="28" t="str">
        <f>IF(ISERROR(VLOOKUP($J47,'[1]early late'!$G$1:$BT$134,41,FALSE)),"",VLOOKUP($J47,'[1]early late'!$G$1:$BT$134,41,FALSE))</f>
        <v/>
      </c>
      <c r="BP47">
        <f t="shared" si="2"/>
        <v>2.0000000000000018E-2</v>
      </c>
      <c r="BQ47">
        <f t="shared" si="59"/>
        <v>-1.7999999999999989</v>
      </c>
      <c r="BR47">
        <f t="shared" si="60"/>
        <v>-1.819999999999999</v>
      </c>
      <c r="BS47">
        <f t="shared" si="3"/>
        <v>0.20999999999999996</v>
      </c>
      <c r="BT47">
        <f t="shared" si="61"/>
        <v>9.9999999999999645E-2</v>
      </c>
      <c r="BU47">
        <f t="shared" si="62"/>
        <v>-0.11000000000000121</v>
      </c>
      <c r="BW47" s="24">
        <f t="shared" si="45"/>
        <v>0</v>
      </c>
      <c r="BX47" s="24">
        <f t="shared" si="63"/>
        <v>-0.5900000000000003</v>
      </c>
      <c r="BY47" s="24">
        <f t="shared" si="64"/>
        <v>-0.10000000000000009</v>
      </c>
      <c r="BZ47" s="24">
        <f t="shared" si="65"/>
        <v>-0.65000000000000036</v>
      </c>
      <c r="CA47" s="24">
        <f t="shared" si="66"/>
        <v>1</v>
      </c>
      <c r="CB47" s="24" t="str">
        <f t="shared" si="5"/>
        <v/>
      </c>
      <c r="CC47" s="24">
        <f t="shared" si="67"/>
        <v>1</v>
      </c>
      <c r="CD47" s="25">
        <f t="shared" si="68"/>
        <v>0</v>
      </c>
      <c r="CE47" s="24">
        <f t="shared" si="69"/>
        <v>1</v>
      </c>
      <c r="CF47">
        <f t="shared" si="70"/>
        <v>1</v>
      </c>
      <c r="CG47">
        <f t="shared" si="6"/>
        <v>0</v>
      </c>
      <c r="CH47">
        <f t="shared" si="7"/>
        <v>0</v>
      </c>
      <c r="CI47">
        <f t="shared" si="8"/>
        <v>1</v>
      </c>
      <c r="CJ47">
        <f t="shared" si="9"/>
        <v>1</v>
      </c>
      <c r="CK47">
        <f t="shared" si="71"/>
        <v>16.666666666666668</v>
      </c>
      <c r="CL47">
        <f t="shared" si="72"/>
        <v>0.66500000000000004</v>
      </c>
      <c r="CM47">
        <f t="shared" si="73"/>
        <v>0</v>
      </c>
      <c r="CN47" t="str">
        <f t="shared" si="74"/>
        <v/>
      </c>
      <c r="CO47">
        <f t="shared" si="75"/>
        <v>1</v>
      </c>
    </row>
    <row r="48" spans="1:93" ht="16" x14ac:dyDescent="0.2">
      <c r="A48">
        <v>405</v>
      </c>
      <c r="B48" t="s">
        <v>1089</v>
      </c>
      <c r="C48" t="s">
        <v>94</v>
      </c>
      <c r="D48" t="s">
        <v>1090</v>
      </c>
      <c r="E48" t="s">
        <v>1091</v>
      </c>
      <c r="F48" t="s">
        <v>1092</v>
      </c>
      <c r="G48">
        <v>91377</v>
      </c>
      <c r="H48" t="s">
        <v>1093</v>
      </c>
      <c r="J48" t="str">
        <f t="shared" si="46"/>
        <v>Minh Tri Nguyen_0</v>
      </c>
      <c r="K48" s="22">
        <v>22961</v>
      </c>
      <c r="L48">
        <v>1</v>
      </c>
      <c r="M48" s="22" t="s">
        <v>888</v>
      </c>
      <c r="N48" s="22"/>
      <c r="O48">
        <v>0</v>
      </c>
      <c r="P48">
        <v>0</v>
      </c>
      <c r="Q48">
        <v>0</v>
      </c>
      <c r="R48">
        <f t="shared" si="47"/>
        <v>0</v>
      </c>
      <c r="S48">
        <f t="shared" si="48"/>
        <v>0</v>
      </c>
      <c r="T48">
        <f t="shared" si="49"/>
        <v>0</v>
      </c>
      <c r="U48">
        <f t="shared" si="50"/>
        <v>0</v>
      </c>
      <c r="V48">
        <f t="shared" si="51"/>
        <v>0</v>
      </c>
      <c r="W48">
        <f t="shared" si="52"/>
        <v>0</v>
      </c>
      <c r="X48">
        <f t="shared" si="53"/>
        <v>0</v>
      </c>
      <c r="Y48" s="22" t="s">
        <v>931</v>
      </c>
      <c r="Z48">
        <v>0</v>
      </c>
      <c r="AA48">
        <v>1</v>
      </c>
      <c r="AB48">
        <f t="shared" si="54"/>
        <v>0</v>
      </c>
      <c r="AC48">
        <v>0</v>
      </c>
      <c r="AD48">
        <v>0</v>
      </c>
      <c r="AE48">
        <f t="shared" si="55"/>
        <v>0</v>
      </c>
      <c r="AF48" s="23">
        <f t="shared" si="56"/>
        <v>0</v>
      </c>
      <c r="AG48">
        <f t="shared" si="57"/>
        <v>0</v>
      </c>
      <c r="AH48">
        <v>1</v>
      </c>
      <c r="AI48" t="s">
        <v>1094</v>
      </c>
      <c r="AJ48">
        <f t="shared" si="58"/>
        <v>0</v>
      </c>
      <c r="AK48" s="22"/>
      <c r="AN48" t="str">
        <f>IF(ISERROR(VLOOKUP($J48,'[1]early late'!$G$1:$BT$134,6,FALSE)),"",VLOOKUP($J48,'[1]early late'!$G$1:$BT$134,6,FALSE))</f>
        <v/>
      </c>
      <c r="AO48" s="24">
        <v>1</v>
      </c>
      <c r="AP48" s="25">
        <f t="shared" si="0"/>
        <v>45.778082191780825</v>
      </c>
      <c r="AQ48">
        <v>1</v>
      </c>
      <c r="AS48" s="26">
        <v>0</v>
      </c>
      <c r="AT48" s="24">
        <v>1</v>
      </c>
      <c r="AU48" s="27">
        <v>3.5</v>
      </c>
      <c r="AV48" s="27"/>
      <c r="AW48" s="22">
        <v>39913</v>
      </c>
      <c r="AX48" s="22" t="str">
        <f>IF(ISERROR(VLOOKUP($J48,'[1]early late'!$G$1:$BT$134,7,FALSE)),"",VLOOKUP($J48,'[1]early late'!$G$1:$BT$134,7,FALSE))</f>
        <v/>
      </c>
      <c r="AY48" s="22">
        <v>39967</v>
      </c>
      <c r="AZ48" s="27">
        <v>1.7666666666666699</v>
      </c>
      <c r="BA48" t="s">
        <v>101</v>
      </c>
      <c r="BB48" s="25">
        <f t="shared" si="44"/>
        <v>0</v>
      </c>
      <c r="BC48" s="27">
        <v>2</v>
      </c>
      <c r="BD48" s="27">
        <v>13.425000000000001</v>
      </c>
      <c r="BE48" s="27">
        <v>2.56</v>
      </c>
      <c r="BF48" s="27">
        <v>13.31</v>
      </c>
      <c r="BG48" s="27" t="str">
        <f>IF(ISERROR(VLOOKUP($J48,'[1]early late'!$G$1:$BT$134,8,FALSE)),"",VLOOKUP($J48,'[1]early late'!$G$1:$BT$134,8,FALSE))</f>
        <v/>
      </c>
      <c r="BH48" s="27" t="str">
        <f>IF(ISERROR(VLOOKUP($J48,'[1]early late'!$G$1:$BT$134,9,FALSE)),"",VLOOKUP($J48,'[1]early late'!$G$1:$BT$134,9,FALSE))</f>
        <v/>
      </c>
      <c r="BI48" s="27"/>
      <c r="BJ48">
        <v>3.33</v>
      </c>
      <c r="BK48">
        <v>12.2</v>
      </c>
      <c r="BM48" s="28"/>
      <c r="BN48" s="28" t="str">
        <f>IF(ISERROR(VLOOKUP($J48,'[1]early late'!$G$1:$BT$134,40,FALSE)),"",VLOOKUP($J48,'[1]early late'!$G$1:$BT$134,40,FALSE))</f>
        <v/>
      </c>
      <c r="BO48" s="28" t="str">
        <f>IF(ISERROR(VLOOKUP($J48,'[1]early late'!$G$1:$BT$134,41,FALSE)),"",VLOOKUP($J48,'[1]early late'!$G$1:$BT$134,41,FALSE))</f>
        <v/>
      </c>
      <c r="BP48">
        <f t="shared" si="2"/>
        <v>0.56000000000000005</v>
      </c>
      <c r="BQ48">
        <f t="shared" si="59"/>
        <v>-0.11500000000000021</v>
      </c>
      <c r="BR48">
        <f t="shared" si="60"/>
        <v>-0.67500000000000027</v>
      </c>
      <c r="BS48">
        <f t="shared" si="3"/>
        <v>1.33</v>
      </c>
      <c r="BT48">
        <f t="shared" si="61"/>
        <v>-1.2250000000000014</v>
      </c>
      <c r="BU48">
        <f t="shared" si="62"/>
        <v>-2.5550000000000015</v>
      </c>
      <c r="BW48" s="24">
        <f t="shared" si="45"/>
        <v>1</v>
      </c>
      <c r="BX48" s="24">
        <f t="shared" si="63"/>
        <v>-4.9999999999999822E-2</v>
      </c>
      <c r="BY48" s="24">
        <f t="shared" si="64"/>
        <v>-2.0300000000000002</v>
      </c>
      <c r="BZ48" s="24">
        <f t="shared" si="65"/>
        <v>-1.2599999999999998</v>
      </c>
      <c r="CA48" s="24">
        <f t="shared" si="66"/>
        <v>0</v>
      </c>
      <c r="CB48" s="24">
        <f t="shared" si="5"/>
        <v>0</v>
      </c>
      <c r="CC48" s="24">
        <f t="shared" si="67"/>
        <v>0</v>
      </c>
      <c r="CD48" s="25">
        <f t="shared" si="68"/>
        <v>0</v>
      </c>
      <c r="CE48" s="24">
        <f t="shared" si="69"/>
        <v>0</v>
      </c>
      <c r="CF48">
        <f t="shared" si="70"/>
        <v>1</v>
      </c>
      <c r="CG48">
        <f t="shared" si="6"/>
        <v>1</v>
      </c>
      <c r="CH48">
        <f t="shared" si="7"/>
        <v>1</v>
      </c>
      <c r="CI48">
        <f t="shared" si="8"/>
        <v>1</v>
      </c>
      <c r="CJ48">
        <f t="shared" si="9"/>
        <v>1</v>
      </c>
      <c r="CK48">
        <f t="shared" si="71"/>
        <v>2.6315789473684208</v>
      </c>
      <c r="CL48">
        <f t="shared" si="72"/>
        <v>-0.45500000000000007</v>
      </c>
      <c r="CM48">
        <f t="shared" si="73"/>
        <v>0</v>
      </c>
      <c r="CN48" t="str">
        <f t="shared" si="74"/>
        <v/>
      </c>
      <c r="CO48" t="str">
        <f t="shared" si="75"/>
        <v/>
      </c>
    </row>
    <row r="49" spans="1:93" ht="16" x14ac:dyDescent="0.2">
      <c r="A49">
        <v>525</v>
      </c>
      <c r="B49" t="s">
        <v>1513</v>
      </c>
      <c r="C49" t="s">
        <v>94</v>
      </c>
      <c r="D49" t="s">
        <v>1514</v>
      </c>
      <c r="E49" t="s">
        <v>1064</v>
      </c>
      <c r="F49" t="s">
        <v>97</v>
      </c>
      <c r="G49">
        <v>91326</v>
      </c>
      <c r="H49" t="s">
        <v>1515</v>
      </c>
      <c r="J49" t="str">
        <f t="shared" si="46"/>
        <v>Renee Twersky-x_1</v>
      </c>
      <c r="K49" s="22">
        <v>22507</v>
      </c>
      <c r="L49">
        <v>0</v>
      </c>
      <c r="M49" s="22"/>
      <c r="N49" s="22"/>
      <c r="O49">
        <v>0</v>
      </c>
      <c r="P49">
        <v>0</v>
      </c>
      <c r="Q49">
        <v>0</v>
      </c>
      <c r="R49">
        <f t="shared" si="47"/>
        <v>0</v>
      </c>
      <c r="S49">
        <f t="shared" si="48"/>
        <v>0</v>
      </c>
      <c r="T49">
        <f t="shared" si="49"/>
        <v>0</v>
      </c>
      <c r="U49">
        <f t="shared" si="50"/>
        <v>0</v>
      </c>
      <c r="V49">
        <f t="shared" si="51"/>
        <v>0</v>
      </c>
      <c r="W49">
        <f t="shared" si="52"/>
        <v>0</v>
      </c>
      <c r="X49">
        <f t="shared" si="53"/>
        <v>0</v>
      </c>
      <c r="Y49" s="22" t="s">
        <v>158</v>
      </c>
      <c r="Z49">
        <v>0</v>
      </c>
      <c r="AA49">
        <f>IF(ISERROR(SEARCH("ptosis",Y49)),0,1)</f>
        <v>1</v>
      </c>
      <c r="AB49">
        <f t="shared" si="54"/>
        <v>0</v>
      </c>
      <c r="AC49">
        <v>0</v>
      </c>
      <c r="AD49">
        <v>0</v>
      </c>
      <c r="AE49">
        <f t="shared" si="55"/>
        <v>0</v>
      </c>
      <c r="AF49" s="23">
        <f t="shared" si="56"/>
        <v>0</v>
      </c>
      <c r="AG49">
        <f t="shared" si="57"/>
        <v>0</v>
      </c>
      <c r="AH49">
        <v>1</v>
      </c>
      <c r="AI49" t="s">
        <v>158</v>
      </c>
      <c r="AJ49">
        <f t="shared" si="58"/>
        <v>1</v>
      </c>
      <c r="AK49" s="22" t="s">
        <v>1516</v>
      </c>
      <c r="AN49">
        <v>13</v>
      </c>
      <c r="AO49" s="24">
        <v>2</v>
      </c>
      <c r="AP49" s="25">
        <f t="shared" si="0"/>
        <v>38.156164383561645</v>
      </c>
      <c r="AQ49">
        <v>2</v>
      </c>
      <c r="AS49" s="26">
        <v>1</v>
      </c>
      <c r="AT49" s="24">
        <v>1</v>
      </c>
      <c r="AU49" s="27">
        <v>3.5</v>
      </c>
      <c r="AV49" s="27"/>
      <c r="AW49" s="22">
        <v>36637</v>
      </c>
      <c r="AX49" s="22" t="str">
        <f>IF(ISERROR(VLOOKUP($J49,'[1]early late'!$G$1:$BT$134,7,FALSE)),"",VLOOKUP($J49,'[1]early late'!$G$1:$BT$134,7,FALSE))</f>
        <v/>
      </c>
      <c r="AY49" s="22">
        <v>36742</v>
      </c>
      <c r="AZ49" s="27">
        <f t="shared" ref="AZ49:AZ62" si="76">IF(AND(ISNUMBER(AW49),ISNUMBER(AY49)),DAYS360(AW49,AY49)/30,"")</f>
        <v>3.4333333333333331</v>
      </c>
      <c r="BA49" t="s">
        <v>101</v>
      </c>
      <c r="BB49" s="25">
        <f t="shared" si="44"/>
        <v>0</v>
      </c>
      <c r="BC49" s="27">
        <v>2.94</v>
      </c>
      <c r="BD49" s="27">
        <v>17.16</v>
      </c>
      <c r="BE49" s="27">
        <v>1.47</v>
      </c>
      <c r="BF49" s="27">
        <v>13.88</v>
      </c>
      <c r="BG49" s="27" t="str">
        <f>IF(ISERROR(VLOOKUP($J49,'[1]early late'!$G$1:$BT$134,8,FALSE)),"",VLOOKUP($J49,'[1]early late'!$G$1:$BT$134,8,FALSE))</f>
        <v/>
      </c>
      <c r="BH49" s="27" t="str">
        <f>IF(ISERROR(VLOOKUP($J49,'[1]early late'!$G$1:$BT$134,9,FALSE)),"",VLOOKUP($J49,'[1]early late'!$G$1:$BT$134,9,FALSE))</f>
        <v/>
      </c>
      <c r="BI49" s="27"/>
      <c r="BJ49">
        <v>2.27</v>
      </c>
      <c r="BK49">
        <v>13.41</v>
      </c>
      <c r="BM49" s="28" t="s">
        <v>1517</v>
      </c>
      <c r="BN49" s="28" t="str">
        <f>IF(ISERROR(VLOOKUP($J49,'[1]early late'!$G$1:$BT$134,40,FALSE)),"",VLOOKUP($J49,'[1]early late'!$G$1:$BT$134,40,FALSE))</f>
        <v/>
      </c>
      <c r="BO49" s="28" t="str">
        <f>IF(ISERROR(VLOOKUP($J49,'[1]early late'!$G$1:$BT$134,41,FALSE)),"",VLOOKUP($J49,'[1]early late'!$G$1:$BT$134,41,FALSE))</f>
        <v/>
      </c>
      <c r="BP49">
        <f t="shared" si="2"/>
        <v>-1.47</v>
      </c>
      <c r="BQ49">
        <f t="shared" si="59"/>
        <v>-3.2799999999999994</v>
      </c>
      <c r="BR49">
        <f t="shared" si="60"/>
        <v>-1.8099999999999994</v>
      </c>
      <c r="BS49">
        <f t="shared" si="3"/>
        <v>-0.66999999999999993</v>
      </c>
      <c r="BT49">
        <f t="shared" si="61"/>
        <v>-3.75</v>
      </c>
      <c r="BU49">
        <f t="shared" si="62"/>
        <v>-3.08</v>
      </c>
      <c r="BW49" s="24">
        <f t="shared" si="45"/>
        <v>0</v>
      </c>
      <c r="BX49" s="24" t="str">
        <f t="shared" si="63"/>
        <v/>
      </c>
      <c r="BY49" s="24" t="str">
        <f t="shared" si="64"/>
        <v/>
      </c>
      <c r="BZ49" s="24" t="str">
        <f t="shared" si="65"/>
        <v/>
      </c>
      <c r="CA49" s="24" t="str">
        <f t="shared" si="66"/>
        <v/>
      </c>
      <c r="CB49" s="24" t="str">
        <f t="shared" si="5"/>
        <v/>
      </c>
      <c r="CC49" s="24">
        <f t="shared" si="67"/>
        <v>0</v>
      </c>
      <c r="CD49" s="25">
        <f t="shared" si="68"/>
        <v>0</v>
      </c>
      <c r="CE49" s="24" t="str">
        <f t="shared" si="69"/>
        <v/>
      </c>
      <c r="CF49">
        <f t="shared" si="70"/>
        <v>1</v>
      </c>
      <c r="CG49">
        <f t="shared" si="6"/>
        <v>0</v>
      </c>
      <c r="CH49">
        <f t="shared" si="7"/>
        <v>0</v>
      </c>
      <c r="CI49">
        <f t="shared" si="8"/>
        <v>0</v>
      </c>
      <c r="CJ49">
        <f t="shared" si="9"/>
        <v>0</v>
      </c>
      <c r="CK49">
        <f t="shared" si="71"/>
        <v>-5.2238805970149258</v>
      </c>
      <c r="CL49">
        <f t="shared" si="72"/>
        <v>1.5449999999999999</v>
      </c>
      <c r="CM49">
        <f t="shared" si="73"/>
        <v>1</v>
      </c>
      <c r="CN49" t="str">
        <f t="shared" si="74"/>
        <v/>
      </c>
      <c r="CO49" t="str">
        <f t="shared" si="75"/>
        <v/>
      </c>
    </row>
    <row r="50" spans="1:93" ht="16" hidden="1" x14ac:dyDescent="0.2">
      <c r="A50">
        <v>14</v>
      </c>
      <c r="B50" t="s">
        <v>132</v>
      </c>
      <c r="C50" t="s">
        <v>94</v>
      </c>
      <c r="D50" t="s">
        <v>133</v>
      </c>
      <c r="E50" t="s">
        <v>134</v>
      </c>
      <c r="F50" t="s">
        <v>97</v>
      </c>
      <c r="G50">
        <v>91302</v>
      </c>
      <c r="H50" t="s">
        <v>135</v>
      </c>
      <c r="J50" t="str">
        <f t="shared" si="46"/>
        <v>Audrey Dyne_1</v>
      </c>
      <c r="K50" s="22">
        <f>IF(ISERROR(VLOOKUP($J50,'[1]early late'!$G$1:$BT$134,4,FALSE)),"",VLOOKUP($J50,'[1]early late'!$G$1:$BT$134,4,FALSE))</f>
        <v>15135</v>
      </c>
      <c r="L50">
        <v>1</v>
      </c>
      <c r="M50" s="22" t="s">
        <v>136</v>
      </c>
      <c r="N50" s="22"/>
      <c r="O50">
        <v>0</v>
      </c>
      <c r="P50">
        <v>0</v>
      </c>
      <c r="Q50">
        <v>0</v>
      </c>
      <c r="R50">
        <f t="shared" si="47"/>
        <v>0</v>
      </c>
      <c r="S50">
        <f t="shared" si="48"/>
        <v>0</v>
      </c>
      <c r="T50">
        <f t="shared" si="49"/>
        <v>0</v>
      </c>
      <c r="U50">
        <f t="shared" si="50"/>
        <v>0</v>
      </c>
      <c r="V50">
        <f t="shared" si="51"/>
        <v>0</v>
      </c>
      <c r="W50">
        <f t="shared" si="52"/>
        <v>0</v>
      </c>
      <c r="X50">
        <f t="shared" si="53"/>
        <v>0</v>
      </c>
      <c r="Y50" s="22" t="s">
        <v>139</v>
      </c>
      <c r="Z50">
        <v>0</v>
      </c>
      <c r="AA50">
        <f>IF(ISERROR(SEARCH("ptosis",Y50)),0,1)</f>
        <v>1</v>
      </c>
      <c r="AB50">
        <f t="shared" si="54"/>
        <v>0</v>
      </c>
      <c r="AC50">
        <v>0</v>
      </c>
      <c r="AD50">
        <v>0</v>
      </c>
      <c r="AE50">
        <f t="shared" si="55"/>
        <v>0</v>
      </c>
      <c r="AF50" s="23">
        <f t="shared" si="56"/>
        <v>1</v>
      </c>
      <c r="AG50">
        <f t="shared" si="57"/>
        <v>0</v>
      </c>
      <c r="AH50">
        <v>0</v>
      </c>
      <c r="AJ50">
        <f t="shared" si="58"/>
        <v>0</v>
      </c>
      <c r="AK50" s="22"/>
      <c r="AM50">
        <v>7</v>
      </c>
      <c r="AN50">
        <f>IF(ISERROR(VLOOKUP($J50,'[1]early late'!$G$1:$BT$134,6,FALSE)),"",VLOOKUP($J50,'[1]early late'!$G$1:$BT$134,6,FALSE))</f>
        <v>20</v>
      </c>
      <c r="AO50" s="24">
        <v>2</v>
      </c>
      <c r="AP50" s="25">
        <f t="shared" si="0"/>
        <v>67.457534246575349</v>
      </c>
      <c r="AQ50">
        <v>1</v>
      </c>
      <c r="AS50" s="26">
        <v>1</v>
      </c>
      <c r="AT50" s="24">
        <v>1</v>
      </c>
      <c r="AU50" s="27">
        <v>4</v>
      </c>
      <c r="AW50" s="22">
        <v>40116</v>
      </c>
      <c r="AX50" s="22">
        <f>IF(ISERROR(VLOOKUP($J50,'[1]early late'!$G$1:$BT$134,7,FALSE)),"",VLOOKUP($J50,'[1]early late'!$G$1:$BT$134,7,FALSE))</f>
        <v>40122</v>
      </c>
      <c r="AY50" s="22">
        <v>40234</v>
      </c>
      <c r="AZ50" s="27">
        <f t="shared" si="76"/>
        <v>3.8333333333333335</v>
      </c>
      <c r="BA50" t="s">
        <v>101</v>
      </c>
      <c r="BB50" s="25">
        <f t="shared" si="44"/>
        <v>0</v>
      </c>
      <c r="BC50" s="27">
        <v>1.95</v>
      </c>
      <c r="BD50" s="27">
        <v>16.329999999999998</v>
      </c>
      <c r="BE50" s="27">
        <v>1.78</v>
      </c>
      <c r="BF50" s="27">
        <v>15.93</v>
      </c>
      <c r="BG50" s="27">
        <f>IF(ISERROR(VLOOKUP($J50,'[1]early late'!$G$1:$BT$134,8,FALSE)),"",VLOOKUP($J50,'[1]early late'!$G$1:$BT$134,8,FALSE))</f>
        <v>5</v>
      </c>
      <c r="BH50" s="27">
        <f>IF(ISERROR(VLOOKUP($J50,'[1]early late'!$G$1:$BT$134,9,FALSE)),"",VLOOKUP($J50,'[1]early late'!$G$1:$BT$134,9,FALSE))</f>
        <v>1.93</v>
      </c>
      <c r="BI50" s="27"/>
      <c r="BJ50">
        <v>3.43</v>
      </c>
      <c r="BK50">
        <v>18.8</v>
      </c>
      <c r="BM50" s="28" t="s">
        <v>138</v>
      </c>
      <c r="BN50" s="28">
        <f>IF(ISERROR(VLOOKUP($J50,'[1]early late'!$G$1:$BT$134,40,FALSE)),"",VLOOKUP($J50,'[1]early late'!$G$1:$BT$134,40,FALSE))</f>
        <v>-2.0000000000000018E-2</v>
      </c>
      <c r="BO50" s="28">
        <f>IF(ISERROR(VLOOKUP($J50,'[1]early late'!$G$1:$BT$134,41,FALSE)),"",VLOOKUP($J50,'[1]early late'!$G$1:$BT$134,41,FALSE))</f>
        <v>1.5000000000000002</v>
      </c>
      <c r="BP50">
        <f t="shared" si="2"/>
        <v>-0.16999999999999993</v>
      </c>
      <c r="BQ50">
        <f t="shared" si="59"/>
        <v>-0.39999999999999858</v>
      </c>
      <c r="BR50">
        <f t="shared" si="60"/>
        <v>-0.22999999999999865</v>
      </c>
      <c r="BS50">
        <f t="shared" si="3"/>
        <v>1.4800000000000002</v>
      </c>
      <c r="BT50">
        <f t="shared" si="61"/>
        <v>2.4700000000000024</v>
      </c>
      <c r="BU50">
        <f t="shared" si="62"/>
        <v>0.99000000000000199</v>
      </c>
      <c r="BV50" t="str">
        <f t="shared" ref="BV50:BV61" si="77">IF(ISNUMBER($BL50),IF($BL50=$BW50,1,0),"")</f>
        <v/>
      </c>
      <c r="BW50" s="24">
        <f t="shared" si="45"/>
        <v>0</v>
      </c>
      <c r="BX50" s="24">
        <f t="shared" si="63"/>
        <v>0.20999999999999996</v>
      </c>
      <c r="BY50" s="24">
        <f t="shared" si="64"/>
        <v>1.24</v>
      </c>
      <c r="BZ50" s="24">
        <f t="shared" si="65"/>
        <v>-0.2699999999999998</v>
      </c>
      <c r="CA50" s="24">
        <f t="shared" si="66"/>
        <v>0</v>
      </c>
      <c r="CB50" s="24" t="str">
        <f t="shared" si="5"/>
        <v/>
      </c>
      <c r="CC50" s="24">
        <f t="shared" si="67"/>
        <v>1</v>
      </c>
      <c r="CD50" s="25">
        <f t="shared" si="68"/>
        <v>0</v>
      </c>
      <c r="CE50" s="24">
        <f t="shared" si="69"/>
        <v>1</v>
      </c>
      <c r="CF50">
        <f t="shared" si="70"/>
        <v>1</v>
      </c>
      <c r="CG50">
        <f t="shared" si="6"/>
        <v>1</v>
      </c>
      <c r="CH50">
        <f t="shared" si="7"/>
        <v>1</v>
      </c>
      <c r="CI50">
        <f t="shared" si="8"/>
        <v>1</v>
      </c>
      <c r="CJ50">
        <f t="shared" si="9"/>
        <v>1</v>
      </c>
      <c r="CK50">
        <f t="shared" si="71"/>
        <v>2.7027027027027022</v>
      </c>
      <c r="CL50">
        <f t="shared" si="72"/>
        <v>-0.4800000000000002</v>
      </c>
      <c r="CM50">
        <f t="shared" si="73"/>
        <v>0</v>
      </c>
      <c r="CN50" t="str">
        <f t="shared" si="74"/>
        <v/>
      </c>
      <c r="CO50" t="str">
        <f t="shared" si="75"/>
        <v/>
      </c>
    </row>
    <row r="51" spans="1:93" ht="16" hidden="1" x14ac:dyDescent="0.2">
      <c r="A51">
        <v>30</v>
      </c>
      <c r="B51" t="s">
        <v>181</v>
      </c>
      <c r="C51" t="s">
        <v>94</v>
      </c>
      <c r="D51" t="s">
        <v>182</v>
      </c>
      <c r="E51" t="s">
        <v>109</v>
      </c>
      <c r="F51" t="s">
        <v>97</v>
      </c>
      <c r="G51">
        <v>90038</v>
      </c>
      <c r="H51" t="s">
        <v>183</v>
      </c>
      <c r="J51" t="str">
        <f t="shared" si="46"/>
        <v>Carmen Soto_0</v>
      </c>
      <c r="K51" s="22">
        <f>IF(ISERROR(VLOOKUP($J51,'[1]early late'!$G$1:$BT$134,4,FALSE)),"",VLOOKUP($J51,'[1]early late'!$G$1:$BT$134,4,FALSE))</f>
        <v>12249</v>
      </c>
      <c r="L51">
        <v>1</v>
      </c>
      <c r="M51" s="22" t="s">
        <v>184</v>
      </c>
      <c r="N51" s="22"/>
      <c r="O51">
        <v>0</v>
      </c>
      <c r="P51">
        <v>0</v>
      </c>
      <c r="Q51">
        <v>0</v>
      </c>
      <c r="R51">
        <f t="shared" si="47"/>
        <v>0</v>
      </c>
      <c r="S51">
        <f t="shared" si="48"/>
        <v>1</v>
      </c>
      <c r="T51">
        <f t="shared" si="49"/>
        <v>0</v>
      </c>
      <c r="U51">
        <f t="shared" si="50"/>
        <v>0</v>
      </c>
      <c r="V51">
        <f t="shared" si="51"/>
        <v>0</v>
      </c>
      <c r="W51">
        <f t="shared" si="52"/>
        <v>0</v>
      </c>
      <c r="X51">
        <f t="shared" si="53"/>
        <v>0</v>
      </c>
      <c r="Y51" s="22" t="s">
        <v>185</v>
      </c>
      <c r="Z51">
        <v>0</v>
      </c>
      <c r="AA51">
        <f>IF(ISERROR(SEARCH("ptosis",Y51)),0,1)</f>
        <v>1</v>
      </c>
      <c r="AB51">
        <f t="shared" si="54"/>
        <v>0</v>
      </c>
      <c r="AC51">
        <v>0</v>
      </c>
      <c r="AD51">
        <v>0</v>
      </c>
      <c r="AE51">
        <f t="shared" si="55"/>
        <v>0</v>
      </c>
      <c r="AF51" s="23">
        <f t="shared" si="56"/>
        <v>1</v>
      </c>
      <c r="AG51">
        <f t="shared" si="57"/>
        <v>0</v>
      </c>
      <c r="AH51">
        <v>0</v>
      </c>
      <c r="AJ51">
        <f t="shared" si="58"/>
        <v>0</v>
      </c>
      <c r="AK51" s="22"/>
      <c r="AN51">
        <f>IF(ISERROR(VLOOKUP($J51,'[1]early late'!$G$1:$BT$134,6,FALSE)),"",VLOOKUP($J51,'[1]early late'!$G$1:$BT$134,6,FALSE))</f>
        <v>12</v>
      </c>
      <c r="AO51" s="24">
        <v>2</v>
      </c>
      <c r="AP51" s="25">
        <f t="shared" si="0"/>
        <v>75.079452054794515</v>
      </c>
      <c r="AQ51">
        <v>1</v>
      </c>
      <c r="AS51" s="26">
        <v>0</v>
      </c>
      <c r="AT51" s="24">
        <v>1</v>
      </c>
      <c r="AU51" s="27">
        <v>4</v>
      </c>
      <c r="AV51" s="27"/>
      <c r="AW51" s="22">
        <v>40053</v>
      </c>
      <c r="AX51" s="22">
        <f>IF(ISERROR(VLOOKUP($J51,'[1]early late'!$G$1:$BT$134,7,FALSE)),"",VLOOKUP($J51,'[1]early late'!$G$1:$BT$134,7,FALSE))</f>
        <v>40059</v>
      </c>
      <c r="AY51" s="22">
        <v>40182</v>
      </c>
      <c r="AZ51" s="27">
        <f t="shared" si="76"/>
        <v>4.2</v>
      </c>
      <c r="BA51" t="s">
        <v>118</v>
      </c>
      <c r="BB51" s="25">
        <f t="shared" si="44"/>
        <v>1</v>
      </c>
      <c r="BC51" s="27">
        <v>3.04</v>
      </c>
      <c r="BD51" s="27">
        <v>27.11</v>
      </c>
      <c r="BE51" s="27">
        <v>2.3199999999999998</v>
      </c>
      <c r="BF51" s="27">
        <v>23.04</v>
      </c>
      <c r="BG51" s="27">
        <f>IF(ISERROR(VLOOKUP($J51,'[1]early late'!$G$1:$BT$134,8,FALSE)),"",VLOOKUP($J51,'[1]early late'!$G$1:$BT$134,8,FALSE))</f>
        <v>5</v>
      </c>
      <c r="BH51" s="27">
        <f>IF(ISERROR(VLOOKUP($J51,'[1]early late'!$G$1:$BT$134,9,FALSE)),"",VLOOKUP($J51,'[1]early late'!$G$1:$BT$134,9,FALSE))</f>
        <v>2.84</v>
      </c>
      <c r="BI51" s="27"/>
      <c r="BJ51" s="27">
        <v>4.3899999999999997</v>
      </c>
      <c r="BK51" s="27">
        <v>25.58</v>
      </c>
      <c r="BM51" s="28"/>
      <c r="BN51" s="28">
        <f>IF(ISERROR(VLOOKUP($J51,'[1]early late'!$G$1:$BT$134,40,FALSE)),"",VLOOKUP($J51,'[1]early late'!$G$1:$BT$134,40,FALSE))</f>
        <v>-0.20000000000000018</v>
      </c>
      <c r="BO51" s="28">
        <f>IF(ISERROR(VLOOKUP($J51,'[1]early late'!$G$1:$BT$134,41,FALSE)),"",VLOOKUP($J51,'[1]early late'!$G$1:$BT$134,41,FALSE))</f>
        <v>1.5499999999999998</v>
      </c>
      <c r="BP51">
        <f t="shared" si="2"/>
        <v>-0.7200000000000002</v>
      </c>
      <c r="BQ51">
        <f t="shared" si="59"/>
        <v>-4.07</v>
      </c>
      <c r="BR51">
        <f t="shared" si="60"/>
        <v>-3.35</v>
      </c>
      <c r="BS51">
        <f t="shared" si="3"/>
        <v>1.3499999999999996</v>
      </c>
      <c r="BT51">
        <f t="shared" si="61"/>
        <v>-1.5300000000000011</v>
      </c>
      <c r="BU51">
        <f t="shared" si="62"/>
        <v>-2.8800000000000026</v>
      </c>
      <c r="BV51" t="str">
        <f t="shared" si="77"/>
        <v/>
      </c>
      <c r="BW51" s="24">
        <f t="shared" si="45"/>
        <v>0</v>
      </c>
      <c r="BX51" s="24">
        <f t="shared" si="63"/>
        <v>0.24299999999999944</v>
      </c>
      <c r="BY51" s="24">
        <f t="shared" si="64"/>
        <v>2.2309999999999999</v>
      </c>
      <c r="BZ51" s="24">
        <f t="shared" si="65"/>
        <v>0.31400000000000006</v>
      </c>
      <c r="CA51" s="24">
        <f t="shared" si="66"/>
        <v>0</v>
      </c>
      <c r="CB51" s="24" t="str">
        <f t="shared" si="5"/>
        <v/>
      </c>
      <c r="CC51" s="24">
        <f t="shared" si="67"/>
        <v>1</v>
      </c>
      <c r="CD51" s="25">
        <f t="shared" si="68"/>
        <v>0</v>
      </c>
      <c r="CE51" s="24">
        <f t="shared" si="69"/>
        <v>1</v>
      </c>
      <c r="CF51">
        <f t="shared" si="70"/>
        <v>1</v>
      </c>
      <c r="CG51">
        <f t="shared" si="6"/>
        <v>1</v>
      </c>
      <c r="CH51">
        <f t="shared" si="7"/>
        <v>1</v>
      </c>
      <c r="CI51">
        <f t="shared" si="8"/>
        <v>1</v>
      </c>
      <c r="CJ51">
        <f t="shared" si="9"/>
        <v>1</v>
      </c>
      <c r="CK51">
        <f t="shared" si="71"/>
        <v>2.9629629629629637</v>
      </c>
      <c r="CL51">
        <f t="shared" si="72"/>
        <v>-0.34999999999999964</v>
      </c>
      <c r="CM51">
        <f t="shared" si="73"/>
        <v>0</v>
      </c>
      <c r="CN51" t="str">
        <f t="shared" si="74"/>
        <v/>
      </c>
      <c r="CO51" t="str">
        <f t="shared" si="75"/>
        <v/>
      </c>
    </row>
    <row r="52" spans="1:93" ht="16" x14ac:dyDescent="0.2">
      <c r="A52">
        <v>73</v>
      </c>
      <c r="B52" t="s">
        <v>303</v>
      </c>
      <c r="C52" t="s">
        <v>94</v>
      </c>
      <c r="J52" t="str">
        <f t="shared" si="46"/>
        <v>Irene Branson_1</v>
      </c>
      <c r="K52" s="22">
        <v>16155</v>
      </c>
      <c r="L52">
        <v>0</v>
      </c>
      <c r="M52" s="22"/>
      <c r="N52" s="22"/>
      <c r="O52">
        <v>0</v>
      </c>
      <c r="P52">
        <v>0</v>
      </c>
      <c r="Q52">
        <v>0</v>
      </c>
      <c r="R52">
        <f t="shared" si="47"/>
        <v>0</v>
      </c>
      <c r="S52">
        <f t="shared" si="48"/>
        <v>0</v>
      </c>
      <c r="T52">
        <f t="shared" si="49"/>
        <v>0</v>
      </c>
      <c r="U52">
        <f t="shared" si="50"/>
        <v>0</v>
      </c>
      <c r="V52">
        <f t="shared" si="51"/>
        <v>0</v>
      </c>
      <c r="W52">
        <f t="shared" si="52"/>
        <v>0</v>
      </c>
      <c r="X52">
        <f t="shared" si="53"/>
        <v>0</v>
      </c>
      <c r="Y52" s="22" t="s">
        <v>111</v>
      </c>
      <c r="Z52">
        <v>0</v>
      </c>
      <c r="AA52">
        <f>IF(ISERROR(SEARCH("ptosis",Y52)),0,1)</f>
        <v>1</v>
      </c>
      <c r="AB52">
        <f t="shared" si="54"/>
        <v>0</v>
      </c>
      <c r="AC52">
        <v>0</v>
      </c>
      <c r="AD52">
        <v>0</v>
      </c>
      <c r="AE52">
        <f t="shared" si="55"/>
        <v>0</v>
      </c>
      <c r="AF52" s="23">
        <f t="shared" si="56"/>
        <v>0</v>
      </c>
      <c r="AG52">
        <f t="shared" si="57"/>
        <v>0</v>
      </c>
      <c r="AH52">
        <v>0</v>
      </c>
      <c r="AJ52">
        <f t="shared" si="58"/>
        <v>0</v>
      </c>
      <c r="AK52" s="22"/>
      <c r="AN52" t="str">
        <f>IF(ISERROR(VLOOKUP($J52,'[1]early late'!$G$1:$BT$134,6,FALSE)),"",VLOOKUP($J52,'[1]early late'!$G$1:$BT$134,6,FALSE))</f>
        <v/>
      </c>
      <c r="AO52" s="24">
        <v>2</v>
      </c>
      <c r="AP52" s="25">
        <f t="shared" si="0"/>
        <v>64.531506849315065</v>
      </c>
      <c r="AQ52">
        <v>1</v>
      </c>
      <c r="AS52" s="26">
        <v>1</v>
      </c>
      <c r="AT52" s="24">
        <v>1</v>
      </c>
      <c r="AU52" s="27">
        <v>4</v>
      </c>
      <c r="AW52" s="29">
        <f>AW51</f>
        <v>40053</v>
      </c>
      <c r="AX52" s="22" t="str">
        <f>IF(ISERROR(VLOOKUP($J52,'[1]early late'!$G$1:$BT$134,7,FALSE)),"",VLOOKUP($J52,'[1]early late'!$G$1:$BT$134,7,FALSE))</f>
        <v/>
      </c>
      <c r="AY52" s="29">
        <f>AY51</f>
        <v>40182</v>
      </c>
      <c r="AZ52" s="27">
        <f t="shared" si="76"/>
        <v>4.2</v>
      </c>
      <c r="BA52" t="s">
        <v>101</v>
      </c>
      <c r="BB52" s="25">
        <f t="shared" si="44"/>
        <v>0</v>
      </c>
      <c r="BC52">
        <v>2.67</v>
      </c>
      <c r="BD52">
        <v>21.08</v>
      </c>
      <c r="BE52">
        <v>2.4500000000000002</v>
      </c>
      <c r="BF52">
        <v>21.69</v>
      </c>
      <c r="BG52" s="27" t="str">
        <f>IF(ISERROR(VLOOKUP($J52,'[1]early late'!$G$1:$BT$134,8,FALSE)),"",VLOOKUP($J52,'[1]early late'!$G$1:$BT$134,8,FALSE))</f>
        <v/>
      </c>
      <c r="BH52" s="27" t="str">
        <f>IF(ISERROR(VLOOKUP($J52,'[1]early late'!$G$1:$BT$134,9,FALSE)),"",VLOOKUP($J52,'[1]early late'!$G$1:$BT$134,9,FALSE))</f>
        <v/>
      </c>
      <c r="BJ52">
        <v>3.78</v>
      </c>
      <c r="BK52">
        <v>17.649999999999999</v>
      </c>
      <c r="BN52" s="28" t="str">
        <f>IF(ISERROR(VLOOKUP($J52,'[1]early late'!$G$1:$BT$134,40,FALSE)),"",VLOOKUP($J52,'[1]early late'!$G$1:$BT$134,40,FALSE))</f>
        <v/>
      </c>
      <c r="BO52" s="28" t="str">
        <f>IF(ISERROR(VLOOKUP($J52,'[1]early late'!$G$1:$BT$134,41,FALSE)),"",VLOOKUP($J52,'[1]early late'!$G$1:$BT$134,41,FALSE))</f>
        <v/>
      </c>
      <c r="BP52">
        <f t="shared" si="2"/>
        <v>-0.21999999999999975</v>
      </c>
      <c r="BQ52">
        <f t="shared" si="59"/>
        <v>0.61000000000000298</v>
      </c>
      <c r="BR52">
        <f t="shared" si="60"/>
        <v>0.83000000000000274</v>
      </c>
      <c r="BS52">
        <f t="shared" si="3"/>
        <v>1.1099999999999999</v>
      </c>
      <c r="BT52">
        <f t="shared" si="61"/>
        <v>-3.4299999999999997</v>
      </c>
      <c r="BU52">
        <f t="shared" si="62"/>
        <v>-4.5399999999999974</v>
      </c>
      <c r="BV52" t="str">
        <f t="shared" si="77"/>
        <v/>
      </c>
      <c r="BW52" s="24">
        <f t="shared" si="45"/>
        <v>0</v>
      </c>
      <c r="BX52" s="24">
        <f t="shared" si="63"/>
        <v>5.9999999999999609E-2</v>
      </c>
      <c r="BY52" s="24">
        <f t="shared" si="64"/>
        <v>-8.0000000000000071E-2</v>
      </c>
      <c r="BZ52" s="24">
        <f t="shared" si="65"/>
        <v>-1.96</v>
      </c>
      <c r="CA52" s="24">
        <f t="shared" si="66"/>
        <v>1</v>
      </c>
      <c r="CB52" s="24" t="str">
        <f t="shared" si="5"/>
        <v/>
      </c>
      <c r="CC52" s="24">
        <f t="shared" si="67"/>
        <v>0</v>
      </c>
      <c r="CD52" s="25">
        <f t="shared" si="68"/>
        <v>0</v>
      </c>
      <c r="CE52" s="24">
        <f t="shared" si="69"/>
        <v>0</v>
      </c>
      <c r="CF52">
        <f t="shared" si="70"/>
        <v>1</v>
      </c>
      <c r="CG52">
        <f t="shared" si="6"/>
        <v>1</v>
      </c>
      <c r="CH52">
        <f t="shared" si="7"/>
        <v>1</v>
      </c>
      <c r="CI52">
        <f t="shared" si="8"/>
        <v>1</v>
      </c>
      <c r="CJ52">
        <f t="shared" si="9"/>
        <v>1</v>
      </c>
      <c r="CK52">
        <f t="shared" si="71"/>
        <v>3.6036036036036041</v>
      </c>
      <c r="CL52">
        <f t="shared" si="72"/>
        <v>-0.10999999999999988</v>
      </c>
      <c r="CM52">
        <f t="shared" si="73"/>
        <v>0</v>
      </c>
      <c r="CN52" t="str">
        <f t="shared" si="74"/>
        <v/>
      </c>
      <c r="CO52" t="str">
        <f t="shared" si="75"/>
        <v/>
      </c>
    </row>
    <row r="53" spans="1:93" ht="16" hidden="1" x14ac:dyDescent="0.2">
      <c r="A53">
        <v>85</v>
      </c>
      <c r="B53" t="s">
        <v>329</v>
      </c>
      <c r="C53" t="s">
        <v>94</v>
      </c>
      <c r="D53" t="s">
        <v>330</v>
      </c>
      <c r="E53" t="s">
        <v>109</v>
      </c>
      <c r="F53" t="s">
        <v>97</v>
      </c>
      <c r="G53">
        <v>90049</v>
      </c>
      <c r="H53" t="s">
        <v>331</v>
      </c>
      <c r="J53" t="str">
        <f t="shared" si="46"/>
        <v>Jill Silton_1</v>
      </c>
      <c r="K53" s="22">
        <v>13435</v>
      </c>
      <c r="L53">
        <v>0</v>
      </c>
      <c r="M53" s="22"/>
      <c r="N53" s="22"/>
      <c r="O53">
        <v>0</v>
      </c>
      <c r="P53">
        <v>0</v>
      </c>
      <c r="Q53">
        <v>0</v>
      </c>
      <c r="R53">
        <f t="shared" si="47"/>
        <v>0</v>
      </c>
      <c r="S53">
        <f t="shared" si="48"/>
        <v>0</v>
      </c>
      <c r="T53">
        <f t="shared" si="49"/>
        <v>0</v>
      </c>
      <c r="U53">
        <f t="shared" si="50"/>
        <v>0</v>
      </c>
      <c r="V53">
        <f t="shared" si="51"/>
        <v>0</v>
      </c>
      <c r="W53">
        <f t="shared" si="52"/>
        <v>0</v>
      </c>
      <c r="X53">
        <f t="shared" si="53"/>
        <v>0</v>
      </c>
      <c r="Y53" s="22" t="s">
        <v>333</v>
      </c>
      <c r="Z53">
        <v>0</v>
      </c>
      <c r="AA53">
        <f>IF(ISERROR(SEARCH("ptosis",Y53)),0,1)</f>
        <v>1</v>
      </c>
      <c r="AB53">
        <f t="shared" si="54"/>
        <v>1</v>
      </c>
      <c r="AC53">
        <v>0</v>
      </c>
      <c r="AD53">
        <v>1</v>
      </c>
      <c r="AE53">
        <f t="shared" si="55"/>
        <v>0</v>
      </c>
      <c r="AF53" s="23">
        <f t="shared" si="56"/>
        <v>0</v>
      </c>
      <c r="AG53">
        <f t="shared" si="57"/>
        <v>1</v>
      </c>
      <c r="AH53">
        <v>0</v>
      </c>
      <c r="AJ53">
        <f t="shared" si="58"/>
        <v>0</v>
      </c>
      <c r="AK53" s="22"/>
      <c r="AN53">
        <v>13</v>
      </c>
      <c r="AO53" s="24">
        <v>2</v>
      </c>
      <c r="AP53" s="25">
        <f t="shared" si="0"/>
        <v>67.728767123287668</v>
      </c>
      <c r="AQ53">
        <v>1</v>
      </c>
      <c r="AS53" s="26">
        <v>1</v>
      </c>
      <c r="AT53" s="24">
        <v>1</v>
      </c>
      <c r="AU53" s="27">
        <v>4</v>
      </c>
      <c r="AV53" s="27"/>
      <c r="AW53" s="22">
        <v>38516</v>
      </c>
      <c r="AX53" s="22" t="str">
        <f>IF(ISERROR(VLOOKUP($J53,'[1]early late'!$G$1:$BT$134,7,FALSE)),"",VLOOKUP($J53,'[1]early late'!$G$1:$BT$134,7,FALSE))</f>
        <v/>
      </c>
      <c r="AY53" s="22">
        <v>38628</v>
      </c>
      <c r="AZ53" s="27">
        <f t="shared" si="76"/>
        <v>3.6666666666666665</v>
      </c>
      <c r="BA53" t="s">
        <v>118</v>
      </c>
      <c r="BB53" s="25">
        <f t="shared" si="44"/>
        <v>1</v>
      </c>
      <c r="BC53" s="27">
        <v>1.72</v>
      </c>
      <c r="BD53" s="27">
        <v>18.96</v>
      </c>
      <c r="BE53" s="27">
        <v>1.83</v>
      </c>
      <c r="BF53" s="27">
        <v>15.4</v>
      </c>
      <c r="BG53" s="27" t="str">
        <f>IF(ISERROR(VLOOKUP($J53,'[1]early late'!$G$1:$BT$134,8,FALSE)),"",VLOOKUP($J53,'[1]early late'!$G$1:$BT$134,8,FALSE))</f>
        <v/>
      </c>
      <c r="BH53" s="27" t="str">
        <f>IF(ISERROR(VLOOKUP($J53,'[1]early late'!$G$1:$BT$134,9,FALSE)),"",VLOOKUP($J53,'[1]early late'!$G$1:$BT$134,9,FALSE))</f>
        <v/>
      </c>
      <c r="BI53" s="27"/>
      <c r="BJ53">
        <v>2.04</v>
      </c>
      <c r="BK53">
        <v>15.71</v>
      </c>
      <c r="BM53" s="28" t="s">
        <v>334</v>
      </c>
      <c r="BN53" s="28" t="str">
        <f>IF(ISERROR(VLOOKUP($J53,'[1]early late'!$G$1:$BT$134,40,FALSE)),"",VLOOKUP($J53,'[1]early late'!$G$1:$BT$134,40,FALSE))</f>
        <v/>
      </c>
      <c r="BO53" s="28" t="str">
        <f>IF(ISERROR(VLOOKUP($J53,'[1]early late'!$G$1:$BT$134,41,FALSE)),"",VLOOKUP($J53,'[1]early late'!$G$1:$BT$134,41,FALSE))</f>
        <v/>
      </c>
      <c r="BP53">
        <f t="shared" si="2"/>
        <v>0.1100000000000001</v>
      </c>
      <c r="BQ53">
        <f t="shared" si="59"/>
        <v>-3.5600000000000005</v>
      </c>
      <c r="BR53">
        <f t="shared" si="60"/>
        <v>-3.6700000000000008</v>
      </c>
      <c r="BS53">
        <f t="shared" si="3"/>
        <v>0.32000000000000006</v>
      </c>
      <c r="BT53">
        <f t="shared" si="61"/>
        <v>-3.25</v>
      </c>
      <c r="BU53">
        <f t="shared" si="62"/>
        <v>-3.5700000000000003</v>
      </c>
      <c r="BV53" t="str">
        <f t="shared" si="77"/>
        <v/>
      </c>
      <c r="BW53" s="24">
        <f t="shared" si="45"/>
        <v>1</v>
      </c>
      <c r="BX53" s="24">
        <f t="shared" si="63"/>
        <v>-0.50999999999999979</v>
      </c>
      <c r="BY53" s="24">
        <f t="shared" si="64"/>
        <v>-6.0000000000000053E-2</v>
      </c>
      <c r="BZ53" s="24">
        <f t="shared" si="65"/>
        <v>-0.39999999999999991</v>
      </c>
      <c r="CA53" s="24">
        <f t="shared" si="66"/>
        <v>1</v>
      </c>
      <c r="CB53" s="24">
        <f t="shared" si="5"/>
        <v>1</v>
      </c>
      <c r="CC53" s="24">
        <f t="shared" si="67"/>
        <v>1</v>
      </c>
      <c r="CD53" s="25">
        <f t="shared" si="68"/>
        <v>0</v>
      </c>
      <c r="CE53" s="24">
        <f t="shared" si="69"/>
        <v>1</v>
      </c>
      <c r="CF53">
        <f t="shared" si="70"/>
        <v>1</v>
      </c>
      <c r="CG53">
        <f t="shared" si="6"/>
        <v>0</v>
      </c>
      <c r="CH53">
        <f t="shared" si="7"/>
        <v>0</v>
      </c>
      <c r="CI53">
        <f t="shared" si="8"/>
        <v>1</v>
      </c>
      <c r="CJ53">
        <f t="shared" si="9"/>
        <v>1</v>
      </c>
      <c r="CK53">
        <f t="shared" si="71"/>
        <v>12.499999999999998</v>
      </c>
      <c r="CL53">
        <f t="shared" si="72"/>
        <v>0.67999999999999994</v>
      </c>
      <c r="CM53">
        <f t="shared" si="73"/>
        <v>0</v>
      </c>
      <c r="CN53" t="str">
        <f t="shared" si="74"/>
        <v/>
      </c>
      <c r="CO53">
        <f t="shared" si="75"/>
        <v>1</v>
      </c>
    </row>
    <row r="54" spans="1:93" ht="16" x14ac:dyDescent="0.2">
      <c r="A54">
        <v>93</v>
      </c>
      <c r="B54" t="s">
        <v>348</v>
      </c>
      <c r="C54" t="s">
        <v>94</v>
      </c>
      <c r="D54" t="s">
        <v>349</v>
      </c>
      <c r="E54" t="s">
        <v>109</v>
      </c>
      <c r="F54" t="s">
        <v>97</v>
      </c>
      <c r="G54">
        <v>90024</v>
      </c>
      <c r="H54" t="s">
        <v>350</v>
      </c>
      <c r="J54" t="str">
        <f t="shared" si="46"/>
        <v>Josephine Guagenti_1</v>
      </c>
      <c r="K54" s="22">
        <v>11302</v>
      </c>
      <c r="L54">
        <v>1</v>
      </c>
      <c r="M54" s="22" t="s">
        <v>351</v>
      </c>
      <c r="N54" s="22"/>
      <c r="O54">
        <v>0</v>
      </c>
      <c r="P54">
        <v>0</v>
      </c>
      <c r="Q54">
        <v>0</v>
      </c>
      <c r="R54">
        <f t="shared" si="47"/>
        <v>0</v>
      </c>
      <c r="S54">
        <f t="shared" si="48"/>
        <v>1</v>
      </c>
      <c r="T54">
        <f t="shared" si="49"/>
        <v>0</v>
      </c>
      <c r="U54">
        <f t="shared" si="50"/>
        <v>0</v>
      </c>
      <c r="V54">
        <f t="shared" si="51"/>
        <v>0</v>
      </c>
      <c r="W54">
        <f t="shared" si="52"/>
        <v>0</v>
      </c>
      <c r="X54">
        <f t="shared" si="53"/>
        <v>0</v>
      </c>
      <c r="Y54" s="22" t="s">
        <v>352</v>
      </c>
      <c r="Z54">
        <v>0</v>
      </c>
      <c r="AA54">
        <v>1</v>
      </c>
      <c r="AB54">
        <f t="shared" si="54"/>
        <v>0</v>
      </c>
      <c r="AC54">
        <v>0</v>
      </c>
      <c r="AD54">
        <v>0</v>
      </c>
      <c r="AE54">
        <f t="shared" si="55"/>
        <v>0</v>
      </c>
      <c r="AF54" s="23">
        <f t="shared" si="56"/>
        <v>0</v>
      </c>
      <c r="AG54">
        <f t="shared" si="57"/>
        <v>0</v>
      </c>
      <c r="AH54">
        <v>1</v>
      </c>
      <c r="AI54" t="s">
        <v>353</v>
      </c>
      <c r="AJ54">
        <f t="shared" si="58"/>
        <v>0</v>
      </c>
      <c r="AK54" s="22"/>
      <c r="AN54">
        <v>15</v>
      </c>
      <c r="AO54" s="24">
        <v>2</v>
      </c>
      <c r="AP54" s="25">
        <f t="shared" si="0"/>
        <v>68.167123287671231</v>
      </c>
      <c r="AQ54">
        <v>1</v>
      </c>
      <c r="AS54" s="26">
        <v>1</v>
      </c>
      <c r="AT54" s="24">
        <v>1</v>
      </c>
      <c r="AU54" s="27">
        <v>4</v>
      </c>
      <c r="AV54" s="27"/>
      <c r="AW54" s="22">
        <v>36546</v>
      </c>
      <c r="AX54" s="22" t="str">
        <f>IF(ISERROR(VLOOKUP($J54,'[1]early late'!$G$1:$BT$134,7,FALSE)),"",VLOOKUP($J54,'[1]early late'!$G$1:$BT$134,7,FALSE))</f>
        <v/>
      </c>
      <c r="AY54" s="22">
        <v>37018</v>
      </c>
      <c r="AZ54" s="27">
        <f t="shared" si="76"/>
        <v>15.533333333333333</v>
      </c>
      <c r="BA54" t="s">
        <v>245</v>
      </c>
      <c r="BB54" s="25">
        <f t="shared" si="44"/>
        <v>2</v>
      </c>
      <c r="BC54" s="27">
        <v>1.76</v>
      </c>
      <c r="BD54" s="27">
        <v>17.149999999999999</v>
      </c>
      <c r="BE54" s="27">
        <v>2.79</v>
      </c>
      <c r="BF54" s="27">
        <v>14.37</v>
      </c>
      <c r="BG54" s="27" t="str">
        <f>IF(ISERROR(VLOOKUP($J54,'[1]early late'!$G$1:$BT$134,8,FALSE)),"",VLOOKUP($J54,'[1]early late'!$G$1:$BT$134,8,FALSE))</f>
        <v/>
      </c>
      <c r="BH54" s="27" t="str">
        <f>IF(ISERROR(VLOOKUP($J54,'[1]early late'!$G$1:$BT$134,9,FALSE)),"",VLOOKUP($J54,'[1]early late'!$G$1:$BT$134,9,FALSE))</f>
        <v/>
      </c>
      <c r="BI54" s="27"/>
      <c r="BJ54">
        <v>2.94</v>
      </c>
      <c r="BK54">
        <v>17.55</v>
      </c>
      <c r="BM54" s="28" t="s">
        <v>354</v>
      </c>
      <c r="BN54" s="28" t="str">
        <f>IF(ISERROR(VLOOKUP($J54,'[1]early late'!$G$1:$BT$134,40,FALSE)),"",VLOOKUP($J54,'[1]early late'!$G$1:$BT$134,40,FALSE))</f>
        <v/>
      </c>
      <c r="BO54" s="28" t="str">
        <f>IF(ISERROR(VLOOKUP($J54,'[1]early late'!$G$1:$BT$134,41,FALSE)),"",VLOOKUP($J54,'[1]early late'!$G$1:$BT$134,41,FALSE))</f>
        <v/>
      </c>
      <c r="BP54">
        <f t="shared" si="2"/>
        <v>1.03</v>
      </c>
      <c r="BQ54">
        <f t="shared" si="59"/>
        <v>-2.7799999999999994</v>
      </c>
      <c r="BR54">
        <f t="shared" si="60"/>
        <v>-3.8099999999999996</v>
      </c>
      <c r="BS54">
        <f t="shared" si="3"/>
        <v>1.18</v>
      </c>
      <c r="BT54">
        <f t="shared" si="61"/>
        <v>0.40000000000000213</v>
      </c>
      <c r="BU54">
        <f t="shared" si="62"/>
        <v>-0.77999999999999758</v>
      </c>
      <c r="BV54" t="str">
        <f t="shared" si="77"/>
        <v/>
      </c>
      <c r="BW54" s="24">
        <f t="shared" si="45"/>
        <v>1</v>
      </c>
      <c r="BX54" s="24">
        <f t="shared" si="63"/>
        <v>0.71</v>
      </c>
      <c r="BY54" s="24">
        <f t="shared" si="64"/>
        <v>-0.38400000000000012</v>
      </c>
      <c r="BZ54" s="24">
        <f t="shared" si="65"/>
        <v>0.33999999999999986</v>
      </c>
      <c r="CA54" s="24">
        <f t="shared" si="66"/>
        <v>1</v>
      </c>
      <c r="CB54" s="24">
        <f t="shared" si="5"/>
        <v>0</v>
      </c>
      <c r="CC54" s="24">
        <f t="shared" si="67"/>
        <v>0</v>
      </c>
      <c r="CD54" s="25">
        <f t="shared" si="68"/>
        <v>0</v>
      </c>
      <c r="CE54" s="24">
        <f t="shared" si="69"/>
        <v>1</v>
      </c>
      <c r="CF54">
        <f t="shared" si="70"/>
        <v>1</v>
      </c>
      <c r="CG54">
        <f t="shared" si="6"/>
        <v>1</v>
      </c>
      <c r="CH54">
        <f t="shared" si="7"/>
        <v>1</v>
      </c>
      <c r="CI54">
        <f t="shared" si="8"/>
        <v>1</v>
      </c>
      <c r="CJ54">
        <f t="shared" si="9"/>
        <v>1</v>
      </c>
      <c r="CK54">
        <f t="shared" si="71"/>
        <v>3.3898305084745766</v>
      </c>
      <c r="CL54">
        <f t="shared" si="72"/>
        <v>-0.17999999999999994</v>
      </c>
      <c r="CM54">
        <f t="shared" si="73"/>
        <v>0</v>
      </c>
      <c r="CN54" t="str">
        <f t="shared" si="74"/>
        <v/>
      </c>
      <c r="CO54" t="str">
        <f t="shared" si="75"/>
        <v/>
      </c>
    </row>
    <row r="55" spans="1:93" ht="16" x14ac:dyDescent="0.2">
      <c r="A55">
        <v>94</v>
      </c>
      <c r="B55" t="s">
        <v>355</v>
      </c>
      <c r="C55" t="s">
        <v>94</v>
      </c>
      <c r="D55" t="s">
        <v>356</v>
      </c>
      <c r="E55" t="s">
        <v>357</v>
      </c>
      <c r="F55" t="s">
        <v>97</v>
      </c>
      <c r="G55">
        <v>93420</v>
      </c>
      <c r="H55" t="s">
        <v>358</v>
      </c>
      <c r="J55" t="str">
        <f t="shared" si="46"/>
        <v>Katheleen Philips_0</v>
      </c>
      <c r="K55" s="22">
        <v>18876</v>
      </c>
      <c r="L55">
        <v>1</v>
      </c>
      <c r="M55" s="22" t="s">
        <v>359</v>
      </c>
      <c r="N55" s="22"/>
      <c r="O55">
        <v>1</v>
      </c>
      <c r="P55">
        <v>1</v>
      </c>
      <c r="Q55">
        <v>1</v>
      </c>
      <c r="R55">
        <f t="shared" si="47"/>
        <v>0</v>
      </c>
      <c r="S55">
        <f t="shared" si="48"/>
        <v>0</v>
      </c>
      <c r="T55">
        <f t="shared" si="49"/>
        <v>0</v>
      </c>
      <c r="U55">
        <f t="shared" si="50"/>
        <v>0</v>
      </c>
      <c r="V55">
        <f t="shared" si="51"/>
        <v>0</v>
      </c>
      <c r="W55">
        <f t="shared" si="52"/>
        <v>0</v>
      </c>
      <c r="X55">
        <f t="shared" si="53"/>
        <v>0</v>
      </c>
      <c r="Y55" s="22" t="s">
        <v>360</v>
      </c>
      <c r="Z55">
        <v>0</v>
      </c>
      <c r="AA55">
        <v>1</v>
      </c>
      <c r="AB55">
        <f t="shared" si="54"/>
        <v>0</v>
      </c>
      <c r="AC55">
        <v>0</v>
      </c>
      <c r="AD55">
        <v>0</v>
      </c>
      <c r="AE55">
        <f t="shared" si="55"/>
        <v>0</v>
      </c>
      <c r="AF55" s="23">
        <f t="shared" si="56"/>
        <v>0</v>
      </c>
      <c r="AG55">
        <f t="shared" si="57"/>
        <v>0</v>
      </c>
      <c r="AH55">
        <v>0</v>
      </c>
      <c r="AJ55">
        <f t="shared" si="58"/>
        <v>0</v>
      </c>
      <c r="AK55" s="22"/>
      <c r="AN55" t="str">
        <f>IF(ISERROR(VLOOKUP($J55,'[1]early late'!$G$1:$BT$134,6,FALSE)),"",VLOOKUP($J55,'[1]early late'!$G$1:$BT$134,6,FALSE))</f>
        <v/>
      </c>
      <c r="AO55" s="24">
        <v>2</v>
      </c>
      <c r="AP55" s="25">
        <f t="shared" si="0"/>
        <v>57.161643835616438</v>
      </c>
      <c r="AQ55">
        <v>1</v>
      </c>
      <c r="AS55" s="26">
        <v>0</v>
      </c>
      <c r="AT55" s="24">
        <v>1</v>
      </c>
      <c r="AU55" s="27">
        <v>4</v>
      </c>
      <c r="AV55" s="27"/>
      <c r="AW55" s="22">
        <v>40044</v>
      </c>
      <c r="AX55" s="22" t="str">
        <f>IF(ISERROR(VLOOKUP($J55,'[1]early late'!$G$1:$BT$134,7,FALSE)),"",VLOOKUP($J55,'[1]early late'!$G$1:$BT$134,7,FALSE))</f>
        <v/>
      </c>
      <c r="AY55" s="22">
        <v>40051</v>
      </c>
      <c r="AZ55" s="27">
        <f t="shared" si="76"/>
        <v>0.23333333333333334</v>
      </c>
      <c r="BA55" t="s">
        <v>118</v>
      </c>
      <c r="BB55" s="25">
        <f t="shared" si="44"/>
        <v>1</v>
      </c>
      <c r="BC55" s="27">
        <v>3.21</v>
      </c>
      <c r="BD55" s="27">
        <v>25.021999999999998</v>
      </c>
      <c r="BE55" s="27">
        <v>2.8</v>
      </c>
      <c r="BF55" s="27">
        <v>30.03</v>
      </c>
      <c r="BG55" s="27" t="str">
        <f>IF(ISERROR(VLOOKUP($J55,'[1]early late'!$G$1:$BT$134,8,FALSE)),"",VLOOKUP($J55,'[1]early late'!$G$1:$BT$134,8,FALSE))</f>
        <v/>
      </c>
      <c r="BH55" s="27" t="str">
        <f>IF(ISERROR(VLOOKUP($J55,'[1]early late'!$G$1:$BT$134,9,FALSE)),"",VLOOKUP($J55,'[1]early late'!$G$1:$BT$134,9,FALSE))</f>
        <v/>
      </c>
      <c r="BI55" s="27"/>
      <c r="BJ55">
        <v>3.57</v>
      </c>
      <c r="BK55">
        <v>23.16</v>
      </c>
      <c r="BM55" s="28" t="s">
        <v>361</v>
      </c>
      <c r="BN55" s="28" t="str">
        <f>IF(ISERROR(VLOOKUP($J55,'[1]early late'!$G$1:$BT$134,40,FALSE)),"",VLOOKUP($J55,'[1]early late'!$G$1:$BT$134,40,FALSE))</f>
        <v/>
      </c>
      <c r="BO55" s="28" t="str">
        <f>IF(ISERROR(VLOOKUP($J55,'[1]early late'!$G$1:$BT$134,41,FALSE)),"",VLOOKUP($J55,'[1]early late'!$G$1:$BT$134,41,FALSE))</f>
        <v/>
      </c>
      <c r="BP55">
        <f t="shared" si="2"/>
        <v>-0.41000000000000014</v>
      </c>
      <c r="BQ55">
        <f t="shared" si="59"/>
        <v>5.0080000000000027</v>
      </c>
      <c r="BR55">
        <f t="shared" si="60"/>
        <v>5.4180000000000028</v>
      </c>
      <c r="BS55">
        <f t="shared" si="3"/>
        <v>0.35999999999999988</v>
      </c>
      <c r="BT55">
        <f t="shared" si="61"/>
        <v>-1.8619999999999983</v>
      </c>
      <c r="BU55">
        <f t="shared" si="62"/>
        <v>-2.2219999999999978</v>
      </c>
      <c r="BV55" t="str">
        <f t="shared" si="77"/>
        <v/>
      </c>
      <c r="BW55" s="24">
        <f t="shared" si="45"/>
        <v>0</v>
      </c>
      <c r="BX55" s="24">
        <f t="shared" si="63"/>
        <v>4.0000000000000036E-2</v>
      </c>
      <c r="BY55" s="24">
        <f t="shared" si="64"/>
        <v>0.52</v>
      </c>
      <c r="BZ55" s="24">
        <f t="shared" si="65"/>
        <v>-1.54</v>
      </c>
      <c r="CA55" s="24">
        <f t="shared" si="66"/>
        <v>1</v>
      </c>
      <c r="CB55" s="24" t="str">
        <f t="shared" si="5"/>
        <v/>
      </c>
      <c r="CC55" s="24">
        <f t="shared" si="67"/>
        <v>0</v>
      </c>
      <c r="CD55" s="25">
        <f t="shared" si="68"/>
        <v>0</v>
      </c>
      <c r="CE55" s="24">
        <f t="shared" si="69"/>
        <v>0</v>
      </c>
      <c r="CF55">
        <f t="shared" si="70"/>
        <v>1</v>
      </c>
      <c r="CG55">
        <f t="shared" si="6"/>
        <v>1</v>
      </c>
      <c r="CH55">
        <f t="shared" si="7"/>
        <v>0</v>
      </c>
      <c r="CI55">
        <f t="shared" si="8"/>
        <v>1</v>
      </c>
      <c r="CJ55">
        <f t="shared" si="9"/>
        <v>1</v>
      </c>
      <c r="CK55">
        <f t="shared" si="71"/>
        <v>11.111111111111114</v>
      </c>
      <c r="CL55">
        <f t="shared" si="72"/>
        <v>0.64000000000000012</v>
      </c>
      <c r="CM55">
        <f t="shared" si="73"/>
        <v>0</v>
      </c>
      <c r="CN55" t="str">
        <f t="shared" si="74"/>
        <v/>
      </c>
      <c r="CO55" t="str">
        <f t="shared" si="75"/>
        <v/>
      </c>
    </row>
    <row r="56" spans="1:93" ht="16" hidden="1" x14ac:dyDescent="0.2">
      <c r="A56">
        <v>113</v>
      </c>
      <c r="B56" t="s">
        <v>398</v>
      </c>
      <c r="C56" t="s">
        <v>94</v>
      </c>
      <c r="D56" t="s">
        <v>399</v>
      </c>
      <c r="E56" t="s">
        <v>308</v>
      </c>
      <c r="F56" t="s">
        <v>97</v>
      </c>
      <c r="G56">
        <v>91316</v>
      </c>
      <c r="H56" t="s">
        <v>400</v>
      </c>
      <c r="J56" t="str">
        <f t="shared" si="46"/>
        <v>Marcia Edelman_1</v>
      </c>
      <c r="K56" s="22">
        <f>IF(ISERROR(VLOOKUP($J56,'[1]early late'!$G$1:$BT$134,4,FALSE)),"",VLOOKUP($J56,'[1]early late'!$G$1:$BT$134,4,FALSE))</f>
        <v>11451</v>
      </c>
      <c r="L56">
        <v>1</v>
      </c>
      <c r="M56" s="22" t="s">
        <v>401</v>
      </c>
      <c r="N56" s="22"/>
      <c r="O56">
        <v>0</v>
      </c>
      <c r="P56">
        <v>0</v>
      </c>
      <c r="Q56">
        <v>0</v>
      </c>
      <c r="R56">
        <f t="shared" si="47"/>
        <v>0</v>
      </c>
      <c r="S56">
        <f t="shared" si="48"/>
        <v>1</v>
      </c>
      <c r="T56">
        <f t="shared" si="49"/>
        <v>0</v>
      </c>
      <c r="U56">
        <f t="shared" si="50"/>
        <v>0</v>
      </c>
      <c r="V56">
        <f t="shared" si="51"/>
        <v>0</v>
      </c>
      <c r="W56">
        <f t="shared" si="52"/>
        <v>0</v>
      </c>
      <c r="X56">
        <f t="shared" si="53"/>
        <v>0</v>
      </c>
      <c r="Y56" s="22" t="s">
        <v>370</v>
      </c>
      <c r="Z56">
        <v>0</v>
      </c>
      <c r="AA56">
        <f t="shared" ref="AA56:AA87" si="78">IF(ISERROR(SEARCH("ptosis",Y56)),0,1)</f>
        <v>1</v>
      </c>
      <c r="AB56">
        <f t="shared" si="54"/>
        <v>0</v>
      </c>
      <c r="AC56">
        <v>0</v>
      </c>
      <c r="AD56">
        <v>0</v>
      </c>
      <c r="AE56">
        <f t="shared" si="55"/>
        <v>1</v>
      </c>
      <c r="AF56" s="23">
        <v>1</v>
      </c>
      <c r="AG56">
        <f t="shared" si="57"/>
        <v>0</v>
      </c>
      <c r="AH56">
        <v>0</v>
      </c>
      <c r="AJ56">
        <f t="shared" si="58"/>
        <v>0</v>
      </c>
      <c r="AK56" s="22"/>
      <c r="AN56">
        <f>IF(ISERROR(VLOOKUP($J56,'[1]early late'!$G$1:$BT$134,6,FALSE)),"",VLOOKUP($J56,'[1]early late'!$G$1:$BT$134,6,FALSE))</f>
        <v>14</v>
      </c>
      <c r="AO56" s="24">
        <v>2</v>
      </c>
      <c r="AP56" s="25">
        <f t="shared" si="0"/>
        <v>74.904109589041099</v>
      </c>
      <c r="AQ56">
        <v>1</v>
      </c>
      <c r="AS56" s="26">
        <v>1</v>
      </c>
      <c r="AT56" s="24">
        <v>1</v>
      </c>
      <c r="AU56" s="27">
        <v>4</v>
      </c>
      <c r="AW56" s="22">
        <v>39190</v>
      </c>
      <c r="AX56" s="22">
        <f>IF(ISERROR(VLOOKUP($J56,'[1]early late'!$G$1:$BT$134,7,FALSE)),"",VLOOKUP($J56,'[1]early late'!$G$1:$BT$134,7,FALSE))</f>
        <v>39195</v>
      </c>
      <c r="AY56" s="22">
        <v>39274</v>
      </c>
      <c r="AZ56" s="27">
        <f t="shared" si="76"/>
        <v>2.7666666666666666</v>
      </c>
      <c r="BA56" t="s">
        <v>118</v>
      </c>
      <c r="BB56" s="25">
        <f t="shared" si="44"/>
        <v>1</v>
      </c>
      <c r="BC56" s="27">
        <v>0.69399999999999995</v>
      </c>
      <c r="BD56" s="27">
        <v>24.015000000000001</v>
      </c>
      <c r="BE56" s="27">
        <v>3.839</v>
      </c>
      <c r="BF56" s="27">
        <v>17.576000000000001</v>
      </c>
      <c r="BG56" s="27">
        <f>IF(ISERROR(VLOOKUP($J56,'[1]early late'!$G$1:$BT$134,8,FALSE)),"",VLOOKUP($J56,'[1]early late'!$G$1:$BT$134,8,FALSE))</f>
        <v>5</v>
      </c>
      <c r="BH56" s="27">
        <f>IF(ISERROR(VLOOKUP($J56,'[1]early late'!$G$1:$BT$134,9,FALSE)),"",VLOOKUP($J56,'[1]early late'!$G$1:$BT$134,9,FALSE))</f>
        <v>2.593</v>
      </c>
      <c r="BI56" s="27"/>
      <c r="BJ56">
        <v>1.891</v>
      </c>
      <c r="BK56">
        <v>23.352</v>
      </c>
      <c r="BM56" s="28" t="s">
        <v>302</v>
      </c>
      <c r="BN56" s="28">
        <f>IF(ISERROR(VLOOKUP($J56,'[1]early late'!$G$1:$BT$134,40,FALSE)),"",VLOOKUP($J56,'[1]early late'!$G$1:$BT$134,40,FALSE))</f>
        <v>1.899</v>
      </c>
      <c r="BO56" s="28">
        <f>IF(ISERROR(VLOOKUP($J56,'[1]early late'!$G$1:$BT$134,41,FALSE)),"",VLOOKUP($J56,'[1]early late'!$G$1:$BT$134,41,FALSE))</f>
        <v>-0.70199999999999996</v>
      </c>
      <c r="BP56">
        <f t="shared" si="2"/>
        <v>3.145</v>
      </c>
      <c r="BQ56">
        <f t="shared" si="59"/>
        <v>-6.4390000000000001</v>
      </c>
      <c r="BR56">
        <f t="shared" si="60"/>
        <v>-9.5839999999999996</v>
      </c>
      <c r="BS56">
        <f t="shared" si="3"/>
        <v>1.1970000000000001</v>
      </c>
      <c r="BT56">
        <f t="shared" si="61"/>
        <v>-0.66300000000000026</v>
      </c>
      <c r="BU56">
        <f t="shared" si="62"/>
        <v>-1.860000000000003</v>
      </c>
      <c r="BV56" t="str">
        <f t="shared" si="77"/>
        <v/>
      </c>
      <c r="BW56" s="24">
        <f t="shared" si="45"/>
        <v>1</v>
      </c>
      <c r="BX56" s="24">
        <f t="shared" si="63"/>
        <v>-0.83899999999999997</v>
      </c>
      <c r="BY56" s="24">
        <f t="shared" si="64"/>
        <v>-2.0460000000000003</v>
      </c>
      <c r="BZ56" s="24">
        <f t="shared" si="65"/>
        <v>2.0990000000000002</v>
      </c>
      <c r="CA56" s="24">
        <f t="shared" si="66"/>
        <v>0</v>
      </c>
      <c r="CB56" s="24">
        <f t="shared" si="5"/>
        <v>0</v>
      </c>
      <c r="CC56" s="24">
        <f t="shared" si="67"/>
        <v>1</v>
      </c>
      <c r="CD56" s="25">
        <f t="shared" si="68"/>
        <v>0</v>
      </c>
      <c r="CE56" s="24">
        <f t="shared" si="69"/>
        <v>0</v>
      </c>
      <c r="CF56">
        <f t="shared" si="70"/>
        <v>1</v>
      </c>
      <c r="CG56">
        <f t="shared" si="6"/>
        <v>0</v>
      </c>
      <c r="CH56">
        <f t="shared" si="7"/>
        <v>1</v>
      </c>
      <c r="CI56">
        <f t="shared" si="8"/>
        <v>1</v>
      </c>
      <c r="CJ56">
        <f t="shared" si="9"/>
        <v>1</v>
      </c>
      <c r="CK56">
        <f t="shared" si="71"/>
        <v>3.3416875522138678</v>
      </c>
      <c r="CL56">
        <f t="shared" si="72"/>
        <v>-0.19700000000000006</v>
      </c>
      <c r="CM56">
        <f t="shared" si="73"/>
        <v>0</v>
      </c>
      <c r="CN56" t="str">
        <f t="shared" si="74"/>
        <v/>
      </c>
      <c r="CO56" t="str">
        <f t="shared" si="75"/>
        <v/>
      </c>
    </row>
    <row r="57" spans="1:93" ht="16" hidden="1" x14ac:dyDescent="0.2">
      <c r="A57">
        <v>114</v>
      </c>
      <c r="B57" t="s">
        <v>402</v>
      </c>
      <c r="C57" t="s">
        <v>94</v>
      </c>
      <c r="D57" t="s">
        <v>403</v>
      </c>
      <c r="E57" t="s">
        <v>404</v>
      </c>
      <c r="F57" t="s">
        <v>97</v>
      </c>
      <c r="G57">
        <v>91361</v>
      </c>
      <c r="H57" t="s">
        <v>405</v>
      </c>
      <c r="J57" t="str">
        <f t="shared" si="46"/>
        <v>Margot Kerby_0</v>
      </c>
      <c r="K57" s="22">
        <f>IF(ISERROR(VLOOKUP($J57,'[1]early late'!$G$1:$BT$134,4,FALSE)),"",VLOOKUP($J57,'[1]early late'!$G$1:$BT$134,4,FALSE))</f>
        <v>12491</v>
      </c>
      <c r="L57">
        <v>1</v>
      </c>
      <c r="M57" s="22" t="s">
        <v>366</v>
      </c>
      <c r="N57" s="22"/>
      <c r="O57">
        <v>0</v>
      </c>
      <c r="P57">
        <v>0</v>
      </c>
      <c r="Q57">
        <v>0</v>
      </c>
      <c r="R57">
        <f t="shared" si="47"/>
        <v>0</v>
      </c>
      <c r="S57">
        <f t="shared" si="48"/>
        <v>1</v>
      </c>
      <c r="T57">
        <f t="shared" si="49"/>
        <v>0</v>
      </c>
      <c r="U57">
        <f t="shared" si="50"/>
        <v>0</v>
      </c>
      <c r="V57">
        <f t="shared" si="51"/>
        <v>0</v>
      </c>
      <c r="W57">
        <f t="shared" si="52"/>
        <v>0</v>
      </c>
      <c r="X57">
        <f t="shared" si="53"/>
        <v>0</v>
      </c>
      <c r="Y57" s="22" t="s">
        <v>406</v>
      </c>
      <c r="Z57">
        <v>0</v>
      </c>
      <c r="AA57">
        <f t="shared" si="78"/>
        <v>1</v>
      </c>
      <c r="AB57">
        <f t="shared" si="54"/>
        <v>0</v>
      </c>
      <c r="AC57">
        <v>0</v>
      </c>
      <c r="AD57">
        <v>0</v>
      </c>
      <c r="AE57">
        <f t="shared" si="55"/>
        <v>1</v>
      </c>
      <c r="AF57" s="23">
        <v>1</v>
      </c>
      <c r="AG57">
        <f t="shared" si="57"/>
        <v>0</v>
      </c>
      <c r="AH57">
        <v>0</v>
      </c>
      <c r="AJ57">
        <f t="shared" si="58"/>
        <v>0</v>
      </c>
      <c r="AK57" s="22" t="s">
        <v>407</v>
      </c>
      <c r="AM57">
        <v>8</v>
      </c>
      <c r="AN57">
        <f>IF(ISERROR(VLOOKUP($J57,'[1]early late'!$G$1:$BT$134,6,FALSE)),"",VLOOKUP($J57,'[1]early late'!$G$1:$BT$134,6,FALSE))</f>
        <v>13</v>
      </c>
      <c r="AO57" s="24">
        <v>2</v>
      </c>
      <c r="AP57" s="25">
        <f t="shared" si="0"/>
        <v>74.780821917808225</v>
      </c>
      <c r="AQ57">
        <v>1</v>
      </c>
      <c r="AS57" s="26">
        <v>0</v>
      </c>
      <c r="AT57" s="24">
        <v>1</v>
      </c>
      <c r="AU57" s="27">
        <v>4</v>
      </c>
      <c r="AW57" s="22">
        <v>40186</v>
      </c>
      <c r="AX57" s="22">
        <f>IF(ISERROR(VLOOKUP($J57,'[1]early late'!$G$1:$BT$134,7,FALSE)),"",VLOOKUP($J57,'[1]early late'!$G$1:$BT$134,7,FALSE))</f>
        <v>40192</v>
      </c>
      <c r="AY57" s="22">
        <v>40280</v>
      </c>
      <c r="AZ57" s="27">
        <f t="shared" si="76"/>
        <v>3.1333333333333333</v>
      </c>
      <c r="BA57" t="s">
        <v>118</v>
      </c>
      <c r="BB57" s="25">
        <f t="shared" si="44"/>
        <v>1</v>
      </c>
      <c r="BC57" s="27">
        <v>1.79</v>
      </c>
      <c r="BD57" s="27">
        <v>12.13</v>
      </c>
      <c r="BE57" s="27">
        <v>2.4300000000000002</v>
      </c>
      <c r="BF57" s="27">
        <v>10.96</v>
      </c>
      <c r="BG57" s="27">
        <f>IF(ISERROR(VLOOKUP($J57,'[1]early late'!$G$1:$BT$134,8,FALSE)),"",VLOOKUP($J57,'[1]early late'!$G$1:$BT$134,8,FALSE))</f>
        <v>6</v>
      </c>
      <c r="BH57" s="27">
        <f>IF(ISERROR(VLOOKUP($J57,'[1]early late'!$G$1:$BT$134,9,FALSE)),"",VLOOKUP($J57,'[1]early late'!$G$1:$BT$134,9,FALSE))</f>
        <v>3.335</v>
      </c>
      <c r="BI57" s="27"/>
      <c r="BJ57" s="27">
        <v>4.63</v>
      </c>
      <c r="BK57">
        <v>10.78</v>
      </c>
      <c r="BM57" s="28"/>
      <c r="BN57" s="28">
        <f>IF(ISERROR(VLOOKUP($J57,'[1]early late'!$G$1:$BT$134,40,FALSE)),"",VLOOKUP($J57,'[1]early late'!$G$1:$BT$134,40,FALSE))</f>
        <v>1.5449999999999999</v>
      </c>
      <c r="BO57" s="28">
        <f>IF(ISERROR(VLOOKUP($J57,'[1]early late'!$G$1:$BT$134,41,FALSE)),"",VLOOKUP($J57,'[1]early late'!$G$1:$BT$134,41,FALSE))</f>
        <v>1.2949999999999999</v>
      </c>
      <c r="BP57">
        <f t="shared" si="2"/>
        <v>0.64000000000000012</v>
      </c>
      <c r="BQ57">
        <f t="shared" si="59"/>
        <v>-1.17</v>
      </c>
      <c r="BR57">
        <f t="shared" si="60"/>
        <v>-1.81</v>
      </c>
      <c r="BS57">
        <f t="shared" si="3"/>
        <v>2.84</v>
      </c>
      <c r="BT57">
        <f t="shared" si="61"/>
        <v>-1.3500000000000014</v>
      </c>
      <c r="BU57">
        <f t="shared" si="62"/>
        <v>-4.1900000000000004</v>
      </c>
      <c r="BV57" t="str">
        <f t="shared" si="77"/>
        <v/>
      </c>
      <c r="BW57" s="24">
        <f t="shared" si="45"/>
        <v>0</v>
      </c>
      <c r="BX57" s="24">
        <f t="shared" si="63"/>
        <v>-2.5999999999999801E-2</v>
      </c>
      <c r="BY57" s="24">
        <f t="shared" si="64"/>
        <v>0.90700000000000003</v>
      </c>
      <c r="BZ57" s="24">
        <f t="shared" si="65"/>
        <v>-1.6030000000000002</v>
      </c>
      <c r="CA57" s="24">
        <f t="shared" si="66"/>
        <v>1</v>
      </c>
      <c r="CB57" s="24" t="str">
        <f t="shared" si="5"/>
        <v/>
      </c>
      <c r="CC57" s="24">
        <f t="shared" si="67"/>
        <v>1</v>
      </c>
      <c r="CD57" s="25">
        <f t="shared" si="68"/>
        <v>0</v>
      </c>
      <c r="CE57" s="24">
        <f t="shared" si="69"/>
        <v>0</v>
      </c>
      <c r="CF57">
        <f t="shared" si="70"/>
        <v>1</v>
      </c>
      <c r="CG57">
        <f t="shared" si="6"/>
        <v>1</v>
      </c>
      <c r="CH57">
        <f t="shared" si="7"/>
        <v>1</v>
      </c>
      <c r="CI57">
        <f t="shared" si="8"/>
        <v>1</v>
      </c>
      <c r="CJ57">
        <f t="shared" si="9"/>
        <v>1</v>
      </c>
      <c r="CK57">
        <f t="shared" si="71"/>
        <v>1.4084507042253522</v>
      </c>
      <c r="CL57">
        <f t="shared" si="72"/>
        <v>-1.8399999999999999</v>
      </c>
      <c r="CM57">
        <f t="shared" si="73"/>
        <v>1</v>
      </c>
      <c r="CN57" t="str">
        <f t="shared" si="74"/>
        <v/>
      </c>
      <c r="CO57" t="str">
        <f t="shared" si="75"/>
        <v/>
      </c>
    </row>
    <row r="58" spans="1:93" ht="16" hidden="1" x14ac:dyDescent="0.2">
      <c r="A58">
        <v>128</v>
      </c>
      <c r="B58" t="s">
        <v>444</v>
      </c>
      <c r="C58" t="s">
        <v>94</v>
      </c>
      <c r="J58" t="str">
        <f t="shared" si="46"/>
        <v>Miriam Cotler_0</v>
      </c>
      <c r="K58" s="22">
        <f>IF(ISERROR(VLOOKUP($J58,'[1]early late'!$G$1:$BT$134,4,FALSE)),"",VLOOKUP($J58,'[1]early late'!$G$1:$BT$134,4,FALSE))</f>
        <v>13164</v>
      </c>
      <c r="L58">
        <v>0</v>
      </c>
      <c r="M58" s="22"/>
      <c r="N58" s="22"/>
      <c r="O58">
        <v>0</v>
      </c>
      <c r="P58">
        <v>0</v>
      </c>
      <c r="Q58">
        <v>0</v>
      </c>
      <c r="R58">
        <f t="shared" si="47"/>
        <v>0</v>
      </c>
      <c r="S58">
        <f t="shared" si="48"/>
        <v>0</v>
      </c>
      <c r="T58">
        <f t="shared" si="49"/>
        <v>0</v>
      </c>
      <c r="U58">
        <f t="shared" si="50"/>
        <v>0</v>
      </c>
      <c r="V58">
        <f t="shared" si="51"/>
        <v>0</v>
      </c>
      <c r="W58">
        <f t="shared" si="52"/>
        <v>0</v>
      </c>
      <c r="X58">
        <f t="shared" si="53"/>
        <v>0</v>
      </c>
      <c r="Y58" s="22" t="s">
        <v>445</v>
      </c>
      <c r="Z58">
        <v>0</v>
      </c>
      <c r="AA58">
        <f t="shared" si="78"/>
        <v>1</v>
      </c>
      <c r="AB58">
        <f t="shared" si="54"/>
        <v>0</v>
      </c>
      <c r="AC58">
        <v>0</v>
      </c>
      <c r="AD58">
        <v>0</v>
      </c>
      <c r="AE58">
        <f t="shared" si="55"/>
        <v>0</v>
      </c>
      <c r="AF58" s="23">
        <f t="shared" ref="AF58:AF74" si="79">IF(ISERROR(SEARCH("canth",Y58)),0,1)</f>
        <v>1</v>
      </c>
      <c r="AG58">
        <f t="shared" si="57"/>
        <v>0</v>
      </c>
      <c r="AH58">
        <v>0</v>
      </c>
      <c r="AJ58">
        <f t="shared" si="58"/>
        <v>0</v>
      </c>
      <c r="AK58" s="22"/>
      <c r="AO58" s="24">
        <v>2</v>
      </c>
      <c r="AP58" s="25">
        <f t="shared" si="0"/>
        <v>73.895890410958899</v>
      </c>
      <c r="AQ58">
        <v>1</v>
      </c>
      <c r="AS58" s="26">
        <v>0</v>
      </c>
      <c r="AT58" s="24">
        <v>1</v>
      </c>
      <c r="AU58" s="27">
        <v>4</v>
      </c>
      <c r="AW58" s="29">
        <v>40529</v>
      </c>
      <c r="AX58" s="22">
        <f>IF(ISERROR(VLOOKUP($J58,'[1]early late'!$G$1:$BT$134,7,FALSE)),"",VLOOKUP($J58,'[1]early late'!$G$1:$BT$134,7,FALSE))</f>
        <v>40534</v>
      </c>
      <c r="AY58" s="29">
        <v>40630</v>
      </c>
      <c r="AZ58" s="27">
        <f t="shared" si="76"/>
        <v>3.3666666666666667</v>
      </c>
      <c r="BA58" t="s">
        <v>118</v>
      </c>
      <c r="BB58" s="25">
        <f t="shared" si="44"/>
        <v>1</v>
      </c>
      <c r="BC58">
        <v>2.88</v>
      </c>
      <c r="BD58">
        <v>23.14</v>
      </c>
      <c r="BE58">
        <v>2.4700000000000002</v>
      </c>
      <c r="BF58">
        <v>17.850000000000001</v>
      </c>
      <c r="BG58" s="27">
        <f>IF(ISERROR(VLOOKUP($J58,'[1]early late'!$G$1:$BT$134,8,FALSE)),"",VLOOKUP($J58,'[1]early late'!$G$1:$BT$134,8,FALSE))</f>
        <v>5</v>
      </c>
      <c r="BH58" s="27">
        <f>IF(ISERROR(VLOOKUP($J58,'[1]early late'!$G$1:$BT$134,9,FALSE)),"",VLOOKUP($J58,'[1]early late'!$G$1:$BT$134,9,FALSE))</f>
        <v>3.7269999999999999</v>
      </c>
      <c r="BJ58">
        <v>3.9</v>
      </c>
      <c r="BK58">
        <v>18.32</v>
      </c>
      <c r="BN58" s="28">
        <f>IF(ISERROR(VLOOKUP($J58,'[1]early late'!$G$1:$BT$134,40,FALSE)),"",VLOOKUP($J58,'[1]early late'!$G$1:$BT$134,40,FALSE))</f>
        <v>0.84699999999999998</v>
      </c>
      <c r="BO58" s="28">
        <f>IF(ISERROR(VLOOKUP($J58,'[1]early late'!$G$1:$BT$134,41,FALSE)),"",VLOOKUP($J58,'[1]early late'!$G$1:$BT$134,41,FALSE))</f>
        <v>0.17300000000000004</v>
      </c>
      <c r="BP58">
        <f t="shared" si="2"/>
        <v>-0.4099999999999997</v>
      </c>
      <c r="BQ58">
        <f t="shared" si="59"/>
        <v>-5.2899999999999991</v>
      </c>
      <c r="BR58">
        <f t="shared" si="60"/>
        <v>-4.879999999999999</v>
      </c>
      <c r="BS58">
        <f t="shared" si="3"/>
        <v>1.02</v>
      </c>
      <c r="BT58">
        <f t="shared" si="61"/>
        <v>-4.82</v>
      </c>
      <c r="BU58">
        <f t="shared" si="62"/>
        <v>-5.8400000000000016</v>
      </c>
      <c r="BV58" t="str">
        <f t="shared" si="77"/>
        <v/>
      </c>
      <c r="BW58" s="24">
        <f t="shared" si="45"/>
        <v>0</v>
      </c>
      <c r="BX58" s="24">
        <f t="shared" si="63"/>
        <v>1.25</v>
      </c>
      <c r="BY58" s="24">
        <f t="shared" si="64"/>
        <v>0.83000000000000007</v>
      </c>
      <c r="BZ58" s="24">
        <f t="shared" si="65"/>
        <v>-1.73</v>
      </c>
      <c r="CA58" s="24">
        <f t="shared" si="66"/>
        <v>1</v>
      </c>
      <c r="CB58" s="24" t="str">
        <f t="shared" si="5"/>
        <v/>
      </c>
      <c r="CC58" s="24">
        <f t="shared" si="67"/>
        <v>1</v>
      </c>
      <c r="CD58" s="25">
        <f t="shared" si="68"/>
        <v>0</v>
      </c>
      <c r="CE58" s="24">
        <f t="shared" si="69"/>
        <v>0</v>
      </c>
      <c r="CF58">
        <f t="shared" si="70"/>
        <v>1</v>
      </c>
      <c r="CG58">
        <f t="shared" si="6"/>
        <v>1</v>
      </c>
      <c r="CH58">
        <f t="shared" si="7"/>
        <v>1</v>
      </c>
      <c r="CI58">
        <f t="shared" si="8"/>
        <v>0</v>
      </c>
      <c r="CJ58">
        <f t="shared" si="9"/>
        <v>1</v>
      </c>
      <c r="CK58">
        <f t="shared" si="71"/>
        <v>3.9215686274509802</v>
      </c>
      <c r="CL58">
        <f t="shared" si="72"/>
        <v>-2.0000000000000018E-2</v>
      </c>
      <c r="CM58">
        <f t="shared" si="73"/>
        <v>0</v>
      </c>
      <c r="CN58" t="str">
        <f t="shared" si="74"/>
        <v/>
      </c>
      <c r="CO58" t="str">
        <f t="shared" si="75"/>
        <v/>
      </c>
    </row>
    <row r="59" spans="1:93" ht="16" x14ac:dyDescent="0.2">
      <c r="A59">
        <v>134</v>
      </c>
      <c r="B59" t="s">
        <v>457</v>
      </c>
      <c r="C59" t="s">
        <v>94</v>
      </c>
      <c r="D59" t="s">
        <v>458</v>
      </c>
      <c r="E59" t="s">
        <v>459</v>
      </c>
      <c r="F59" t="s">
        <v>97</v>
      </c>
      <c r="G59">
        <v>90248</v>
      </c>
      <c r="H59" t="s">
        <v>460</v>
      </c>
      <c r="J59" t="str">
        <f t="shared" si="46"/>
        <v>Nobuko Rosen_0</v>
      </c>
      <c r="K59" s="22">
        <f>IF(ISERROR(VLOOKUP($J59,'[1]early late'!$G$1:$BT$134,4,FALSE)),"",VLOOKUP($J59,'[1]early late'!$G$1:$BT$134,4,FALSE))</f>
        <v>12122</v>
      </c>
      <c r="L59">
        <v>1</v>
      </c>
      <c r="M59" s="22" t="s">
        <v>461</v>
      </c>
      <c r="N59" s="22"/>
      <c r="O59">
        <v>1</v>
      </c>
      <c r="P59">
        <v>1</v>
      </c>
      <c r="Q59">
        <v>1</v>
      </c>
      <c r="R59">
        <f t="shared" si="47"/>
        <v>1</v>
      </c>
      <c r="S59">
        <f t="shared" si="48"/>
        <v>1</v>
      </c>
      <c r="T59">
        <f t="shared" si="49"/>
        <v>0</v>
      </c>
      <c r="U59">
        <f t="shared" si="50"/>
        <v>0</v>
      </c>
      <c r="V59">
        <f t="shared" si="51"/>
        <v>0</v>
      </c>
      <c r="W59">
        <f t="shared" si="52"/>
        <v>0</v>
      </c>
      <c r="X59">
        <f t="shared" si="53"/>
        <v>0</v>
      </c>
      <c r="Y59" s="22" t="s">
        <v>158</v>
      </c>
      <c r="Z59">
        <v>0</v>
      </c>
      <c r="AA59">
        <f t="shared" si="78"/>
        <v>1</v>
      </c>
      <c r="AB59">
        <f t="shared" si="54"/>
        <v>0</v>
      </c>
      <c r="AC59">
        <v>0</v>
      </c>
      <c r="AD59">
        <v>0</v>
      </c>
      <c r="AE59">
        <f t="shared" si="55"/>
        <v>0</v>
      </c>
      <c r="AF59" s="23">
        <f t="shared" si="79"/>
        <v>0</v>
      </c>
      <c r="AG59">
        <f t="shared" si="57"/>
        <v>0</v>
      </c>
      <c r="AH59">
        <v>0</v>
      </c>
      <c r="AJ59">
        <f t="shared" si="58"/>
        <v>0</v>
      </c>
      <c r="AK59" s="22" t="s">
        <v>462</v>
      </c>
      <c r="AM59">
        <v>6</v>
      </c>
      <c r="AN59">
        <f>IF(ISERROR(VLOOKUP($J59,'[1]early late'!$G$1:$BT$134,6,FALSE)),"",VLOOKUP($J59,'[1]early late'!$G$1:$BT$134,6,FALSE))</f>
        <v>10</v>
      </c>
      <c r="AO59" s="24">
        <v>2</v>
      </c>
      <c r="AP59" s="25">
        <f t="shared" si="0"/>
        <v>69.599999999999994</v>
      </c>
      <c r="AQ59">
        <v>1</v>
      </c>
      <c r="AS59" s="26">
        <v>0</v>
      </c>
      <c r="AT59" s="24">
        <v>1</v>
      </c>
      <c r="AU59" s="27">
        <v>4</v>
      </c>
      <c r="AW59" s="22">
        <v>37897</v>
      </c>
      <c r="AX59" s="22">
        <f>IF(ISERROR(VLOOKUP($J59,'[1]early late'!$G$1:$BT$134,7,FALSE)),"",VLOOKUP($J59,'[1]early late'!$G$1:$BT$134,7,FALSE))</f>
        <v>37903</v>
      </c>
      <c r="AY59" s="22">
        <v>38488</v>
      </c>
      <c r="AZ59" s="27">
        <f t="shared" si="76"/>
        <v>19.433333333333334</v>
      </c>
      <c r="BA59" t="s">
        <v>118</v>
      </c>
      <c r="BB59" s="25">
        <f t="shared" si="44"/>
        <v>1</v>
      </c>
      <c r="BC59" s="27">
        <v>1.1499999999999999</v>
      </c>
      <c r="BD59" s="27">
        <v>23.86</v>
      </c>
      <c r="BE59" s="27">
        <v>0.44</v>
      </c>
      <c r="BF59" s="27">
        <v>21.62</v>
      </c>
      <c r="BG59" s="27">
        <f>IF(ISERROR(VLOOKUP($J59,'[1]early late'!$G$1:$BT$134,8,FALSE)),"",VLOOKUP($J59,'[1]early late'!$G$1:$BT$134,8,FALSE))</f>
        <v>6</v>
      </c>
      <c r="BH59" s="27">
        <f>IF(ISERROR(VLOOKUP($J59,'[1]early late'!$G$1:$BT$134,9,FALSE)),"",VLOOKUP($J59,'[1]early late'!$G$1:$BT$134,9,FALSE))</f>
        <v>1.44</v>
      </c>
      <c r="BI59" s="27"/>
      <c r="BJ59">
        <v>1.89</v>
      </c>
      <c r="BK59">
        <v>21.69</v>
      </c>
      <c r="BM59" s="28" t="s">
        <v>463</v>
      </c>
      <c r="BN59" s="28">
        <f>IF(ISERROR(VLOOKUP($J59,'[1]early late'!$G$1:$BT$134,40,FALSE)),"",VLOOKUP($J59,'[1]early late'!$G$1:$BT$134,40,FALSE))</f>
        <v>0.29000000000000004</v>
      </c>
      <c r="BO59" s="28">
        <f>IF(ISERROR(VLOOKUP($J59,'[1]early late'!$G$1:$BT$134,41,FALSE)),"",VLOOKUP($J59,'[1]early late'!$G$1:$BT$134,41,FALSE))</f>
        <v>0.44999999999999996</v>
      </c>
      <c r="BP59">
        <f t="shared" si="2"/>
        <v>-0.71</v>
      </c>
      <c r="BQ59">
        <f t="shared" si="59"/>
        <v>-2.2399999999999984</v>
      </c>
      <c r="BR59">
        <f t="shared" si="60"/>
        <v>-1.5299999999999985</v>
      </c>
      <c r="BS59">
        <f t="shared" si="3"/>
        <v>0.74</v>
      </c>
      <c r="BT59">
        <f t="shared" si="61"/>
        <v>-2.1699999999999982</v>
      </c>
      <c r="BU59">
        <f t="shared" si="62"/>
        <v>-2.91</v>
      </c>
      <c r="BV59" t="str">
        <f t="shared" si="77"/>
        <v/>
      </c>
      <c r="BW59" s="24">
        <f t="shared" si="45"/>
        <v>0</v>
      </c>
      <c r="BX59" s="24">
        <f t="shared" si="63"/>
        <v>-0.21000000000000019</v>
      </c>
      <c r="BY59" s="24">
        <f t="shared" si="64"/>
        <v>9.9999999999999867E-2</v>
      </c>
      <c r="BZ59" s="24">
        <f t="shared" si="65"/>
        <v>-2.1</v>
      </c>
      <c r="CA59" s="24">
        <f t="shared" si="66"/>
        <v>1</v>
      </c>
      <c r="CB59" s="24" t="str">
        <f t="shared" si="5"/>
        <v/>
      </c>
      <c r="CC59" s="24">
        <f t="shared" si="67"/>
        <v>0</v>
      </c>
      <c r="CD59" s="25">
        <f t="shared" si="68"/>
        <v>0</v>
      </c>
      <c r="CE59" s="24">
        <f t="shared" si="69"/>
        <v>0</v>
      </c>
      <c r="CF59">
        <f t="shared" si="70"/>
        <v>1</v>
      </c>
      <c r="CG59">
        <f t="shared" si="6"/>
        <v>0</v>
      </c>
      <c r="CH59">
        <f t="shared" si="7"/>
        <v>0</v>
      </c>
      <c r="CI59">
        <f t="shared" si="8"/>
        <v>1</v>
      </c>
      <c r="CJ59">
        <f t="shared" si="9"/>
        <v>1</v>
      </c>
      <c r="CK59">
        <f t="shared" si="71"/>
        <v>5.4054054054054053</v>
      </c>
      <c r="CL59">
        <f t="shared" si="72"/>
        <v>0.26</v>
      </c>
      <c r="CM59">
        <f t="shared" si="73"/>
        <v>0</v>
      </c>
      <c r="CN59" t="str">
        <f t="shared" si="74"/>
        <v/>
      </c>
      <c r="CO59" t="str">
        <f t="shared" si="75"/>
        <v/>
      </c>
    </row>
    <row r="60" spans="1:93" ht="16" hidden="1" x14ac:dyDescent="0.2">
      <c r="A60">
        <v>149</v>
      </c>
      <c r="B60" t="s">
        <v>497</v>
      </c>
      <c r="C60" t="s">
        <v>94</v>
      </c>
      <c r="D60" t="s">
        <v>498</v>
      </c>
      <c r="E60" t="s">
        <v>499</v>
      </c>
      <c r="F60" t="s">
        <v>97</v>
      </c>
      <c r="G60">
        <v>90402</v>
      </c>
      <c r="H60" t="s">
        <v>500</v>
      </c>
      <c r="J60" t="str">
        <f t="shared" si="46"/>
        <v>Robert Richter_1</v>
      </c>
      <c r="K60" s="22">
        <v>12387</v>
      </c>
      <c r="L60">
        <v>1</v>
      </c>
      <c r="M60" s="22" t="s">
        <v>501</v>
      </c>
      <c r="N60" s="22"/>
      <c r="O60">
        <v>0</v>
      </c>
      <c r="P60">
        <v>0</v>
      </c>
      <c r="Q60">
        <v>0</v>
      </c>
      <c r="R60">
        <f t="shared" si="47"/>
        <v>0</v>
      </c>
      <c r="S60">
        <f t="shared" si="48"/>
        <v>1</v>
      </c>
      <c r="T60">
        <f t="shared" si="49"/>
        <v>0</v>
      </c>
      <c r="U60">
        <f t="shared" si="50"/>
        <v>0</v>
      </c>
      <c r="V60">
        <f t="shared" si="51"/>
        <v>0</v>
      </c>
      <c r="W60">
        <f t="shared" si="52"/>
        <v>0</v>
      </c>
      <c r="X60">
        <f t="shared" si="53"/>
        <v>0</v>
      </c>
      <c r="Y60" s="22" t="s">
        <v>502</v>
      </c>
      <c r="Z60">
        <v>0</v>
      </c>
      <c r="AA60">
        <f t="shared" si="78"/>
        <v>1</v>
      </c>
      <c r="AB60">
        <f t="shared" si="54"/>
        <v>0</v>
      </c>
      <c r="AC60">
        <v>0</v>
      </c>
      <c r="AD60">
        <v>0</v>
      </c>
      <c r="AE60">
        <f t="shared" si="55"/>
        <v>0</v>
      </c>
      <c r="AF60" s="23">
        <f t="shared" si="79"/>
        <v>1</v>
      </c>
      <c r="AG60">
        <f t="shared" si="57"/>
        <v>0</v>
      </c>
      <c r="AH60">
        <v>0</v>
      </c>
      <c r="AJ60">
        <f t="shared" si="58"/>
        <v>0</v>
      </c>
      <c r="AK60" s="22"/>
      <c r="AM60">
        <v>12</v>
      </c>
      <c r="AN60">
        <v>14</v>
      </c>
      <c r="AO60" s="24">
        <v>1</v>
      </c>
      <c r="AP60" s="25">
        <f t="shared" si="0"/>
        <v>74.0027397260274</v>
      </c>
      <c r="AQ60">
        <v>1</v>
      </c>
      <c r="AS60" s="26">
        <v>1</v>
      </c>
      <c r="AT60" s="24">
        <v>1</v>
      </c>
      <c r="AU60" s="27">
        <v>4</v>
      </c>
      <c r="AW60" s="22">
        <v>39792</v>
      </c>
      <c r="AX60" s="22" t="str">
        <f>IF(ISERROR(VLOOKUP($J60,'[1]early late'!$G$1:$BT$134,7,FALSE)),"",VLOOKUP($J60,'[1]early late'!$G$1:$BT$134,7,FALSE))</f>
        <v/>
      </c>
      <c r="AY60" s="22">
        <v>39867</v>
      </c>
      <c r="AZ60" s="27">
        <f t="shared" si="76"/>
        <v>2.4333333333333331</v>
      </c>
      <c r="BA60" t="s">
        <v>101</v>
      </c>
      <c r="BB60" s="25">
        <f t="shared" si="44"/>
        <v>0</v>
      </c>
      <c r="BC60" s="27">
        <v>3.12</v>
      </c>
      <c r="BD60" s="27">
        <v>6.83</v>
      </c>
      <c r="BE60" s="27">
        <v>3.29</v>
      </c>
      <c r="BF60" s="27">
        <v>7.29</v>
      </c>
      <c r="BG60" s="27" t="str">
        <f>IF(ISERROR(VLOOKUP($J60,'[1]early late'!$G$1:$BT$134,8,FALSE)),"",VLOOKUP($J60,'[1]early late'!$G$1:$BT$134,8,FALSE))</f>
        <v/>
      </c>
      <c r="BH60" s="27" t="str">
        <f>IF(ISERROR(VLOOKUP($J60,'[1]early late'!$G$1:$BT$134,9,FALSE)),"",VLOOKUP($J60,'[1]early late'!$G$1:$BT$134,9,FALSE))</f>
        <v/>
      </c>
      <c r="BI60" s="27"/>
      <c r="BJ60">
        <v>4.7300000000000004</v>
      </c>
      <c r="BK60">
        <v>8.3800000000000008</v>
      </c>
      <c r="BM60" s="28"/>
      <c r="BN60" s="28" t="str">
        <f>IF(ISERROR(VLOOKUP($J60,'[1]early late'!$G$1:$BT$134,40,FALSE)),"",VLOOKUP($J60,'[1]early late'!$G$1:$BT$134,40,FALSE))</f>
        <v/>
      </c>
      <c r="BO60" s="28" t="str">
        <f>IF(ISERROR(VLOOKUP($J60,'[1]early late'!$G$1:$BT$134,41,FALSE)),"",VLOOKUP($J60,'[1]early late'!$G$1:$BT$134,41,FALSE))</f>
        <v/>
      </c>
      <c r="BP60">
        <f t="shared" si="2"/>
        <v>0.16999999999999993</v>
      </c>
      <c r="BQ60">
        <f t="shared" si="59"/>
        <v>0.45999999999999996</v>
      </c>
      <c r="BR60">
        <f t="shared" si="60"/>
        <v>0.29000000000000004</v>
      </c>
      <c r="BS60">
        <f t="shared" si="3"/>
        <v>1.6100000000000003</v>
      </c>
      <c r="BT60">
        <f t="shared" si="61"/>
        <v>1.5500000000000007</v>
      </c>
      <c r="BU60">
        <f t="shared" si="62"/>
        <v>-5.9999999999999609E-2</v>
      </c>
      <c r="BV60" t="str">
        <f t="shared" si="77"/>
        <v/>
      </c>
      <c r="BW60" s="24">
        <f t="shared" si="45"/>
        <v>0</v>
      </c>
      <c r="BX60" s="24">
        <f t="shared" si="63"/>
        <v>0.85400000000000054</v>
      </c>
      <c r="BY60" s="24">
        <f t="shared" si="64"/>
        <v>0</v>
      </c>
      <c r="BZ60" s="24">
        <f t="shared" si="65"/>
        <v>-0.97999999999999954</v>
      </c>
      <c r="CA60" s="24">
        <f t="shared" si="66"/>
        <v>1</v>
      </c>
      <c r="CB60" s="24" t="str">
        <f t="shared" si="5"/>
        <v/>
      </c>
      <c r="CC60" s="24">
        <f t="shared" si="67"/>
        <v>1</v>
      </c>
      <c r="CD60" s="25">
        <f t="shared" si="68"/>
        <v>0</v>
      </c>
      <c r="CE60" s="24">
        <f t="shared" si="69"/>
        <v>1</v>
      </c>
      <c r="CF60">
        <f t="shared" si="70"/>
        <v>1</v>
      </c>
      <c r="CG60">
        <f t="shared" si="6"/>
        <v>1</v>
      </c>
      <c r="CH60">
        <f t="shared" si="7"/>
        <v>1</v>
      </c>
      <c r="CI60">
        <f t="shared" si="8"/>
        <v>1</v>
      </c>
      <c r="CJ60">
        <f t="shared" si="9"/>
        <v>1</v>
      </c>
      <c r="CK60">
        <f t="shared" si="71"/>
        <v>2.4844720496894404</v>
      </c>
      <c r="CL60">
        <f t="shared" si="72"/>
        <v>-0.61000000000000032</v>
      </c>
      <c r="CM60">
        <f t="shared" si="73"/>
        <v>0</v>
      </c>
      <c r="CN60" t="str">
        <f t="shared" si="74"/>
        <v/>
      </c>
      <c r="CO60" t="str">
        <f t="shared" si="75"/>
        <v/>
      </c>
    </row>
    <row r="61" spans="1:93" ht="16" x14ac:dyDescent="0.2">
      <c r="A61">
        <v>171</v>
      </c>
      <c r="B61" t="s">
        <v>548</v>
      </c>
      <c r="C61" t="s">
        <v>94</v>
      </c>
      <c r="D61" t="s">
        <v>549</v>
      </c>
      <c r="E61" t="s">
        <v>283</v>
      </c>
      <c r="F61" t="s">
        <v>97</v>
      </c>
      <c r="G61">
        <v>90069</v>
      </c>
      <c r="H61" t="s">
        <v>550</v>
      </c>
      <c r="J61" t="str">
        <f t="shared" si="46"/>
        <v>Simona Weber_1</v>
      </c>
      <c r="K61" s="22">
        <f>IF(ISERROR(VLOOKUP($J61,'[1]early late'!$G$1:$BT$134,4,FALSE)),"",VLOOKUP($J61,'[1]early late'!$G$1:$BT$134,4,FALSE))</f>
        <v>21089</v>
      </c>
      <c r="L61">
        <v>0</v>
      </c>
      <c r="M61" s="22"/>
      <c r="N61" s="22"/>
      <c r="O61">
        <v>0</v>
      </c>
      <c r="P61">
        <v>0</v>
      </c>
      <c r="Q61">
        <v>0</v>
      </c>
      <c r="R61">
        <f t="shared" si="47"/>
        <v>0</v>
      </c>
      <c r="S61">
        <f t="shared" si="48"/>
        <v>0</v>
      </c>
      <c r="T61">
        <f t="shared" si="49"/>
        <v>0</v>
      </c>
      <c r="U61">
        <f t="shared" si="50"/>
        <v>0</v>
      </c>
      <c r="V61">
        <f t="shared" si="51"/>
        <v>0</v>
      </c>
      <c r="W61">
        <f t="shared" si="52"/>
        <v>0</v>
      </c>
      <c r="X61">
        <f t="shared" si="53"/>
        <v>0</v>
      </c>
      <c r="Y61" s="22" t="s">
        <v>158</v>
      </c>
      <c r="Z61">
        <v>0</v>
      </c>
      <c r="AA61">
        <f t="shared" si="78"/>
        <v>1</v>
      </c>
      <c r="AB61">
        <f t="shared" si="54"/>
        <v>0</v>
      </c>
      <c r="AC61">
        <v>0</v>
      </c>
      <c r="AD61">
        <v>0</v>
      </c>
      <c r="AE61">
        <f t="shared" si="55"/>
        <v>0</v>
      </c>
      <c r="AF61" s="23">
        <f t="shared" si="79"/>
        <v>0</v>
      </c>
      <c r="AG61">
        <f t="shared" si="57"/>
        <v>0</v>
      </c>
      <c r="AH61">
        <v>0</v>
      </c>
      <c r="AJ61">
        <f t="shared" si="58"/>
        <v>0</v>
      </c>
      <c r="AK61" s="22"/>
      <c r="AN61">
        <f>IF(ISERROR(VLOOKUP($J61,'[1]early late'!$G$1:$BT$134,6,FALSE)),"",VLOOKUP($J61,'[1]early late'!$G$1:$BT$134,6,FALSE))</f>
        <v>14</v>
      </c>
      <c r="AO61" s="24">
        <v>2</v>
      </c>
      <c r="AP61" s="25">
        <f t="shared" si="0"/>
        <v>51.375342465753427</v>
      </c>
      <c r="AQ61">
        <v>1</v>
      </c>
      <c r="AS61" s="26">
        <v>1</v>
      </c>
      <c r="AT61" s="24">
        <v>1</v>
      </c>
      <c r="AU61" s="27">
        <v>4</v>
      </c>
      <c r="AV61" s="27"/>
      <c r="AW61" s="22">
        <v>40114</v>
      </c>
      <c r="AX61" s="22">
        <f>IF(ISERROR(VLOOKUP($J61,'[1]early late'!$G$1:$BT$134,7,FALSE)),"",VLOOKUP($J61,'[1]early late'!$G$1:$BT$134,7,FALSE))</f>
        <v>40122</v>
      </c>
      <c r="AY61" s="22">
        <v>40227</v>
      </c>
      <c r="AZ61" s="27">
        <f t="shared" si="76"/>
        <v>3.6666666666666665</v>
      </c>
      <c r="BA61" t="s">
        <v>101</v>
      </c>
      <c r="BB61" s="25">
        <f t="shared" si="44"/>
        <v>0</v>
      </c>
      <c r="BC61" s="27">
        <v>2.88</v>
      </c>
      <c r="BD61" s="27">
        <v>17.98</v>
      </c>
      <c r="BE61" s="27">
        <v>1.93</v>
      </c>
      <c r="BF61" s="27">
        <v>14.79</v>
      </c>
      <c r="BG61" s="27">
        <f>IF(ISERROR(VLOOKUP($J61,'[1]early late'!$G$1:$BT$134,8,FALSE)),"",VLOOKUP($J61,'[1]early late'!$G$1:$BT$134,8,FALSE))</f>
        <v>7</v>
      </c>
      <c r="BH61" s="27">
        <f>IF(ISERROR(VLOOKUP($J61,'[1]early late'!$G$1:$BT$134,9,FALSE)),"",VLOOKUP($J61,'[1]early late'!$G$1:$BT$134,9,FALSE))</f>
        <v>1.3959999999999999</v>
      </c>
      <c r="BI61" s="27"/>
      <c r="BJ61">
        <v>3.11</v>
      </c>
      <c r="BK61">
        <v>17.62</v>
      </c>
      <c r="BM61" s="28"/>
      <c r="BN61" s="28">
        <f>IF(ISERROR(VLOOKUP($J61,'[1]early late'!$G$1:$BT$134,40,FALSE)),"",VLOOKUP($J61,'[1]early late'!$G$1:$BT$134,40,FALSE))</f>
        <v>-1.484</v>
      </c>
      <c r="BO61" s="28">
        <f>IF(ISERROR(VLOOKUP($J61,'[1]early late'!$G$1:$BT$134,41,FALSE)),"",VLOOKUP($J61,'[1]early late'!$G$1:$BT$134,41,FALSE))</f>
        <v>1.714</v>
      </c>
      <c r="BP61">
        <f t="shared" si="2"/>
        <v>-0.95</v>
      </c>
      <c r="BQ61">
        <f t="shared" si="59"/>
        <v>-3.1900000000000013</v>
      </c>
      <c r="BR61">
        <f t="shared" si="60"/>
        <v>-2.2400000000000011</v>
      </c>
      <c r="BS61">
        <f t="shared" si="3"/>
        <v>0.22999999999999998</v>
      </c>
      <c r="BT61">
        <f t="shared" si="61"/>
        <v>-0.35999999999999943</v>
      </c>
      <c r="BU61">
        <f t="shared" si="62"/>
        <v>-0.58999999999999986</v>
      </c>
      <c r="BV61" t="str">
        <f t="shared" si="77"/>
        <v/>
      </c>
      <c r="BW61" s="24">
        <f t="shared" si="45"/>
        <v>0</v>
      </c>
      <c r="BX61" s="24">
        <f t="shared" si="63"/>
        <v>0.11999999999999966</v>
      </c>
      <c r="BY61" s="24">
        <f t="shared" si="64"/>
        <v>1.8099999999999998</v>
      </c>
      <c r="BZ61" s="24">
        <f t="shared" si="65"/>
        <v>-0.79000000000000026</v>
      </c>
      <c r="CA61" s="24">
        <f t="shared" si="66"/>
        <v>0</v>
      </c>
      <c r="CB61" s="24" t="str">
        <f t="shared" si="5"/>
        <v/>
      </c>
      <c r="CC61" s="24">
        <f t="shared" si="67"/>
        <v>0</v>
      </c>
      <c r="CD61" s="25">
        <f t="shared" si="68"/>
        <v>0</v>
      </c>
      <c r="CE61" s="24">
        <f t="shared" si="69"/>
        <v>1</v>
      </c>
      <c r="CF61">
        <f t="shared" si="70"/>
        <v>1</v>
      </c>
      <c r="CG61">
        <f t="shared" si="6"/>
        <v>1</v>
      </c>
      <c r="CH61">
        <f t="shared" si="7"/>
        <v>0</v>
      </c>
      <c r="CI61">
        <f t="shared" si="8"/>
        <v>1</v>
      </c>
      <c r="CJ61">
        <f t="shared" si="9"/>
        <v>1</v>
      </c>
      <c r="CK61">
        <f t="shared" si="71"/>
        <v>17.39130434782609</v>
      </c>
      <c r="CL61">
        <f t="shared" si="72"/>
        <v>0.77</v>
      </c>
      <c r="CM61">
        <f t="shared" si="73"/>
        <v>0</v>
      </c>
      <c r="CN61" t="str">
        <f t="shared" si="74"/>
        <v/>
      </c>
      <c r="CO61" t="str">
        <f t="shared" si="75"/>
        <v/>
      </c>
    </row>
    <row r="62" spans="1:93" ht="17" x14ac:dyDescent="0.2">
      <c r="A62">
        <v>185</v>
      </c>
      <c r="B62" s="30" t="s">
        <v>575</v>
      </c>
      <c r="C62" t="s">
        <v>94</v>
      </c>
      <c r="J62" t="str">
        <f t="shared" si="46"/>
        <v>Tatyana Savchina_1</v>
      </c>
      <c r="K62" s="22">
        <f>IF(ISERROR(VLOOKUP($J62,'[1]early late'!$G$1:$BT$134,4,FALSE)),"",VLOOKUP($J62,'[1]early late'!$G$1:$BT$134,4,FALSE))</f>
        <v>20730</v>
      </c>
      <c r="L62">
        <v>1</v>
      </c>
      <c r="M62" s="22" t="s">
        <v>576</v>
      </c>
      <c r="N62" s="22"/>
      <c r="O62">
        <v>1</v>
      </c>
      <c r="P62">
        <v>1</v>
      </c>
      <c r="Q62">
        <v>1</v>
      </c>
      <c r="R62">
        <f t="shared" si="47"/>
        <v>0</v>
      </c>
      <c r="S62">
        <f t="shared" si="48"/>
        <v>0</v>
      </c>
      <c r="T62">
        <f t="shared" si="49"/>
        <v>0</v>
      </c>
      <c r="U62">
        <f t="shared" si="50"/>
        <v>0</v>
      </c>
      <c r="V62">
        <f t="shared" si="51"/>
        <v>0</v>
      </c>
      <c r="W62">
        <f t="shared" si="52"/>
        <v>0</v>
      </c>
      <c r="X62">
        <f t="shared" si="53"/>
        <v>0</v>
      </c>
      <c r="Y62" s="22" t="s">
        <v>577</v>
      </c>
      <c r="Z62">
        <v>0</v>
      </c>
      <c r="AA62">
        <f t="shared" si="78"/>
        <v>1</v>
      </c>
      <c r="AB62">
        <f t="shared" si="54"/>
        <v>0</v>
      </c>
      <c r="AC62">
        <v>0</v>
      </c>
      <c r="AD62">
        <v>0</v>
      </c>
      <c r="AE62">
        <f t="shared" si="55"/>
        <v>0</v>
      </c>
      <c r="AF62" s="23">
        <f t="shared" si="79"/>
        <v>0</v>
      </c>
      <c r="AG62">
        <f t="shared" si="57"/>
        <v>0</v>
      </c>
      <c r="AH62">
        <v>0</v>
      </c>
      <c r="AJ62">
        <f t="shared" si="58"/>
        <v>0</v>
      </c>
      <c r="AK62" s="22"/>
      <c r="AN62">
        <f>IF(ISERROR(VLOOKUP($J62,'[1]early late'!$G$1:$BT$134,6,FALSE)),"",VLOOKUP($J62,'[1]early late'!$G$1:$BT$134,6,FALSE))</f>
        <v>14</v>
      </c>
      <c r="AO62" s="24">
        <v>2</v>
      </c>
      <c r="AP62" s="25">
        <f t="shared" si="0"/>
        <v>52.345205479452055</v>
      </c>
      <c r="AQ62">
        <v>1</v>
      </c>
      <c r="AS62" s="26">
        <v>1</v>
      </c>
      <c r="AT62" s="24">
        <v>1</v>
      </c>
      <c r="AU62" s="27">
        <v>4</v>
      </c>
      <c r="AW62" s="29">
        <f>AW61</f>
        <v>40114</v>
      </c>
      <c r="AX62" s="22">
        <f>IF(ISERROR(VLOOKUP($J62,'[1]early late'!$G$1:$BT$134,7,FALSE)),"",VLOOKUP($J62,'[1]early late'!$G$1:$BT$134,7,FALSE))</f>
        <v>41379</v>
      </c>
      <c r="AY62" s="29">
        <f>AY61</f>
        <v>40227</v>
      </c>
      <c r="AZ62" s="27">
        <f t="shared" si="76"/>
        <v>3.6666666666666665</v>
      </c>
      <c r="BA62" t="s">
        <v>101</v>
      </c>
      <c r="BB62" s="25">
        <f t="shared" si="44"/>
        <v>0</v>
      </c>
      <c r="BC62">
        <v>3.38</v>
      </c>
      <c r="BD62">
        <v>13.89</v>
      </c>
      <c r="BE62">
        <v>3.07</v>
      </c>
      <c r="BF62">
        <v>15.99</v>
      </c>
      <c r="BG62" s="27">
        <f>IF(ISERROR(VLOOKUP($J62,'[1]early late'!$G$1:$BT$134,8,FALSE)),"",VLOOKUP($J62,'[1]early late'!$G$1:$BT$134,8,FALSE))</f>
        <v>6</v>
      </c>
      <c r="BH62" s="27">
        <f>IF(ISERROR(VLOOKUP($J62,'[1]early late'!$G$1:$BT$134,9,FALSE)),"",VLOOKUP($J62,'[1]early late'!$G$1:$BT$134,9,FALSE))</f>
        <v>3.62</v>
      </c>
      <c r="BJ62">
        <v>3.97</v>
      </c>
      <c r="BK62">
        <v>13.28</v>
      </c>
      <c r="BL62">
        <v>0</v>
      </c>
      <c r="BM62" t="s">
        <v>578</v>
      </c>
      <c r="BN62" s="28">
        <f>IF(ISERROR(VLOOKUP($J62,'[1]early late'!$G$1:$BT$134,40,FALSE)),"",VLOOKUP($J62,'[1]early late'!$G$1:$BT$134,40,FALSE))</f>
        <v>0.24000000000000021</v>
      </c>
      <c r="BO62" s="28">
        <f>IF(ISERROR(VLOOKUP($J62,'[1]early late'!$G$1:$BT$134,41,FALSE)),"",VLOOKUP($J62,'[1]early late'!$G$1:$BT$134,41,FALSE))</f>
        <v>0.35000000000000009</v>
      </c>
      <c r="BP62">
        <f t="shared" si="2"/>
        <v>-0.31000000000000005</v>
      </c>
      <c r="BQ62">
        <f t="shared" si="59"/>
        <v>2.0999999999999996</v>
      </c>
      <c r="BR62">
        <f t="shared" si="60"/>
        <v>2.4099999999999997</v>
      </c>
      <c r="BS62">
        <f t="shared" si="3"/>
        <v>0.5900000000000003</v>
      </c>
      <c r="BT62">
        <f t="shared" si="61"/>
        <v>-0.61000000000000121</v>
      </c>
      <c r="BU62">
        <f t="shared" si="62"/>
        <v>-1.2000000000000028</v>
      </c>
      <c r="BW62" s="24">
        <f t="shared" si="45"/>
        <v>0</v>
      </c>
      <c r="BX62" s="24">
        <f t="shared" si="63"/>
        <v>0.55000000000000027</v>
      </c>
      <c r="BY62" s="24">
        <f t="shared" si="64"/>
        <v>0.37999999999999989</v>
      </c>
      <c r="BZ62" s="24">
        <f t="shared" si="65"/>
        <v>-1.6</v>
      </c>
      <c r="CA62" s="24">
        <f t="shared" si="66"/>
        <v>1</v>
      </c>
      <c r="CB62" s="24" t="str">
        <f t="shared" si="5"/>
        <v/>
      </c>
      <c r="CC62" s="24">
        <f t="shared" si="67"/>
        <v>0</v>
      </c>
      <c r="CD62" s="25">
        <f t="shared" si="68"/>
        <v>0</v>
      </c>
      <c r="CE62" s="24">
        <f t="shared" si="69"/>
        <v>0</v>
      </c>
      <c r="CF62">
        <f t="shared" si="70"/>
        <v>1</v>
      </c>
      <c r="CG62">
        <f t="shared" si="6"/>
        <v>1</v>
      </c>
      <c r="CH62">
        <f t="shared" si="7"/>
        <v>0</v>
      </c>
      <c r="CI62">
        <f t="shared" si="8"/>
        <v>1</v>
      </c>
      <c r="CJ62">
        <f t="shared" si="9"/>
        <v>1</v>
      </c>
      <c r="CK62">
        <f t="shared" si="71"/>
        <v>6.7796610169491487</v>
      </c>
      <c r="CL62">
        <f t="shared" si="72"/>
        <v>0.4099999999999997</v>
      </c>
      <c r="CM62">
        <f t="shared" si="73"/>
        <v>0</v>
      </c>
      <c r="CN62" t="str">
        <f t="shared" si="74"/>
        <v/>
      </c>
      <c r="CO62" t="str">
        <f t="shared" si="75"/>
        <v/>
      </c>
    </row>
    <row r="63" spans="1:93" ht="16" hidden="1" x14ac:dyDescent="0.2">
      <c r="A63">
        <v>243</v>
      </c>
      <c r="B63" t="s">
        <v>707</v>
      </c>
      <c r="C63" t="s">
        <v>94</v>
      </c>
      <c r="J63" t="str">
        <f t="shared" si="46"/>
        <v>James DeGraw_1</v>
      </c>
      <c r="K63" s="22">
        <v>14801</v>
      </c>
      <c r="L63">
        <v>0</v>
      </c>
      <c r="M63" s="22"/>
      <c r="N63" s="22"/>
      <c r="O63">
        <v>0</v>
      </c>
      <c r="P63">
        <v>0</v>
      </c>
      <c r="Q63">
        <v>0</v>
      </c>
      <c r="R63">
        <f t="shared" si="47"/>
        <v>0</v>
      </c>
      <c r="S63">
        <f t="shared" si="48"/>
        <v>0</v>
      </c>
      <c r="T63">
        <f t="shared" si="49"/>
        <v>0</v>
      </c>
      <c r="U63">
        <f t="shared" si="50"/>
        <v>0</v>
      </c>
      <c r="V63">
        <f t="shared" si="51"/>
        <v>0</v>
      </c>
      <c r="W63">
        <f t="shared" si="52"/>
        <v>0</v>
      </c>
      <c r="X63">
        <f t="shared" si="53"/>
        <v>0</v>
      </c>
      <c r="Y63" s="22" t="s">
        <v>708</v>
      </c>
      <c r="Z63">
        <v>0</v>
      </c>
      <c r="AA63">
        <f t="shared" si="78"/>
        <v>1</v>
      </c>
      <c r="AB63">
        <f t="shared" si="54"/>
        <v>1</v>
      </c>
      <c r="AC63">
        <v>1</v>
      </c>
      <c r="AD63">
        <v>0</v>
      </c>
      <c r="AE63">
        <f t="shared" si="55"/>
        <v>0</v>
      </c>
      <c r="AF63" s="23">
        <f t="shared" si="79"/>
        <v>0</v>
      </c>
      <c r="AG63">
        <f t="shared" si="57"/>
        <v>0</v>
      </c>
      <c r="AH63">
        <v>0</v>
      </c>
      <c r="AJ63">
        <f t="shared" si="58"/>
        <v>0</v>
      </c>
      <c r="AK63" s="22"/>
      <c r="AN63">
        <v>14</v>
      </c>
      <c r="AO63" s="24">
        <v>1</v>
      </c>
      <c r="AP63" s="25">
        <f t="shared" si="0"/>
        <v>63.38082191780822</v>
      </c>
      <c r="AQ63">
        <v>1</v>
      </c>
      <c r="AS63" s="26">
        <v>1</v>
      </c>
      <c r="AT63" s="24">
        <v>1</v>
      </c>
      <c r="AU63" s="27">
        <v>4</v>
      </c>
      <c r="AV63" s="27"/>
      <c r="AW63" s="29">
        <v>38273</v>
      </c>
      <c r="AX63" s="22" t="str">
        <f>IF(ISERROR(VLOOKUP($J63,'[1]early late'!$G$1:$BT$134,7,FALSE)),"",VLOOKUP($J63,'[1]early late'!$G$1:$BT$134,7,FALSE))</f>
        <v/>
      </c>
      <c r="AY63" s="29">
        <v>38292</v>
      </c>
      <c r="AZ63" s="27">
        <v>0.6</v>
      </c>
      <c r="BA63" t="s">
        <v>101</v>
      </c>
      <c r="BB63" s="25">
        <f t="shared" si="44"/>
        <v>0</v>
      </c>
      <c r="BC63">
        <v>2.58</v>
      </c>
      <c r="BD63">
        <v>16.45</v>
      </c>
      <c r="BE63">
        <v>2.4900000000000002</v>
      </c>
      <c r="BF63">
        <v>16.940000000000001</v>
      </c>
      <c r="BG63" s="27" t="str">
        <f>IF(ISERROR(VLOOKUP($J63,'[1]early late'!$G$1:$BT$134,8,FALSE)),"",VLOOKUP($J63,'[1]early late'!$G$1:$BT$134,8,FALSE))</f>
        <v/>
      </c>
      <c r="BH63" s="27" t="str">
        <f>IF(ISERROR(VLOOKUP($J63,'[1]early late'!$G$1:$BT$134,9,FALSE)),"",VLOOKUP($J63,'[1]early late'!$G$1:$BT$134,9,FALSE))</f>
        <v/>
      </c>
      <c r="BJ63">
        <v>2.59</v>
      </c>
      <c r="BK63">
        <v>15.95</v>
      </c>
      <c r="BM63" t="s">
        <v>709</v>
      </c>
      <c r="BN63" s="28" t="str">
        <f>IF(ISERROR(VLOOKUP($J63,'[1]early late'!$G$1:$BT$134,40,FALSE)),"",VLOOKUP($J63,'[1]early late'!$G$1:$BT$134,40,FALSE))</f>
        <v/>
      </c>
      <c r="BO63" s="28" t="str">
        <f>IF(ISERROR(VLOOKUP($J63,'[1]early late'!$G$1:$BT$134,41,FALSE)),"",VLOOKUP($J63,'[1]early late'!$G$1:$BT$134,41,FALSE))</f>
        <v/>
      </c>
      <c r="BP63">
        <f t="shared" si="2"/>
        <v>-8.9999999999999858E-2</v>
      </c>
      <c r="BQ63">
        <f t="shared" si="59"/>
        <v>0.49000000000000199</v>
      </c>
      <c r="BR63">
        <f t="shared" si="60"/>
        <v>0.58000000000000185</v>
      </c>
      <c r="BS63">
        <f t="shared" si="3"/>
        <v>9.9999999999997868E-3</v>
      </c>
      <c r="BT63">
        <f t="shared" si="61"/>
        <v>-0.5</v>
      </c>
      <c r="BU63">
        <f t="shared" si="62"/>
        <v>-0.50999999999999979</v>
      </c>
      <c r="BW63" s="24">
        <f t="shared" si="45"/>
        <v>0</v>
      </c>
      <c r="BX63" s="24">
        <f t="shared" si="63"/>
        <v>0.74999999999999978</v>
      </c>
      <c r="BY63" s="24">
        <f t="shared" si="64"/>
        <v>1.08</v>
      </c>
      <c r="BZ63" s="24">
        <f t="shared" si="65"/>
        <v>-0.23999999999999977</v>
      </c>
      <c r="CA63" s="24">
        <f t="shared" si="66"/>
        <v>0</v>
      </c>
      <c r="CB63" s="24" t="str">
        <f t="shared" si="5"/>
        <v/>
      </c>
      <c r="CC63" s="24">
        <f t="shared" si="67"/>
        <v>1</v>
      </c>
      <c r="CD63" s="25">
        <f t="shared" si="68"/>
        <v>0</v>
      </c>
      <c r="CE63" s="24">
        <f t="shared" si="69"/>
        <v>1</v>
      </c>
      <c r="CF63">
        <f t="shared" si="70"/>
        <v>1</v>
      </c>
      <c r="CG63">
        <f t="shared" si="6"/>
        <v>1</v>
      </c>
      <c r="CH63">
        <f t="shared" si="7"/>
        <v>0</v>
      </c>
      <c r="CI63">
        <f t="shared" si="8"/>
        <v>1</v>
      </c>
      <c r="CJ63">
        <f t="shared" si="9"/>
        <v>1</v>
      </c>
      <c r="CK63">
        <f t="shared" si="71"/>
        <v>400.00000000000853</v>
      </c>
      <c r="CL63">
        <f t="shared" si="72"/>
        <v>0.99000000000000021</v>
      </c>
      <c r="CM63">
        <f t="shared" si="73"/>
        <v>0</v>
      </c>
      <c r="CN63" t="str">
        <f t="shared" si="74"/>
        <v/>
      </c>
      <c r="CO63">
        <f t="shared" si="75"/>
        <v>1</v>
      </c>
    </row>
    <row r="64" spans="1:93" ht="16" hidden="1" x14ac:dyDescent="0.2">
      <c r="A64">
        <v>246</v>
      </c>
      <c r="B64" t="s">
        <v>713</v>
      </c>
      <c r="C64" t="s">
        <v>94</v>
      </c>
      <c r="J64" t="str">
        <f t="shared" si="46"/>
        <v>Jeong Song_1</v>
      </c>
      <c r="K64" s="22">
        <v>15235</v>
      </c>
      <c r="L64">
        <v>0</v>
      </c>
      <c r="M64" s="22"/>
      <c r="N64" s="22"/>
      <c r="O64">
        <v>0</v>
      </c>
      <c r="P64">
        <v>0</v>
      </c>
      <c r="Q64">
        <v>0</v>
      </c>
      <c r="R64">
        <f t="shared" si="47"/>
        <v>0</v>
      </c>
      <c r="S64">
        <f t="shared" si="48"/>
        <v>0</v>
      </c>
      <c r="T64">
        <f t="shared" si="49"/>
        <v>0</v>
      </c>
      <c r="U64">
        <f t="shared" si="50"/>
        <v>0</v>
      </c>
      <c r="V64">
        <f t="shared" si="51"/>
        <v>0</v>
      </c>
      <c r="W64">
        <f t="shared" si="52"/>
        <v>0</v>
      </c>
      <c r="X64">
        <f t="shared" si="53"/>
        <v>0</v>
      </c>
      <c r="Y64" s="22" t="s">
        <v>714</v>
      </c>
      <c r="Z64">
        <v>0</v>
      </c>
      <c r="AA64">
        <f t="shared" si="78"/>
        <v>1</v>
      </c>
      <c r="AB64">
        <f t="shared" si="54"/>
        <v>1</v>
      </c>
      <c r="AC64">
        <v>1</v>
      </c>
      <c r="AD64">
        <v>0</v>
      </c>
      <c r="AE64">
        <f t="shared" si="55"/>
        <v>0</v>
      </c>
      <c r="AF64" s="23">
        <f t="shared" si="79"/>
        <v>0</v>
      </c>
      <c r="AG64">
        <f t="shared" si="57"/>
        <v>0</v>
      </c>
      <c r="AH64">
        <v>0</v>
      </c>
      <c r="AJ64">
        <f t="shared" si="58"/>
        <v>0</v>
      </c>
      <c r="AK64" s="22" t="s">
        <v>715</v>
      </c>
      <c r="AN64">
        <v>10</v>
      </c>
      <c r="AO64" s="24">
        <v>2</v>
      </c>
      <c r="AP64" s="25">
        <f t="shared" si="0"/>
        <v>69.435616438356163</v>
      </c>
      <c r="AQ64">
        <v>1</v>
      </c>
      <c r="AS64" s="26">
        <v>1</v>
      </c>
      <c r="AT64" s="24">
        <v>1</v>
      </c>
      <c r="AU64" s="27">
        <v>4</v>
      </c>
      <c r="AV64" s="27"/>
      <c r="AW64" s="29">
        <v>40949</v>
      </c>
      <c r="AX64" s="22" t="str">
        <f>IF(ISERROR(VLOOKUP($J64,'[1]early late'!$G$1:$BT$134,7,FALSE)),"",VLOOKUP($J64,'[1]early late'!$G$1:$BT$134,7,FALSE))</f>
        <v/>
      </c>
      <c r="AY64" s="29">
        <v>41038</v>
      </c>
      <c r="AZ64" s="27">
        <v>2.9666666666666699</v>
      </c>
      <c r="BA64" t="s">
        <v>101</v>
      </c>
      <c r="BB64" s="25">
        <f t="shared" si="44"/>
        <v>0</v>
      </c>
      <c r="BC64">
        <v>1.2</v>
      </c>
      <c r="BD64">
        <v>21.12</v>
      </c>
      <c r="BE64">
        <v>2.0699999999999998</v>
      </c>
      <c r="BF64">
        <v>21.55</v>
      </c>
      <c r="BG64" s="27" t="str">
        <f>IF(ISERROR(VLOOKUP($J64,'[1]early late'!$G$1:$BT$134,8,FALSE)),"",VLOOKUP($J64,'[1]early late'!$G$1:$BT$134,8,FALSE))</f>
        <v/>
      </c>
      <c r="BH64" s="27" t="str">
        <f>IF(ISERROR(VLOOKUP($J64,'[1]early late'!$G$1:$BT$134,9,FALSE)),"",VLOOKUP($J64,'[1]early late'!$G$1:$BT$134,9,FALSE))</f>
        <v/>
      </c>
      <c r="BJ64">
        <v>1.38</v>
      </c>
      <c r="BK64">
        <v>13.31</v>
      </c>
      <c r="BN64" s="28" t="str">
        <f>IF(ISERROR(VLOOKUP($J64,'[1]early late'!$G$1:$BT$134,40,FALSE)),"",VLOOKUP($J64,'[1]early late'!$G$1:$BT$134,40,FALSE))</f>
        <v/>
      </c>
      <c r="BO64" s="28" t="str">
        <f>IF(ISERROR(VLOOKUP($J64,'[1]early late'!$G$1:$BT$134,41,FALSE)),"",VLOOKUP($J64,'[1]early late'!$G$1:$BT$134,41,FALSE))</f>
        <v/>
      </c>
      <c r="BP64">
        <f t="shared" si="2"/>
        <v>0.86999999999999988</v>
      </c>
      <c r="BQ64">
        <f t="shared" si="59"/>
        <v>0.42999999999999972</v>
      </c>
      <c r="BR64">
        <f t="shared" si="60"/>
        <v>-0.44000000000000017</v>
      </c>
      <c r="BS64">
        <f t="shared" si="3"/>
        <v>0.17999999999999994</v>
      </c>
      <c r="BT64">
        <f t="shared" si="61"/>
        <v>-7.8100000000000005</v>
      </c>
      <c r="BU64">
        <f t="shared" si="62"/>
        <v>-7.990000000000002</v>
      </c>
      <c r="BW64" s="24">
        <f t="shared" si="45"/>
        <v>0</v>
      </c>
      <c r="BX64" s="24">
        <f t="shared" si="63"/>
        <v>-0.68000000000000016</v>
      </c>
      <c r="BY64" s="24">
        <f t="shared" si="64"/>
        <v>0.87999999999999989</v>
      </c>
      <c r="BZ64" s="24">
        <f t="shared" si="65"/>
        <v>-0.70000000000000018</v>
      </c>
      <c r="CA64" s="24">
        <f t="shared" si="66"/>
        <v>1</v>
      </c>
      <c r="CB64" s="24" t="str">
        <f t="shared" si="5"/>
        <v/>
      </c>
      <c r="CC64" s="24">
        <f t="shared" si="67"/>
        <v>1</v>
      </c>
      <c r="CD64" s="25">
        <f t="shared" si="68"/>
        <v>0</v>
      </c>
      <c r="CE64" s="24">
        <f t="shared" si="69"/>
        <v>1</v>
      </c>
      <c r="CF64">
        <f t="shared" si="70"/>
        <v>1</v>
      </c>
      <c r="CG64">
        <f t="shared" si="6"/>
        <v>0</v>
      </c>
      <c r="CH64">
        <f t="shared" si="7"/>
        <v>0</v>
      </c>
      <c r="CI64">
        <f t="shared" si="8"/>
        <v>1</v>
      </c>
      <c r="CJ64">
        <f t="shared" si="9"/>
        <v>1</v>
      </c>
      <c r="CK64">
        <f t="shared" si="71"/>
        <v>22.222222222222229</v>
      </c>
      <c r="CL64">
        <f t="shared" si="72"/>
        <v>0.82000000000000006</v>
      </c>
      <c r="CM64">
        <f t="shared" si="73"/>
        <v>0</v>
      </c>
      <c r="CN64" t="str">
        <f t="shared" si="74"/>
        <v/>
      </c>
      <c r="CO64">
        <f t="shared" si="75"/>
        <v>1</v>
      </c>
    </row>
    <row r="65" spans="1:93" ht="16" hidden="1" x14ac:dyDescent="0.2">
      <c r="A65">
        <v>247</v>
      </c>
      <c r="B65" t="s">
        <v>716</v>
      </c>
      <c r="C65" t="s">
        <v>94</v>
      </c>
      <c r="J65" t="str">
        <f t="shared" si="46"/>
        <v>Joan Skanes_0</v>
      </c>
      <c r="K65" s="22">
        <v>10082</v>
      </c>
      <c r="L65">
        <v>1</v>
      </c>
      <c r="M65" s="22" t="s">
        <v>717</v>
      </c>
      <c r="N65" s="22"/>
      <c r="O65">
        <v>1</v>
      </c>
      <c r="P65">
        <v>1</v>
      </c>
      <c r="Q65">
        <v>0</v>
      </c>
      <c r="R65">
        <f t="shared" si="47"/>
        <v>0</v>
      </c>
      <c r="S65">
        <f t="shared" si="48"/>
        <v>1</v>
      </c>
      <c r="T65">
        <f t="shared" si="49"/>
        <v>0</v>
      </c>
      <c r="U65">
        <f t="shared" si="50"/>
        <v>0</v>
      </c>
      <c r="V65">
        <f t="shared" si="51"/>
        <v>0</v>
      </c>
      <c r="W65">
        <f t="shared" si="52"/>
        <v>0</v>
      </c>
      <c r="X65">
        <f t="shared" si="53"/>
        <v>0</v>
      </c>
      <c r="Y65" s="22" t="s">
        <v>220</v>
      </c>
      <c r="Z65">
        <v>0</v>
      </c>
      <c r="AA65">
        <f t="shared" si="78"/>
        <v>1</v>
      </c>
      <c r="AB65">
        <f t="shared" si="54"/>
        <v>1</v>
      </c>
      <c r="AC65">
        <v>1</v>
      </c>
      <c r="AD65">
        <v>0</v>
      </c>
      <c r="AE65">
        <f t="shared" si="55"/>
        <v>0</v>
      </c>
      <c r="AF65" s="23">
        <f t="shared" si="79"/>
        <v>0</v>
      </c>
      <c r="AG65">
        <f t="shared" si="57"/>
        <v>0</v>
      </c>
      <c r="AH65">
        <v>0</v>
      </c>
      <c r="AJ65">
        <f t="shared" si="58"/>
        <v>0</v>
      </c>
      <c r="AK65" s="22"/>
      <c r="AL65">
        <v>22</v>
      </c>
      <c r="AN65">
        <v>12</v>
      </c>
      <c r="AO65" s="24">
        <v>2</v>
      </c>
      <c r="AP65" s="25">
        <f t="shared" si="0"/>
        <v>84.328767123287676</v>
      </c>
      <c r="AQ65">
        <v>1</v>
      </c>
      <c r="AS65" s="26">
        <v>0</v>
      </c>
      <c r="AT65" s="24">
        <v>1</v>
      </c>
      <c r="AU65" s="27">
        <v>4</v>
      </c>
      <c r="AV65" s="27"/>
      <c r="AW65" s="29">
        <v>41313</v>
      </c>
      <c r="AX65" s="22" t="str">
        <f>IF(ISERROR(VLOOKUP($J65,'[1]early late'!$G$1:$BT$134,7,FALSE)),"",VLOOKUP($J65,'[1]early late'!$G$1:$BT$134,7,FALSE))</f>
        <v/>
      </c>
      <c r="AY65" s="29">
        <v>41409</v>
      </c>
      <c r="AZ65" s="27">
        <v>3.2333333333333298</v>
      </c>
      <c r="BA65" t="s">
        <v>118</v>
      </c>
      <c r="BB65" s="25">
        <f t="shared" si="44"/>
        <v>1</v>
      </c>
      <c r="BC65">
        <v>3.07</v>
      </c>
      <c r="BD65">
        <v>15.16</v>
      </c>
      <c r="BE65">
        <v>2.5499999999999998</v>
      </c>
      <c r="BF65">
        <v>14.74</v>
      </c>
      <c r="BG65" s="27" t="str">
        <f>IF(ISERROR(VLOOKUP($J65,'[1]early late'!$G$1:$BT$134,8,FALSE)),"",VLOOKUP($J65,'[1]early late'!$G$1:$BT$134,8,FALSE))</f>
        <v/>
      </c>
      <c r="BH65" s="27" t="str">
        <f>IF(ISERROR(VLOOKUP($J65,'[1]early late'!$G$1:$BT$134,9,FALSE)),"",VLOOKUP($J65,'[1]early late'!$G$1:$BT$134,9,FALSE))</f>
        <v/>
      </c>
      <c r="BJ65">
        <v>3.97</v>
      </c>
      <c r="BK65">
        <v>13.97</v>
      </c>
      <c r="BN65" s="28" t="str">
        <f>IF(ISERROR(VLOOKUP($J65,'[1]early late'!$G$1:$BT$134,40,FALSE)),"",VLOOKUP($J65,'[1]early late'!$G$1:$BT$134,40,FALSE))</f>
        <v/>
      </c>
      <c r="BO65" s="28" t="str">
        <f>IF(ISERROR(VLOOKUP($J65,'[1]early late'!$G$1:$BT$134,41,FALSE)),"",VLOOKUP($J65,'[1]early late'!$G$1:$BT$134,41,FALSE))</f>
        <v/>
      </c>
      <c r="BP65">
        <f t="shared" si="2"/>
        <v>-0.52</v>
      </c>
      <c r="BQ65">
        <f t="shared" si="59"/>
        <v>-0.41999999999999993</v>
      </c>
      <c r="BR65">
        <f t="shared" si="60"/>
        <v>0.10000000000000009</v>
      </c>
      <c r="BS65">
        <f t="shared" si="3"/>
        <v>0.90000000000000036</v>
      </c>
      <c r="BT65">
        <f t="shared" si="61"/>
        <v>-1.1899999999999995</v>
      </c>
      <c r="BU65">
        <f t="shared" si="62"/>
        <v>-2.09</v>
      </c>
      <c r="BW65" s="24">
        <f t="shared" si="45"/>
        <v>0</v>
      </c>
      <c r="BX65" s="24">
        <f t="shared" si="63"/>
        <v>0.41000000000000014</v>
      </c>
      <c r="BY65" s="24">
        <f t="shared" si="64"/>
        <v>1.02</v>
      </c>
      <c r="BZ65" s="24">
        <f t="shared" si="65"/>
        <v>0</v>
      </c>
      <c r="CA65" s="24">
        <f t="shared" si="66"/>
        <v>0</v>
      </c>
      <c r="CB65" s="24" t="str">
        <f t="shared" si="5"/>
        <v/>
      </c>
      <c r="CC65" s="24">
        <f t="shared" si="67"/>
        <v>1</v>
      </c>
      <c r="CD65" s="25">
        <f t="shared" si="68"/>
        <v>0</v>
      </c>
      <c r="CE65" s="24">
        <f t="shared" si="69"/>
        <v>1</v>
      </c>
      <c r="CF65">
        <f t="shared" si="70"/>
        <v>1</v>
      </c>
      <c r="CG65">
        <f t="shared" si="6"/>
        <v>1</v>
      </c>
      <c r="CH65">
        <f t="shared" si="7"/>
        <v>0</v>
      </c>
      <c r="CI65">
        <f t="shared" si="8"/>
        <v>1</v>
      </c>
      <c r="CJ65">
        <f t="shared" si="9"/>
        <v>1</v>
      </c>
      <c r="CK65">
        <f t="shared" si="71"/>
        <v>4.4444444444444429</v>
      </c>
      <c r="CL65">
        <f t="shared" si="72"/>
        <v>9.9999999999999645E-2</v>
      </c>
      <c r="CM65">
        <f t="shared" si="73"/>
        <v>0</v>
      </c>
      <c r="CN65" t="str">
        <f t="shared" si="74"/>
        <v/>
      </c>
      <c r="CO65">
        <f t="shared" si="75"/>
        <v>1</v>
      </c>
    </row>
    <row r="66" spans="1:93" ht="16" hidden="1" x14ac:dyDescent="0.2">
      <c r="A66">
        <v>255</v>
      </c>
      <c r="B66" t="s">
        <v>737</v>
      </c>
      <c r="C66" t="s">
        <v>94</v>
      </c>
      <c r="J66" t="str">
        <f t="shared" si="46"/>
        <v>Kum Sun Kim_0</v>
      </c>
      <c r="K66" s="22">
        <v>15245</v>
      </c>
      <c r="L66">
        <v>1</v>
      </c>
      <c r="M66" s="22" t="s">
        <v>738</v>
      </c>
      <c r="N66" s="22"/>
      <c r="O66">
        <v>0</v>
      </c>
      <c r="P66">
        <v>0</v>
      </c>
      <c r="Q66">
        <v>0</v>
      </c>
      <c r="R66">
        <f t="shared" si="47"/>
        <v>0</v>
      </c>
      <c r="S66">
        <f t="shared" si="48"/>
        <v>0</v>
      </c>
      <c r="T66">
        <f t="shared" si="49"/>
        <v>0</v>
      </c>
      <c r="U66">
        <f t="shared" si="50"/>
        <v>0</v>
      </c>
      <c r="V66">
        <f t="shared" si="51"/>
        <v>0</v>
      </c>
      <c r="W66">
        <f t="shared" si="52"/>
        <v>0</v>
      </c>
      <c r="X66">
        <f t="shared" si="53"/>
        <v>0</v>
      </c>
      <c r="Y66" s="22" t="s">
        <v>739</v>
      </c>
      <c r="Z66">
        <v>0</v>
      </c>
      <c r="AA66">
        <f t="shared" si="78"/>
        <v>1</v>
      </c>
      <c r="AB66">
        <f t="shared" si="54"/>
        <v>1</v>
      </c>
      <c r="AC66">
        <v>1</v>
      </c>
      <c r="AD66">
        <v>0</v>
      </c>
      <c r="AE66">
        <f t="shared" si="55"/>
        <v>0</v>
      </c>
      <c r="AF66" s="23">
        <f t="shared" si="79"/>
        <v>1</v>
      </c>
      <c r="AG66">
        <f t="shared" si="57"/>
        <v>0</v>
      </c>
      <c r="AH66">
        <v>0</v>
      </c>
      <c r="AJ66">
        <f t="shared" si="58"/>
        <v>0</v>
      </c>
      <c r="AK66" s="22"/>
      <c r="AN66">
        <v>11</v>
      </c>
      <c r="AO66" s="24">
        <v>2</v>
      </c>
      <c r="AP66" s="25">
        <f t="shared" si="0"/>
        <v>69.128767123287673</v>
      </c>
      <c r="AQ66">
        <v>1</v>
      </c>
      <c r="AS66" s="26">
        <v>0</v>
      </c>
      <c r="AT66" s="24">
        <v>1</v>
      </c>
      <c r="AU66" s="27">
        <v>4</v>
      </c>
      <c r="AV66" s="27"/>
      <c r="AW66" s="29">
        <v>40844</v>
      </c>
      <c r="AX66" s="22" t="str">
        <f>IF(ISERROR(VLOOKUP($J66,'[1]early late'!$G$1:$BT$134,7,FALSE)),"",VLOOKUP($J66,'[1]early late'!$G$1:$BT$134,7,FALSE))</f>
        <v/>
      </c>
      <c r="AY66" s="29">
        <v>41024</v>
      </c>
      <c r="AZ66" s="27">
        <v>5.9</v>
      </c>
      <c r="BA66" t="s">
        <v>118</v>
      </c>
      <c r="BB66" s="25">
        <f t="shared" si="44"/>
        <v>1</v>
      </c>
      <c r="BC66">
        <v>1.9</v>
      </c>
      <c r="BD66">
        <v>26.25</v>
      </c>
      <c r="BE66">
        <v>1.57</v>
      </c>
      <c r="BF66">
        <v>22.34</v>
      </c>
      <c r="BG66" s="27" t="str">
        <f>IF(ISERROR(VLOOKUP($J66,'[1]early late'!$G$1:$BT$134,8,FALSE)),"",VLOOKUP($J66,'[1]early late'!$G$1:$BT$134,8,FALSE))</f>
        <v/>
      </c>
      <c r="BH66" s="27" t="str">
        <f>IF(ISERROR(VLOOKUP($J66,'[1]early late'!$G$1:$BT$134,9,FALSE)),"",VLOOKUP($J66,'[1]early late'!$G$1:$BT$134,9,FALSE))</f>
        <v/>
      </c>
      <c r="BJ66">
        <v>2.59</v>
      </c>
      <c r="BK66">
        <v>27.24</v>
      </c>
      <c r="BN66" s="28" t="str">
        <f>IF(ISERROR(VLOOKUP($J66,'[1]early late'!$G$1:$BT$134,40,FALSE)),"",VLOOKUP($J66,'[1]early late'!$G$1:$BT$134,40,FALSE))</f>
        <v/>
      </c>
      <c r="BO66" s="28" t="str">
        <f>IF(ISERROR(VLOOKUP($J66,'[1]early late'!$G$1:$BT$134,41,FALSE)),"",VLOOKUP($J66,'[1]early late'!$G$1:$BT$134,41,FALSE))</f>
        <v/>
      </c>
      <c r="BP66">
        <f t="shared" si="2"/>
        <v>-0.32999999999999985</v>
      </c>
      <c r="BQ66">
        <f t="shared" si="59"/>
        <v>-3.91</v>
      </c>
      <c r="BR66">
        <f t="shared" si="60"/>
        <v>-3.58</v>
      </c>
      <c r="BS66">
        <f t="shared" si="3"/>
        <v>0.69</v>
      </c>
      <c r="BT66">
        <f t="shared" si="61"/>
        <v>0.98999999999999844</v>
      </c>
      <c r="BU66">
        <f t="shared" si="62"/>
        <v>0.29999999999999716</v>
      </c>
      <c r="BW66" s="24">
        <f t="shared" si="45"/>
        <v>0</v>
      </c>
      <c r="BX66" s="24">
        <f t="shared" si="63"/>
        <v>-0.30000000000000027</v>
      </c>
      <c r="BY66" s="24">
        <f t="shared" si="64"/>
        <v>0.8899999999999999</v>
      </c>
      <c r="BZ66" s="24">
        <f t="shared" si="65"/>
        <v>0.20999999999999996</v>
      </c>
      <c r="CA66" s="24">
        <f t="shared" si="66"/>
        <v>1</v>
      </c>
      <c r="CB66" s="24" t="str">
        <f t="shared" si="5"/>
        <v/>
      </c>
      <c r="CC66" s="24">
        <f t="shared" si="67"/>
        <v>1</v>
      </c>
      <c r="CD66" s="25">
        <f t="shared" si="68"/>
        <v>0</v>
      </c>
      <c r="CE66" s="24">
        <f t="shared" si="69"/>
        <v>1</v>
      </c>
      <c r="CF66">
        <f t="shared" si="70"/>
        <v>1</v>
      </c>
      <c r="CG66">
        <f t="shared" si="6"/>
        <v>1</v>
      </c>
      <c r="CH66">
        <f t="shared" si="7"/>
        <v>0</v>
      </c>
      <c r="CI66">
        <f t="shared" si="8"/>
        <v>1</v>
      </c>
      <c r="CJ66">
        <f t="shared" si="9"/>
        <v>1</v>
      </c>
      <c r="CK66">
        <f t="shared" si="71"/>
        <v>5.7971014492753632</v>
      </c>
      <c r="CL66">
        <f t="shared" si="72"/>
        <v>0.31000000000000005</v>
      </c>
      <c r="CM66">
        <f t="shared" si="73"/>
        <v>0</v>
      </c>
      <c r="CN66" t="str">
        <f t="shared" si="74"/>
        <v/>
      </c>
      <c r="CO66">
        <f t="shared" si="75"/>
        <v>1</v>
      </c>
    </row>
    <row r="67" spans="1:93" ht="16" hidden="1" x14ac:dyDescent="0.2">
      <c r="A67">
        <v>267</v>
      </c>
      <c r="B67" t="s">
        <v>763</v>
      </c>
      <c r="C67" t="s">
        <v>94</v>
      </c>
      <c r="J67" t="str">
        <f t="shared" si="46"/>
        <v>Marlene Rose_0</v>
      </c>
      <c r="K67" s="22">
        <v>17170</v>
      </c>
      <c r="L67">
        <v>0</v>
      </c>
      <c r="M67" s="22"/>
      <c r="N67" s="22"/>
      <c r="O67">
        <v>0</v>
      </c>
      <c r="P67">
        <v>0</v>
      </c>
      <c r="Q67">
        <v>0</v>
      </c>
      <c r="R67">
        <f t="shared" si="47"/>
        <v>0</v>
      </c>
      <c r="S67">
        <f t="shared" si="48"/>
        <v>0</v>
      </c>
      <c r="T67">
        <f t="shared" si="49"/>
        <v>0</v>
      </c>
      <c r="U67">
        <f t="shared" si="50"/>
        <v>0</v>
      </c>
      <c r="V67">
        <f t="shared" si="51"/>
        <v>0</v>
      </c>
      <c r="W67">
        <f t="shared" si="52"/>
        <v>0</v>
      </c>
      <c r="X67">
        <f t="shared" si="53"/>
        <v>0</v>
      </c>
      <c r="Y67" s="22" t="s">
        <v>714</v>
      </c>
      <c r="Z67">
        <v>0</v>
      </c>
      <c r="AA67">
        <f t="shared" si="78"/>
        <v>1</v>
      </c>
      <c r="AB67">
        <f t="shared" si="54"/>
        <v>1</v>
      </c>
      <c r="AC67">
        <v>1</v>
      </c>
      <c r="AD67">
        <v>0</v>
      </c>
      <c r="AE67">
        <f t="shared" si="55"/>
        <v>0</v>
      </c>
      <c r="AF67" s="23">
        <f t="shared" si="79"/>
        <v>0</v>
      </c>
      <c r="AG67">
        <f t="shared" si="57"/>
        <v>0</v>
      </c>
      <c r="AH67">
        <v>0</v>
      </c>
      <c r="AJ67">
        <f t="shared" si="58"/>
        <v>0</v>
      </c>
      <c r="AK67" s="22"/>
      <c r="AN67">
        <v>20</v>
      </c>
      <c r="AO67" s="24">
        <v>2</v>
      </c>
      <c r="AP67" s="25">
        <f t="shared" si="0"/>
        <v>64.479452054794521</v>
      </c>
      <c r="AQ67">
        <v>1</v>
      </c>
      <c r="AS67" s="26">
        <v>0</v>
      </c>
      <c r="AT67" s="24">
        <v>1</v>
      </c>
      <c r="AU67" s="27">
        <v>4</v>
      </c>
      <c r="AV67" s="27"/>
      <c r="AW67" s="29">
        <v>41047</v>
      </c>
      <c r="AX67" s="22" t="str">
        <f>IF(ISERROR(VLOOKUP($J67,'[1]early late'!$G$1:$BT$134,7,FALSE)),"",VLOOKUP($J67,'[1]early late'!$G$1:$BT$134,7,FALSE))</f>
        <v/>
      </c>
      <c r="AY67" s="29">
        <v>41108</v>
      </c>
      <c r="AZ67" s="27">
        <v>2</v>
      </c>
      <c r="BA67" t="s">
        <v>118</v>
      </c>
      <c r="BB67" s="25">
        <f t="shared" si="44"/>
        <v>1</v>
      </c>
      <c r="BC67">
        <v>1.66</v>
      </c>
      <c r="BD67">
        <v>17.54</v>
      </c>
      <c r="BE67">
        <v>2.2799999999999998</v>
      </c>
      <c r="BF67">
        <v>16.66</v>
      </c>
      <c r="BG67" s="27" t="str">
        <f>IF(ISERROR(VLOOKUP($J67,'[1]early late'!$G$1:$BT$134,8,FALSE)),"",VLOOKUP($J67,'[1]early late'!$G$1:$BT$134,8,FALSE))</f>
        <v/>
      </c>
      <c r="BH67" s="27" t="str">
        <f>IF(ISERROR(VLOOKUP($J67,'[1]early late'!$G$1:$BT$134,9,FALSE)),"",VLOOKUP($J67,'[1]early late'!$G$1:$BT$134,9,FALSE))</f>
        <v/>
      </c>
      <c r="BJ67">
        <v>3.16</v>
      </c>
      <c r="BK67">
        <v>19.559999999999999</v>
      </c>
      <c r="BN67" s="28" t="str">
        <f>IF(ISERROR(VLOOKUP($J67,'[1]early late'!$G$1:$BT$134,40,FALSE)),"",VLOOKUP($J67,'[1]early late'!$G$1:$BT$134,40,FALSE))</f>
        <v/>
      </c>
      <c r="BO67" s="28" t="str">
        <f>IF(ISERROR(VLOOKUP($J67,'[1]early late'!$G$1:$BT$134,41,FALSE)),"",VLOOKUP($J67,'[1]early late'!$G$1:$BT$134,41,FALSE))</f>
        <v/>
      </c>
      <c r="BP67">
        <f t="shared" si="2"/>
        <v>0.61999999999999988</v>
      </c>
      <c r="BQ67">
        <f t="shared" si="59"/>
        <v>-0.87999999999999901</v>
      </c>
      <c r="BR67">
        <f t="shared" si="60"/>
        <v>-1.4999999999999989</v>
      </c>
      <c r="BS67">
        <f t="shared" si="3"/>
        <v>1.5000000000000002</v>
      </c>
      <c r="BT67">
        <f t="shared" si="61"/>
        <v>2.0199999999999996</v>
      </c>
      <c r="BU67">
        <f t="shared" si="62"/>
        <v>0.51999999999999957</v>
      </c>
      <c r="BW67" s="24">
        <f t="shared" si="45"/>
        <v>0</v>
      </c>
      <c r="BX67" s="24">
        <f t="shared" si="63"/>
        <v>-0.41999999999999993</v>
      </c>
      <c r="BY67" s="24">
        <f t="shared" si="64"/>
        <v>0.14999999999999991</v>
      </c>
      <c r="BZ67" s="24">
        <f t="shared" si="65"/>
        <v>0.22999999999999998</v>
      </c>
      <c r="CA67" s="24">
        <f t="shared" si="66"/>
        <v>1</v>
      </c>
      <c r="CB67" s="24" t="str">
        <f t="shared" si="5"/>
        <v/>
      </c>
      <c r="CC67" s="24">
        <f t="shared" si="67"/>
        <v>1</v>
      </c>
      <c r="CD67" s="25">
        <f t="shared" si="68"/>
        <v>0</v>
      </c>
      <c r="CE67" s="24">
        <f t="shared" si="69"/>
        <v>1</v>
      </c>
      <c r="CF67">
        <f t="shared" si="70"/>
        <v>1</v>
      </c>
      <c r="CG67">
        <f t="shared" si="6"/>
        <v>1</v>
      </c>
      <c r="CH67">
        <f t="shared" si="7"/>
        <v>1</v>
      </c>
      <c r="CI67">
        <f t="shared" si="8"/>
        <v>1</v>
      </c>
      <c r="CJ67">
        <f t="shared" si="9"/>
        <v>1</v>
      </c>
      <c r="CK67">
        <f t="shared" si="71"/>
        <v>2.6666666666666661</v>
      </c>
      <c r="CL67">
        <f t="shared" si="72"/>
        <v>-0.50000000000000022</v>
      </c>
      <c r="CM67">
        <f t="shared" si="73"/>
        <v>0</v>
      </c>
      <c r="CN67" t="str">
        <f t="shared" si="74"/>
        <v/>
      </c>
      <c r="CO67">
        <f t="shared" si="75"/>
        <v>1</v>
      </c>
    </row>
    <row r="68" spans="1:93" ht="16" hidden="1" x14ac:dyDescent="0.2">
      <c r="A68">
        <v>270</v>
      </c>
      <c r="B68" t="s">
        <v>764</v>
      </c>
      <c r="C68" t="s">
        <v>94</v>
      </c>
      <c r="J68" t="str">
        <f t="shared" si="46"/>
        <v>Mary Tsionas_1</v>
      </c>
      <c r="K68" s="22">
        <v>25204</v>
      </c>
      <c r="L68">
        <v>0</v>
      </c>
      <c r="M68" s="22"/>
      <c r="N68" s="22"/>
      <c r="O68">
        <v>0</v>
      </c>
      <c r="P68">
        <v>0</v>
      </c>
      <c r="Q68">
        <v>0</v>
      </c>
      <c r="R68">
        <f t="shared" si="47"/>
        <v>0</v>
      </c>
      <c r="S68">
        <f t="shared" si="48"/>
        <v>0</v>
      </c>
      <c r="T68">
        <f t="shared" si="49"/>
        <v>0</v>
      </c>
      <c r="U68">
        <f t="shared" si="50"/>
        <v>0</v>
      </c>
      <c r="V68">
        <f t="shared" si="51"/>
        <v>0</v>
      </c>
      <c r="W68">
        <f t="shared" si="52"/>
        <v>0</v>
      </c>
      <c r="X68">
        <f t="shared" si="53"/>
        <v>0</v>
      </c>
      <c r="Y68" s="22" t="s">
        <v>765</v>
      </c>
      <c r="Z68">
        <v>0</v>
      </c>
      <c r="AA68">
        <f t="shared" si="78"/>
        <v>1</v>
      </c>
      <c r="AB68">
        <f t="shared" si="54"/>
        <v>1</v>
      </c>
      <c r="AC68">
        <v>1</v>
      </c>
      <c r="AD68">
        <v>0</v>
      </c>
      <c r="AE68">
        <f t="shared" si="55"/>
        <v>0</v>
      </c>
      <c r="AF68" s="23">
        <f t="shared" si="79"/>
        <v>0</v>
      </c>
      <c r="AG68">
        <f t="shared" si="57"/>
        <v>0</v>
      </c>
      <c r="AH68">
        <v>0</v>
      </c>
      <c r="AJ68">
        <f t="shared" si="58"/>
        <v>0</v>
      </c>
      <c r="AK68" s="22"/>
      <c r="AN68" t="str">
        <f>IF(ISERROR(VLOOKUP($J68,'[1]early late'!$G$1:$BT$134,6,FALSE)),"",VLOOKUP($J68,'[1]early late'!$G$1:$BT$134,6,FALSE))</f>
        <v/>
      </c>
      <c r="AO68" s="24">
        <v>2</v>
      </c>
      <c r="AP68" s="25">
        <f t="shared" ref="AP68:AP131" si="80">DAYS360(K68,AW68)/365</f>
        <v>40.336986301369862</v>
      </c>
      <c r="AQ68">
        <v>1</v>
      </c>
      <c r="AS68" s="26">
        <v>1</v>
      </c>
      <c r="AT68" s="24">
        <v>1</v>
      </c>
      <c r="AU68" s="27">
        <v>4</v>
      </c>
      <c r="AV68" s="27"/>
      <c r="AW68" s="29">
        <v>40141</v>
      </c>
      <c r="AX68" s="22" t="str">
        <f>IF(ISERROR(VLOOKUP($J68,'[1]early late'!$G$1:$BT$134,7,FALSE)),"",VLOOKUP($J68,'[1]early late'!$G$1:$BT$134,7,FALSE))</f>
        <v/>
      </c>
      <c r="AY68" s="29">
        <v>40297</v>
      </c>
      <c r="AZ68" s="27">
        <v>5.1666666666666696</v>
      </c>
      <c r="BA68" t="s">
        <v>101</v>
      </c>
      <c r="BB68" s="25">
        <f t="shared" si="44"/>
        <v>0</v>
      </c>
      <c r="BC68">
        <v>3.18</v>
      </c>
      <c r="BD68">
        <v>9.8800000000000008</v>
      </c>
      <c r="BE68">
        <v>4.1100000000000003</v>
      </c>
      <c r="BF68">
        <v>11.07</v>
      </c>
      <c r="BG68" s="27" t="str">
        <f>IF(ISERROR(VLOOKUP($J68,'[1]early late'!$G$1:$BT$134,8,FALSE)),"",VLOOKUP($J68,'[1]early late'!$G$1:$BT$134,8,FALSE))</f>
        <v/>
      </c>
      <c r="BH68" s="27" t="str">
        <f>IF(ISERROR(VLOOKUP($J68,'[1]early late'!$G$1:$BT$134,9,FALSE)),"",VLOOKUP($J68,'[1]early late'!$G$1:$BT$134,9,FALSE))</f>
        <v/>
      </c>
      <c r="BJ68">
        <v>4.03</v>
      </c>
      <c r="BK68">
        <v>9.9499999999999993</v>
      </c>
      <c r="BN68" s="28" t="str">
        <f>IF(ISERROR(VLOOKUP($J68,'[1]early late'!$G$1:$BT$134,40,FALSE)),"",VLOOKUP($J68,'[1]early late'!$G$1:$BT$134,40,FALSE))</f>
        <v/>
      </c>
      <c r="BO68" s="28" t="str">
        <f>IF(ISERROR(VLOOKUP($J68,'[1]early late'!$G$1:$BT$134,41,FALSE)),"",VLOOKUP($J68,'[1]early late'!$G$1:$BT$134,41,FALSE))</f>
        <v/>
      </c>
      <c r="BP68">
        <f t="shared" ref="BP68:BP131" si="81">BE68-BC68</f>
        <v>0.93000000000000016</v>
      </c>
      <c r="BQ68">
        <f t="shared" si="59"/>
        <v>1.1899999999999995</v>
      </c>
      <c r="BR68">
        <f t="shared" si="60"/>
        <v>0.25999999999999934</v>
      </c>
      <c r="BS68">
        <f t="shared" ref="BS68:BS131" si="82">IF(AND(ISNUMBER(BC68),ISNUMBER(BJ68)),BJ68-BC68,"")</f>
        <v>0.85000000000000009</v>
      </c>
      <c r="BT68">
        <f t="shared" si="61"/>
        <v>6.9999999999998508E-2</v>
      </c>
      <c r="BU68">
        <f t="shared" si="62"/>
        <v>-0.78000000000000203</v>
      </c>
      <c r="BW68" s="24">
        <f t="shared" si="45"/>
        <v>0</v>
      </c>
      <c r="BX68" s="24">
        <f t="shared" si="63"/>
        <v>0.3400000000000003</v>
      </c>
      <c r="BY68" s="24">
        <f t="shared" si="64"/>
        <v>0.12000000000000011</v>
      </c>
      <c r="BZ68" s="24">
        <f t="shared" si="65"/>
        <v>-5.9999999999999609E-2</v>
      </c>
      <c r="CA68" s="24">
        <f t="shared" si="66"/>
        <v>1</v>
      </c>
      <c r="CB68" s="24" t="str">
        <f t="shared" ref="CB68:CB131" si="83">IF(BW68=1,IF(BP68&lt;0.5,1,0),"")</f>
        <v/>
      </c>
      <c r="CC68" s="24">
        <f t="shared" si="67"/>
        <v>1</v>
      </c>
      <c r="CD68" s="25">
        <f t="shared" si="68"/>
        <v>0</v>
      </c>
      <c r="CE68" s="24">
        <f t="shared" si="69"/>
        <v>1</v>
      </c>
      <c r="CF68">
        <f t="shared" si="70"/>
        <v>1</v>
      </c>
      <c r="CG68">
        <f t="shared" ref="CG68:CG131" si="84">IF(CF68=1,IF(BJ68&gt;2.500000001,1,0),"")</f>
        <v>1</v>
      </c>
      <c r="CH68">
        <f t="shared" ref="CH68:CH131" si="85">IF(CF68=1,IF(BJ68-BC68&gt;1,1,0),"")</f>
        <v>0</v>
      </c>
      <c r="CI68">
        <f t="shared" ref="CI68:CI131" si="86">IF(CF68=1,IF(AND(BX68&lt;1,BX68&gt;-1),1,0),"")</f>
        <v>1</v>
      </c>
      <c r="CJ68">
        <f t="shared" ref="CJ68:CJ131" si="87">IF(CF68=1,IF(CG68+CI68&gt;0,1,0),"")</f>
        <v>1</v>
      </c>
      <c r="CK68">
        <f t="shared" si="71"/>
        <v>4.7058823529411757</v>
      </c>
      <c r="CL68">
        <f t="shared" si="72"/>
        <v>0.14999999999999991</v>
      </c>
      <c r="CM68">
        <f t="shared" si="73"/>
        <v>0</v>
      </c>
      <c r="CN68" t="str">
        <f t="shared" si="74"/>
        <v/>
      </c>
      <c r="CO68">
        <f t="shared" si="75"/>
        <v>1</v>
      </c>
    </row>
    <row r="69" spans="1:93" ht="16" hidden="1" x14ac:dyDescent="0.2">
      <c r="A69">
        <v>279</v>
      </c>
      <c r="B69" t="s">
        <v>779</v>
      </c>
      <c r="C69" t="s">
        <v>94</v>
      </c>
      <c r="J69" t="str">
        <f t="shared" si="46"/>
        <v>Michael Trerotola_1</v>
      </c>
      <c r="K69" s="22">
        <v>18505</v>
      </c>
      <c r="L69">
        <v>1</v>
      </c>
      <c r="M69" s="22" t="s">
        <v>780</v>
      </c>
      <c r="N69" s="22"/>
      <c r="O69">
        <v>0</v>
      </c>
      <c r="P69">
        <v>0</v>
      </c>
      <c r="Q69">
        <v>0</v>
      </c>
      <c r="R69">
        <f t="shared" si="47"/>
        <v>0</v>
      </c>
      <c r="S69">
        <f t="shared" si="48"/>
        <v>1</v>
      </c>
      <c r="T69">
        <f t="shared" si="49"/>
        <v>0</v>
      </c>
      <c r="U69">
        <f t="shared" si="50"/>
        <v>0</v>
      </c>
      <c r="V69">
        <f t="shared" si="51"/>
        <v>0</v>
      </c>
      <c r="W69">
        <f t="shared" si="52"/>
        <v>0</v>
      </c>
      <c r="X69">
        <f t="shared" si="53"/>
        <v>0</v>
      </c>
      <c r="Y69" s="22" t="s">
        <v>781</v>
      </c>
      <c r="Z69">
        <v>0</v>
      </c>
      <c r="AA69">
        <f t="shared" si="78"/>
        <v>1</v>
      </c>
      <c r="AB69">
        <f t="shared" si="54"/>
        <v>1</v>
      </c>
      <c r="AC69">
        <v>1</v>
      </c>
      <c r="AD69">
        <v>0</v>
      </c>
      <c r="AE69">
        <f t="shared" si="55"/>
        <v>0</v>
      </c>
      <c r="AF69" s="23">
        <f t="shared" si="79"/>
        <v>1</v>
      </c>
      <c r="AG69">
        <f t="shared" si="57"/>
        <v>0</v>
      </c>
      <c r="AH69">
        <v>0</v>
      </c>
      <c r="AJ69">
        <f t="shared" si="58"/>
        <v>0</v>
      </c>
      <c r="AK69" s="22"/>
      <c r="AN69">
        <v>15</v>
      </c>
      <c r="AO69" s="24">
        <v>1</v>
      </c>
      <c r="AP69" s="25">
        <f t="shared" si="80"/>
        <v>61.134246575342466</v>
      </c>
      <c r="AQ69">
        <v>1</v>
      </c>
      <c r="AS69" s="26">
        <v>1</v>
      </c>
      <c r="AT69" s="24">
        <v>1</v>
      </c>
      <c r="AU69" s="27">
        <v>4</v>
      </c>
      <c r="AV69" s="27"/>
      <c r="AW69" s="29">
        <v>41145</v>
      </c>
      <c r="AX69" s="22" t="str">
        <f>IF(ISERROR(VLOOKUP($J69,'[1]early late'!$G$1:$BT$134,7,FALSE)),"",VLOOKUP($J69,'[1]early late'!$G$1:$BT$134,7,FALSE))</f>
        <v/>
      </c>
      <c r="AY69" s="29">
        <v>41248</v>
      </c>
      <c r="AZ69" s="27">
        <v>3.3666666666666698</v>
      </c>
      <c r="BA69" t="s">
        <v>101</v>
      </c>
      <c r="BB69" s="25">
        <f t="shared" si="44"/>
        <v>0</v>
      </c>
      <c r="BC69">
        <v>1.29</v>
      </c>
      <c r="BD69">
        <v>17.77</v>
      </c>
      <c r="BE69">
        <v>3.8</v>
      </c>
      <c r="BF69">
        <v>20.84</v>
      </c>
      <c r="BG69" s="27" t="str">
        <f>IF(ISERROR(VLOOKUP($J69,'[1]early late'!$G$1:$BT$134,8,FALSE)),"",VLOOKUP($J69,'[1]early late'!$G$1:$BT$134,8,FALSE))</f>
        <v/>
      </c>
      <c r="BH69" s="27" t="str">
        <f>IF(ISERROR(VLOOKUP($J69,'[1]early late'!$G$1:$BT$134,9,FALSE)),"",VLOOKUP($J69,'[1]early late'!$G$1:$BT$134,9,FALSE))</f>
        <v/>
      </c>
      <c r="BJ69">
        <v>2.15</v>
      </c>
      <c r="BK69">
        <v>15.92</v>
      </c>
      <c r="BN69" s="28" t="str">
        <f>IF(ISERROR(VLOOKUP($J69,'[1]early late'!$G$1:$BT$134,40,FALSE)),"",VLOOKUP($J69,'[1]early late'!$G$1:$BT$134,40,FALSE))</f>
        <v/>
      </c>
      <c r="BO69" s="28" t="str">
        <f>IF(ISERROR(VLOOKUP($J69,'[1]early late'!$G$1:$BT$134,41,FALSE)),"",VLOOKUP($J69,'[1]early late'!$G$1:$BT$134,41,FALSE))</f>
        <v/>
      </c>
      <c r="BP69">
        <f t="shared" si="81"/>
        <v>2.5099999999999998</v>
      </c>
      <c r="BQ69">
        <f t="shared" si="59"/>
        <v>3.0700000000000003</v>
      </c>
      <c r="BR69">
        <f t="shared" si="60"/>
        <v>0.5600000000000005</v>
      </c>
      <c r="BS69">
        <f t="shared" si="82"/>
        <v>0.85999999999999988</v>
      </c>
      <c r="BT69">
        <f t="shared" si="61"/>
        <v>-1.8499999999999996</v>
      </c>
      <c r="BU69">
        <f t="shared" si="62"/>
        <v>-2.7100000000000009</v>
      </c>
      <c r="BW69" s="24">
        <f t="shared" si="45"/>
        <v>0</v>
      </c>
      <c r="BX69" s="24">
        <f t="shared" si="63"/>
        <v>-0.77</v>
      </c>
      <c r="BY69" s="24">
        <f t="shared" si="64"/>
        <v>2.1</v>
      </c>
      <c r="BZ69" s="24">
        <f t="shared" si="65"/>
        <v>1.5299999999999998</v>
      </c>
      <c r="CA69" s="24">
        <f t="shared" si="66"/>
        <v>0</v>
      </c>
      <c r="CB69" s="24" t="str">
        <f t="shared" si="83"/>
        <v/>
      </c>
      <c r="CC69" s="24">
        <f t="shared" si="67"/>
        <v>1</v>
      </c>
      <c r="CD69" s="25">
        <f t="shared" si="68"/>
        <v>0</v>
      </c>
      <c r="CE69" s="24">
        <f t="shared" si="69"/>
        <v>0</v>
      </c>
      <c r="CF69">
        <f t="shared" si="70"/>
        <v>1</v>
      </c>
      <c r="CG69">
        <f t="shared" si="84"/>
        <v>0</v>
      </c>
      <c r="CH69">
        <f t="shared" si="85"/>
        <v>0</v>
      </c>
      <c r="CI69">
        <f t="shared" si="86"/>
        <v>1</v>
      </c>
      <c r="CJ69">
        <f t="shared" si="87"/>
        <v>1</v>
      </c>
      <c r="CK69">
        <f t="shared" si="71"/>
        <v>4.6511627906976747</v>
      </c>
      <c r="CL69">
        <f t="shared" si="72"/>
        <v>0.14000000000000012</v>
      </c>
      <c r="CM69">
        <f t="shared" si="73"/>
        <v>0</v>
      </c>
      <c r="CN69" t="str">
        <f t="shared" si="74"/>
        <v/>
      </c>
      <c r="CO69">
        <f t="shared" si="75"/>
        <v>1</v>
      </c>
    </row>
    <row r="70" spans="1:93" ht="16" hidden="1" x14ac:dyDescent="0.2">
      <c r="A70">
        <v>280</v>
      </c>
      <c r="B70" t="s">
        <v>782</v>
      </c>
      <c r="C70" t="s">
        <v>94</v>
      </c>
      <c r="J70" t="str">
        <f t="shared" si="46"/>
        <v>Michele Zinn_0</v>
      </c>
      <c r="K70" s="22">
        <v>17085</v>
      </c>
      <c r="L70">
        <v>0</v>
      </c>
      <c r="M70" s="22"/>
      <c r="N70" s="22"/>
      <c r="O70">
        <v>0</v>
      </c>
      <c r="P70">
        <v>0</v>
      </c>
      <c r="Q70">
        <v>0</v>
      </c>
      <c r="R70">
        <f t="shared" si="47"/>
        <v>0</v>
      </c>
      <c r="S70">
        <f t="shared" si="48"/>
        <v>0</v>
      </c>
      <c r="T70">
        <f t="shared" si="49"/>
        <v>0</v>
      </c>
      <c r="U70">
        <f t="shared" si="50"/>
        <v>0</v>
      </c>
      <c r="V70">
        <f t="shared" si="51"/>
        <v>0</v>
      </c>
      <c r="W70">
        <f t="shared" si="52"/>
        <v>0</v>
      </c>
      <c r="X70">
        <f t="shared" si="53"/>
        <v>0</v>
      </c>
      <c r="Y70" s="22" t="s">
        <v>783</v>
      </c>
      <c r="Z70">
        <v>0</v>
      </c>
      <c r="AA70">
        <f t="shared" si="78"/>
        <v>1</v>
      </c>
      <c r="AB70">
        <f t="shared" si="54"/>
        <v>1</v>
      </c>
      <c r="AC70">
        <v>0</v>
      </c>
      <c r="AD70">
        <v>1</v>
      </c>
      <c r="AE70">
        <f t="shared" si="55"/>
        <v>0</v>
      </c>
      <c r="AF70" s="23">
        <f t="shared" si="79"/>
        <v>0</v>
      </c>
      <c r="AG70">
        <f t="shared" si="57"/>
        <v>0</v>
      </c>
      <c r="AH70">
        <v>0</v>
      </c>
      <c r="AJ70">
        <f t="shared" si="58"/>
        <v>0</v>
      </c>
      <c r="AK70" s="22"/>
      <c r="AN70" t="str">
        <f>IF(ISERROR(VLOOKUP($J70,'[1]early late'!$G$1:$BT$134,6,FALSE)),"",VLOOKUP($J70,'[1]early late'!$G$1:$BT$134,6,FALSE))</f>
        <v/>
      </c>
      <c r="AO70" s="24">
        <v>2</v>
      </c>
      <c r="AP70" s="25">
        <f t="shared" si="80"/>
        <v>58.443835616438356</v>
      </c>
      <c r="AQ70">
        <v>1</v>
      </c>
      <c r="AS70" s="26">
        <v>0</v>
      </c>
      <c r="AT70" s="24">
        <v>1</v>
      </c>
      <c r="AU70" s="27">
        <v>4</v>
      </c>
      <c r="AV70" s="27"/>
      <c r="AW70" s="29">
        <v>38729</v>
      </c>
      <c r="AX70" s="22" t="str">
        <f>IF(ISERROR(VLOOKUP($J70,'[1]early late'!$G$1:$BT$134,7,FALSE)),"",VLOOKUP($J70,'[1]early late'!$G$1:$BT$134,7,FALSE))</f>
        <v/>
      </c>
      <c r="AY70" s="29">
        <v>38740</v>
      </c>
      <c r="AZ70" s="27">
        <v>0.36666666666666697</v>
      </c>
      <c r="BA70" t="s">
        <v>101</v>
      </c>
      <c r="BB70" s="25">
        <f t="shared" si="44"/>
        <v>0</v>
      </c>
      <c r="BC70">
        <v>2.46</v>
      </c>
      <c r="BD70">
        <v>15.78</v>
      </c>
      <c r="BE70">
        <v>4.2</v>
      </c>
      <c r="BF70">
        <v>12.72</v>
      </c>
      <c r="BG70" s="27" t="str">
        <f>IF(ISERROR(VLOOKUP($J70,'[1]early late'!$G$1:$BT$134,8,FALSE)),"",VLOOKUP($J70,'[1]early late'!$G$1:$BT$134,8,FALSE))</f>
        <v/>
      </c>
      <c r="BH70" s="27" t="str">
        <f>IF(ISERROR(VLOOKUP($J70,'[1]early late'!$G$1:$BT$134,9,FALSE)),"",VLOOKUP($J70,'[1]early late'!$G$1:$BT$134,9,FALSE))</f>
        <v/>
      </c>
      <c r="BJ70">
        <v>3.83</v>
      </c>
      <c r="BK70">
        <v>15.32</v>
      </c>
      <c r="BN70" s="28" t="str">
        <f>IF(ISERROR(VLOOKUP($J70,'[1]early late'!$G$1:$BT$134,40,FALSE)),"",VLOOKUP($J70,'[1]early late'!$G$1:$BT$134,40,FALSE))</f>
        <v/>
      </c>
      <c r="BO70" s="28" t="str">
        <f>IF(ISERROR(VLOOKUP($J70,'[1]early late'!$G$1:$BT$134,41,FALSE)),"",VLOOKUP($J70,'[1]early late'!$G$1:$BT$134,41,FALSE))</f>
        <v/>
      </c>
      <c r="BP70">
        <f t="shared" si="81"/>
        <v>1.7400000000000002</v>
      </c>
      <c r="BQ70">
        <f t="shared" si="59"/>
        <v>-3.0599999999999987</v>
      </c>
      <c r="BR70">
        <f t="shared" si="60"/>
        <v>-4.7999999999999989</v>
      </c>
      <c r="BS70">
        <f t="shared" si="82"/>
        <v>1.37</v>
      </c>
      <c r="BT70">
        <f t="shared" si="61"/>
        <v>-0.45999999999999908</v>
      </c>
      <c r="BU70">
        <f t="shared" si="62"/>
        <v>-1.83</v>
      </c>
      <c r="BW70" s="24">
        <f t="shared" si="45"/>
        <v>1</v>
      </c>
      <c r="BX70" s="24">
        <f t="shared" si="63"/>
        <v>0.14999999999999991</v>
      </c>
      <c r="BY70" s="24">
        <f t="shared" si="64"/>
        <v>-0.12999999999999989</v>
      </c>
      <c r="BZ70" s="24">
        <f t="shared" si="65"/>
        <v>0.68000000000000016</v>
      </c>
      <c r="CA70" s="24">
        <f t="shared" si="66"/>
        <v>1</v>
      </c>
      <c r="CB70" s="24">
        <f t="shared" si="83"/>
        <v>0</v>
      </c>
      <c r="CC70" s="24">
        <f t="shared" si="67"/>
        <v>1</v>
      </c>
      <c r="CD70" s="25">
        <f t="shared" si="68"/>
        <v>0</v>
      </c>
      <c r="CE70" s="24">
        <f t="shared" si="69"/>
        <v>1</v>
      </c>
      <c r="CF70">
        <f t="shared" si="70"/>
        <v>1</v>
      </c>
      <c r="CG70">
        <f t="shared" si="84"/>
        <v>1</v>
      </c>
      <c r="CH70">
        <f t="shared" si="85"/>
        <v>1</v>
      </c>
      <c r="CI70">
        <f t="shared" si="86"/>
        <v>1</v>
      </c>
      <c r="CJ70">
        <f t="shared" si="87"/>
        <v>1</v>
      </c>
      <c r="CK70">
        <f t="shared" si="71"/>
        <v>2.9197080291970803</v>
      </c>
      <c r="CL70">
        <f t="shared" si="72"/>
        <v>-0.37000000000000011</v>
      </c>
      <c r="CM70">
        <f t="shared" si="73"/>
        <v>0</v>
      </c>
      <c r="CN70" t="str">
        <f t="shared" si="74"/>
        <v/>
      </c>
      <c r="CO70">
        <f t="shared" si="75"/>
        <v>1</v>
      </c>
    </row>
    <row r="71" spans="1:93" ht="16" hidden="1" x14ac:dyDescent="0.2">
      <c r="A71">
        <v>298</v>
      </c>
      <c r="B71" t="s">
        <v>820</v>
      </c>
      <c r="C71" t="s">
        <v>94</v>
      </c>
      <c r="D71" t="s">
        <v>821</v>
      </c>
      <c r="E71" t="s">
        <v>822</v>
      </c>
      <c r="F71" t="s">
        <v>97</v>
      </c>
      <c r="G71">
        <v>92677</v>
      </c>
      <c r="H71" t="s">
        <v>823</v>
      </c>
      <c r="J71" t="str">
        <f t="shared" si="46"/>
        <v>Ruth Ding_0</v>
      </c>
      <c r="K71" s="22">
        <v>11012</v>
      </c>
      <c r="L71">
        <v>0</v>
      </c>
      <c r="M71" s="22"/>
      <c r="N71" s="22"/>
      <c r="O71">
        <v>0</v>
      </c>
      <c r="P71">
        <v>0</v>
      </c>
      <c r="Q71">
        <v>0</v>
      </c>
      <c r="R71">
        <f t="shared" si="47"/>
        <v>0</v>
      </c>
      <c r="S71">
        <f t="shared" si="48"/>
        <v>0</v>
      </c>
      <c r="T71">
        <f t="shared" si="49"/>
        <v>0</v>
      </c>
      <c r="U71">
        <f t="shared" si="50"/>
        <v>0</v>
      </c>
      <c r="V71">
        <f t="shared" si="51"/>
        <v>0</v>
      </c>
      <c r="W71">
        <f t="shared" si="52"/>
        <v>0</v>
      </c>
      <c r="X71">
        <f t="shared" si="53"/>
        <v>0</v>
      </c>
      <c r="Y71" s="22" t="s">
        <v>824</v>
      </c>
      <c r="Z71">
        <v>0</v>
      </c>
      <c r="AA71">
        <f t="shared" si="78"/>
        <v>1</v>
      </c>
      <c r="AB71">
        <f t="shared" si="54"/>
        <v>0</v>
      </c>
      <c r="AC71">
        <v>0</v>
      </c>
      <c r="AD71">
        <v>0</v>
      </c>
      <c r="AE71">
        <f t="shared" si="55"/>
        <v>0</v>
      </c>
      <c r="AF71" s="23">
        <f t="shared" si="79"/>
        <v>1</v>
      </c>
      <c r="AG71">
        <f t="shared" si="57"/>
        <v>0</v>
      </c>
      <c r="AH71">
        <v>0</v>
      </c>
      <c r="AJ71">
        <f t="shared" si="58"/>
        <v>0</v>
      </c>
      <c r="AK71" s="22"/>
      <c r="AN71">
        <v>15</v>
      </c>
      <c r="AO71" s="24">
        <v>2</v>
      </c>
      <c r="AP71" s="25">
        <f t="shared" si="80"/>
        <v>78.775342465753425</v>
      </c>
      <c r="AQ71">
        <v>1</v>
      </c>
      <c r="AS71" s="26">
        <v>0</v>
      </c>
      <c r="AT71" s="24">
        <v>1</v>
      </c>
      <c r="AU71" s="27">
        <v>4</v>
      </c>
      <c r="AV71" s="27"/>
      <c r="AW71" s="22">
        <v>40184</v>
      </c>
      <c r="AX71" s="22" t="str">
        <f>IF(ISERROR(VLOOKUP($J71,'[1]early late'!$G$1:$BT$134,7,FALSE)),"",VLOOKUP($J71,'[1]early late'!$G$1:$BT$134,7,FALSE))</f>
        <v/>
      </c>
      <c r="AY71" s="22">
        <v>40476</v>
      </c>
      <c r="AZ71" s="27">
        <v>9.6333333333333293</v>
      </c>
      <c r="BA71" t="s">
        <v>118</v>
      </c>
      <c r="BB71" s="25">
        <f t="shared" si="44"/>
        <v>1</v>
      </c>
      <c r="BC71" s="27">
        <v>2.02</v>
      </c>
      <c r="BD71" s="27">
        <v>30.55</v>
      </c>
      <c r="BE71" s="27">
        <v>2.98</v>
      </c>
      <c r="BF71" s="27">
        <v>28.59</v>
      </c>
      <c r="BG71" s="27" t="str">
        <f>IF(ISERROR(VLOOKUP($J71,'[1]early late'!$G$1:$BT$134,8,FALSE)),"",VLOOKUP($J71,'[1]early late'!$G$1:$BT$134,8,FALSE))</f>
        <v/>
      </c>
      <c r="BH71" s="27" t="str">
        <f>IF(ISERROR(VLOOKUP($J71,'[1]early late'!$G$1:$BT$134,9,FALSE)),"",VLOOKUP($J71,'[1]early late'!$G$1:$BT$134,9,FALSE))</f>
        <v/>
      </c>
      <c r="BI71" s="27"/>
      <c r="BJ71">
        <v>4.45</v>
      </c>
      <c r="BK71">
        <v>23.67</v>
      </c>
      <c r="BM71" s="28" t="s">
        <v>825</v>
      </c>
      <c r="BN71" s="28" t="str">
        <f>IF(ISERROR(VLOOKUP($J71,'[1]early late'!$G$1:$BT$134,40,FALSE)),"",VLOOKUP($J71,'[1]early late'!$G$1:$BT$134,40,FALSE))</f>
        <v/>
      </c>
      <c r="BO71" s="28" t="str">
        <f>IF(ISERROR(VLOOKUP($J71,'[1]early late'!$G$1:$BT$134,41,FALSE)),"",VLOOKUP($J71,'[1]early late'!$G$1:$BT$134,41,FALSE))</f>
        <v/>
      </c>
      <c r="BP71">
        <f t="shared" si="81"/>
        <v>0.96</v>
      </c>
      <c r="BQ71">
        <f t="shared" si="59"/>
        <v>-1.9600000000000009</v>
      </c>
      <c r="BR71">
        <f t="shared" si="60"/>
        <v>-2.9200000000000008</v>
      </c>
      <c r="BS71">
        <f t="shared" si="82"/>
        <v>2.4300000000000002</v>
      </c>
      <c r="BT71">
        <f t="shared" si="61"/>
        <v>-6.879999999999999</v>
      </c>
      <c r="BU71">
        <f t="shared" si="62"/>
        <v>-9.3099999999999987</v>
      </c>
      <c r="BW71" s="24">
        <f t="shared" si="45"/>
        <v>0</v>
      </c>
      <c r="BX71" s="24">
        <f t="shared" si="63"/>
        <v>-0.53000000000000025</v>
      </c>
      <c r="BY71" s="24">
        <f t="shared" si="64"/>
        <v>-0.23999999999999977</v>
      </c>
      <c r="BZ71" s="24">
        <f t="shared" si="65"/>
        <v>6.999999999999984E-2</v>
      </c>
      <c r="CA71" s="24">
        <f t="shared" si="66"/>
        <v>1</v>
      </c>
      <c r="CB71" s="24" t="str">
        <f t="shared" si="83"/>
        <v/>
      </c>
      <c r="CC71" s="24">
        <f t="shared" si="67"/>
        <v>1</v>
      </c>
      <c r="CD71" s="25">
        <f t="shared" si="68"/>
        <v>0</v>
      </c>
      <c r="CE71" s="24">
        <f t="shared" si="69"/>
        <v>1</v>
      </c>
      <c r="CF71">
        <f t="shared" si="70"/>
        <v>1</v>
      </c>
      <c r="CG71">
        <f t="shared" si="84"/>
        <v>1</v>
      </c>
      <c r="CH71">
        <f t="shared" si="85"/>
        <v>1</v>
      </c>
      <c r="CI71">
        <f t="shared" si="86"/>
        <v>1</v>
      </c>
      <c r="CJ71">
        <f t="shared" si="87"/>
        <v>1</v>
      </c>
      <c r="CK71">
        <f t="shared" si="71"/>
        <v>1.6460905349794237</v>
      </c>
      <c r="CL71">
        <f t="shared" si="72"/>
        <v>-1.4300000000000002</v>
      </c>
      <c r="CM71">
        <f t="shared" si="73"/>
        <v>1</v>
      </c>
      <c r="CN71" t="str">
        <f t="shared" si="74"/>
        <v/>
      </c>
      <c r="CO71" t="str">
        <f t="shared" si="75"/>
        <v/>
      </c>
    </row>
    <row r="72" spans="1:93" ht="16" hidden="1" x14ac:dyDescent="0.2">
      <c r="A72">
        <v>315</v>
      </c>
      <c r="B72" t="s">
        <v>855</v>
      </c>
      <c r="C72" t="s">
        <v>94</v>
      </c>
      <c r="J72" t="str">
        <f t="shared" si="46"/>
        <v>Yunhui Chae-Banks_1</v>
      </c>
      <c r="K72" s="22">
        <v>22992</v>
      </c>
      <c r="L72">
        <v>1</v>
      </c>
      <c r="M72" s="22" t="s">
        <v>856</v>
      </c>
      <c r="N72" s="22"/>
      <c r="O72">
        <v>0</v>
      </c>
      <c r="P72">
        <v>0</v>
      </c>
      <c r="Q72">
        <v>0</v>
      </c>
      <c r="R72">
        <f t="shared" si="47"/>
        <v>0</v>
      </c>
      <c r="S72">
        <f t="shared" si="48"/>
        <v>0</v>
      </c>
      <c r="T72">
        <f t="shared" si="49"/>
        <v>0</v>
      </c>
      <c r="U72">
        <f t="shared" si="50"/>
        <v>0</v>
      </c>
      <c r="V72">
        <f t="shared" si="51"/>
        <v>0</v>
      </c>
      <c r="W72">
        <f t="shared" si="52"/>
        <v>0</v>
      </c>
      <c r="X72">
        <f t="shared" si="53"/>
        <v>0</v>
      </c>
      <c r="Y72" s="22" t="s">
        <v>857</v>
      </c>
      <c r="Z72">
        <v>0</v>
      </c>
      <c r="AA72">
        <f t="shared" si="78"/>
        <v>1</v>
      </c>
      <c r="AB72">
        <f t="shared" si="54"/>
        <v>1</v>
      </c>
      <c r="AC72">
        <v>1</v>
      </c>
      <c r="AD72">
        <v>1</v>
      </c>
      <c r="AE72">
        <f t="shared" si="55"/>
        <v>0</v>
      </c>
      <c r="AF72" s="23">
        <f t="shared" si="79"/>
        <v>0</v>
      </c>
      <c r="AG72">
        <f t="shared" si="57"/>
        <v>0</v>
      </c>
      <c r="AH72">
        <v>0</v>
      </c>
      <c r="AJ72">
        <f t="shared" si="58"/>
        <v>0</v>
      </c>
      <c r="AK72" s="22" t="s">
        <v>858</v>
      </c>
      <c r="AL72">
        <v>8</v>
      </c>
      <c r="AM72">
        <v>3</v>
      </c>
      <c r="AN72">
        <v>14</v>
      </c>
      <c r="AO72" s="24">
        <v>2</v>
      </c>
      <c r="AP72" s="25">
        <f t="shared" si="80"/>
        <v>45.863013698630134</v>
      </c>
      <c r="AQ72" s="28">
        <v>1</v>
      </c>
      <c r="AS72" s="26">
        <v>1</v>
      </c>
      <c r="AT72" s="24">
        <v>1</v>
      </c>
      <c r="AU72" s="27">
        <v>4</v>
      </c>
      <c r="AV72" s="27"/>
      <c r="AW72" s="29">
        <v>39976</v>
      </c>
      <c r="AX72" s="22" t="str">
        <f>IF(ISERROR(VLOOKUP($J72,'[1]early late'!$G$1:$BT$134,7,FALSE)),"",VLOOKUP($J72,'[1]early late'!$G$1:$BT$134,7,FALSE))</f>
        <v/>
      </c>
      <c r="AY72" s="29">
        <v>40210</v>
      </c>
      <c r="AZ72" s="27">
        <v>7.6333333333333302</v>
      </c>
      <c r="BA72" t="s">
        <v>118</v>
      </c>
      <c r="BB72" s="25">
        <f t="shared" ref="BB72:BB103" si="88">IF($BA72="OD",0,IF($BA72="OS",1,IF($BA72="OU",2,IF($BA72="null",3,""))))</f>
        <v>1</v>
      </c>
      <c r="BC72">
        <v>2.0299999999999998</v>
      </c>
      <c r="BD72">
        <v>16.11</v>
      </c>
      <c r="BE72">
        <v>3.23</v>
      </c>
      <c r="BF72">
        <v>17.809999999999999</v>
      </c>
      <c r="BG72" s="27" t="str">
        <f>IF(ISERROR(VLOOKUP($J72,'[1]early late'!$G$1:$BT$134,8,FALSE)),"",VLOOKUP($J72,'[1]early late'!$G$1:$BT$134,8,FALSE))</f>
        <v/>
      </c>
      <c r="BH72" s="27" t="str">
        <f>IF(ISERROR(VLOOKUP($J72,'[1]early late'!$G$1:$BT$134,9,FALSE)),"",VLOOKUP($J72,'[1]early late'!$G$1:$BT$134,9,FALSE))</f>
        <v/>
      </c>
      <c r="BJ72">
        <v>2.5499999999999998</v>
      </c>
      <c r="BK72">
        <v>15.58</v>
      </c>
      <c r="BN72" s="28" t="str">
        <f>IF(ISERROR(VLOOKUP($J72,'[1]early late'!$G$1:$BT$134,40,FALSE)),"",VLOOKUP($J72,'[1]early late'!$G$1:$BT$134,40,FALSE))</f>
        <v/>
      </c>
      <c r="BO72" s="28" t="str">
        <f>IF(ISERROR(VLOOKUP($J72,'[1]early late'!$G$1:$BT$134,41,FALSE)),"",VLOOKUP($J72,'[1]early late'!$G$1:$BT$134,41,FALSE))</f>
        <v/>
      </c>
      <c r="BP72">
        <f t="shared" si="81"/>
        <v>1.2000000000000002</v>
      </c>
      <c r="BQ72">
        <f t="shared" si="59"/>
        <v>1.6999999999999993</v>
      </c>
      <c r="BR72">
        <f t="shared" si="60"/>
        <v>0.49999999999999911</v>
      </c>
      <c r="BS72">
        <f t="shared" si="82"/>
        <v>0.52</v>
      </c>
      <c r="BT72">
        <f t="shared" si="61"/>
        <v>-0.52999999999999936</v>
      </c>
      <c r="BU72">
        <f t="shared" si="62"/>
        <v>-1.0499999999999989</v>
      </c>
      <c r="BW72" s="24">
        <f t="shared" ref="BW72:BW103" si="89">IF(ISNUMBER($BB72),IF(OR($BB72=$AS72,$BB72=2),1,0),"")</f>
        <v>1</v>
      </c>
      <c r="BX72" s="24">
        <f t="shared" si="63"/>
        <v>0</v>
      </c>
      <c r="BY72" s="24">
        <f t="shared" si="64"/>
        <v>-0.95000000000000018</v>
      </c>
      <c r="BZ72" s="24">
        <f t="shared" si="65"/>
        <v>1.1299999999999999</v>
      </c>
      <c r="CA72" s="24">
        <f t="shared" si="66"/>
        <v>1</v>
      </c>
      <c r="CB72" s="24">
        <f t="shared" si="83"/>
        <v>0</v>
      </c>
      <c r="CC72" s="24">
        <f t="shared" si="67"/>
        <v>1</v>
      </c>
      <c r="CD72" s="25">
        <f t="shared" si="68"/>
        <v>0</v>
      </c>
      <c r="CE72" s="24">
        <f t="shared" si="69"/>
        <v>0</v>
      </c>
      <c r="CF72">
        <f t="shared" si="70"/>
        <v>1</v>
      </c>
      <c r="CG72">
        <f t="shared" si="84"/>
        <v>1</v>
      </c>
      <c r="CH72">
        <f t="shared" si="85"/>
        <v>0</v>
      </c>
      <c r="CI72">
        <f t="shared" si="86"/>
        <v>1</v>
      </c>
      <c r="CJ72">
        <f t="shared" si="87"/>
        <v>1</v>
      </c>
      <c r="CK72">
        <f t="shared" si="71"/>
        <v>7.6923076923076916</v>
      </c>
      <c r="CL72">
        <f t="shared" si="72"/>
        <v>0.48</v>
      </c>
      <c r="CM72">
        <f t="shared" si="73"/>
        <v>0</v>
      </c>
      <c r="CN72" t="str">
        <f t="shared" si="74"/>
        <v/>
      </c>
      <c r="CO72">
        <f t="shared" si="75"/>
        <v>1</v>
      </c>
    </row>
    <row r="73" spans="1:93" ht="16" x14ac:dyDescent="0.2">
      <c r="A73">
        <v>376</v>
      </c>
      <c r="B73" t="s">
        <v>963</v>
      </c>
      <c r="C73" t="s">
        <v>94</v>
      </c>
      <c r="J73" t="str">
        <f t="shared" si="46"/>
        <v>Faith Ono_0</v>
      </c>
      <c r="K73" s="22">
        <v>14650</v>
      </c>
      <c r="L73">
        <v>0</v>
      </c>
      <c r="M73" s="22"/>
      <c r="N73" s="22"/>
      <c r="O73">
        <v>0</v>
      </c>
      <c r="P73">
        <v>0</v>
      </c>
      <c r="Q73">
        <v>0</v>
      </c>
      <c r="R73">
        <f t="shared" si="47"/>
        <v>0</v>
      </c>
      <c r="S73">
        <f t="shared" si="48"/>
        <v>0</v>
      </c>
      <c r="T73">
        <f t="shared" si="49"/>
        <v>0</v>
      </c>
      <c r="U73">
        <f t="shared" si="50"/>
        <v>0</v>
      </c>
      <c r="V73">
        <f t="shared" si="51"/>
        <v>0</v>
      </c>
      <c r="W73">
        <f t="shared" si="52"/>
        <v>0</v>
      </c>
      <c r="X73">
        <f t="shared" si="53"/>
        <v>0</v>
      </c>
      <c r="Y73" s="22" t="s">
        <v>964</v>
      </c>
      <c r="Z73">
        <v>0</v>
      </c>
      <c r="AA73">
        <f t="shared" si="78"/>
        <v>1</v>
      </c>
      <c r="AB73">
        <f t="shared" si="54"/>
        <v>0</v>
      </c>
      <c r="AC73">
        <v>0</v>
      </c>
      <c r="AD73">
        <v>0</v>
      </c>
      <c r="AE73">
        <f t="shared" si="55"/>
        <v>0</v>
      </c>
      <c r="AF73" s="23">
        <f t="shared" si="79"/>
        <v>0</v>
      </c>
      <c r="AG73">
        <f t="shared" si="57"/>
        <v>0</v>
      </c>
      <c r="AH73">
        <v>0</v>
      </c>
      <c r="AJ73">
        <f t="shared" si="58"/>
        <v>0</v>
      </c>
      <c r="AK73" s="22" t="s">
        <v>965</v>
      </c>
      <c r="AN73" t="str">
        <f>IF(ISERROR(VLOOKUP($J73,'[1]early late'!$G$1:$BT$134,6,FALSE)),"",VLOOKUP($J73,'[1]early late'!$G$1:$BT$134,6,FALSE))</f>
        <v/>
      </c>
      <c r="AO73" s="24">
        <v>2</v>
      </c>
      <c r="AP73" s="25">
        <f t="shared" si="80"/>
        <v>63.805479452054797</v>
      </c>
      <c r="AQ73">
        <v>1</v>
      </c>
      <c r="AS73" s="26">
        <v>0</v>
      </c>
      <c r="AT73" s="24">
        <v>1</v>
      </c>
      <c r="AU73" s="27">
        <v>4</v>
      </c>
      <c r="AV73" s="27"/>
      <c r="AW73" s="29">
        <v>38278</v>
      </c>
      <c r="AX73" s="22" t="str">
        <f>IF(ISERROR(VLOOKUP($J73,'[1]early late'!$G$1:$BT$134,7,FALSE)),"",VLOOKUP($J73,'[1]early late'!$G$1:$BT$134,7,FALSE))</f>
        <v/>
      </c>
      <c r="AY73" s="29">
        <v>38334</v>
      </c>
      <c r="AZ73" s="27">
        <v>1.8333333333333299</v>
      </c>
      <c r="BA73" t="s">
        <v>101</v>
      </c>
      <c r="BB73" s="25">
        <f t="shared" si="88"/>
        <v>0</v>
      </c>
      <c r="BC73">
        <v>2.66</v>
      </c>
      <c r="BD73">
        <v>26.14</v>
      </c>
      <c r="BE73">
        <v>2.82</v>
      </c>
      <c r="BF73">
        <v>21.85</v>
      </c>
      <c r="BG73" s="27" t="str">
        <f>IF(ISERROR(VLOOKUP($J73,'[1]early late'!$G$1:$BT$134,8,FALSE)),"",VLOOKUP($J73,'[1]early late'!$G$1:$BT$134,8,FALSE))</f>
        <v/>
      </c>
      <c r="BH73" s="27" t="str">
        <f>IF(ISERROR(VLOOKUP($J73,'[1]early late'!$G$1:$BT$134,9,FALSE)),"",VLOOKUP($J73,'[1]early late'!$G$1:$BT$134,9,FALSE))</f>
        <v/>
      </c>
      <c r="BJ73">
        <v>2.67</v>
      </c>
      <c r="BK73">
        <v>20.94</v>
      </c>
      <c r="BN73" s="28" t="str">
        <f>IF(ISERROR(VLOOKUP($J73,'[1]early late'!$G$1:$BT$134,40,FALSE)),"",VLOOKUP($J73,'[1]early late'!$G$1:$BT$134,40,FALSE))</f>
        <v/>
      </c>
      <c r="BO73" s="28" t="str">
        <f>IF(ISERROR(VLOOKUP($J73,'[1]early late'!$G$1:$BT$134,41,FALSE)),"",VLOOKUP($J73,'[1]early late'!$G$1:$BT$134,41,FALSE))</f>
        <v/>
      </c>
      <c r="BP73">
        <f t="shared" si="81"/>
        <v>0.1599999999999997</v>
      </c>
      <c r="BQ73">
        <f t="shared" si="59"/>
        <v>-4.2899999999999991</v>
      </c>
      <c r="BR73">
        <f t="shared" si="60"/>
        <v>-4.4499999999999993</v>
      </c>
      <c r="BS73">
        <f t="shared" si="82"/>
        <v>9.9999999999997868E-3</v>
      </c>
      <c r="BT73">
        <f t="shared" si="61"/>
        <v>-5.1999999999999993</v>
      </c>
      <c r="BU73">
        <f t="shared" si="62"/>
        <v>-5.2099999999999973</v>
      </c>
      <c r="BW73" s="24">
        <f t="shared" si="89"/>
        <v>1</v>
      </c>
      <c r="BX73" s="24">
        <f t="shared" si="63"/>
        <v>-0.33000000000000007</v>
      </c>
      <c r="BY73" s="24">
        <f t="shared" si="64"/>
        <v>-6.999999999999984E-2</v>
      </c>
      <c r="BZ73" s="24">
        <f t="shared" si="65"/>
        <v>0.95999999999999974</v>
      </c>
      <c r="CA73" s="24">
        <f t="shared" si="66"/>
        <v>1</v>
      </c>
      <c r="CB73" s="24">
        <f t="shared" si="83"/>
        <v>1</v>
      </c>
      <c r="CC73" s="24">
        <f t="shared" si="67"/>
        <v>0</v>
      </c>
      <c r="CD73" s="25">
        <f t="shared" si="68"/>
        <v>0</v>
      </c>
      <c r="CE73" s="24">
        <f t="shared" si="69"/>
        <v>1</v>
      </c>
      <c r="CF73">
        <f t="shared" si="70"/>
        <v>1</v>
      </c>
      <c r="CG73">
        <f t="shared" si="84"/>
        <v>1</v>
      </c>
      <c r="CH73">
        <f t="shared" si="85"/>
        <v>0</v>
      </c>
      <c r="CI73">
        <f t="shared" si="86"/>
        <v>1</v>
      </c>
      <c r="CJ73">
        <f t="shared" si="87"/>
        <v>1</v>
      </c>
      <c r="CK73">
        <f t="shared" si="71"/>
        <v>400.00000000000853</v>
      </c>
      <c r="CL73">
        <f t="shared" si="72"/>
        <v>0.99000000000000021</v>
      </c>
      <c r="CM73">
        <f t="shared" si="73"/>
        <v>0</v>
      </c>
      <c r="CN73" t="str">
        <f t="shared" si="74"/>
        <v/>
      </c>
      <c r="CO73" t="str">
        <f t="shared" si="75"/>
        <v/>
      </c>
    </row>
    <row r="74" spans="1:93" ht="16" x14ac:dyDescent="0.2">
      <c r="A74">
        <v>402</v>
      </c>
      <c r="B74" t="s">
        <v>1068</v>
      </c>
      <c r="C74" t="s">
        <v>94</v>
      </c>
      <c r="D74" t="s">
        <v>1069</v>
      </c>
      <c r="E74" t="s">
        <v>1070</v>
      </c>
      <c r="F74" t="s">
        <v>1071</v>
      </c>
      <c r="G74">
        <v>86406</v>
      </c>
      <c r="H74" t="s">
        <v>1072</v>
      </c>
      <c r="J74" t="str">
        <f t="shared" si="46"/>
        <v>Mary Ruth_1</v>
      </c>
      <c r="K74" s="22">
        <v>12047</v>
      </c>
      <c r="L74">
        <v>1</v>
      </c>
      <c r="M74" s="22" t="s">
        <v>1073</v>
      </c>
      <c r="N74" s="22"/>
      <c r="O74">
        <v>1</v>
      </c>
      <c r="P74">
        <v>0</v>
      </c>
      <c r="Q74">
        <v>1</v>
      </c>
      <c r="R74">
        <f t="shared" si="47"/>
        <v>0</v>
      </c>
      <c r="S74">
        <f t="shared" si="48"/>
        <v>0</v>
      </c>
      <c r="T74">
        <f t="shared" si="49"/>
        <v>1</v>
      </c>
      <c r="U74">
        <f t="shared" si="50"/>
        <v>0</v>
      </c>
      <c r="V74">
        <f t="shared" si="51"/>
        <v>0</v>
      </c>
      <c r="W74">
        <f t="shared" si="52"/>
        <v>0</v>
      </c>
      <c r="X74">
        <f t="shared" si="53"/>
        <v>0</v>
      </c>
      <c r="Y74" s="22" t="s">
        <v>1074</v>
      </c>
      <c r="Z74">
        <v>0</v>
      </c>
      <c r="AA74">
        <f t="shared" si="78"/>
        <v>1</v>
      </c>
      <c r="AB74">
        <f t="shared" si="54"/>
        <v>0</v>
      </c>
      <c r="AC74">
        <v>0</v>
      </c>
      <c r="AD74">
        <v>0</v>
      </c>
      <c r="AE74">
        <f t="shared" si="55"/>
        <v>0</v>
      </c>
      <c r="AF74" s="44">
        <f t="shared" si="79"/>
        <v>0</v>
      </c>
      <c r="AG74" s="31">
        <v>0</v>
      </c>
      <c r="AH74">
        <v>0</v>
      </c>
      <c r="AJ74">
        <f t="shared" si="58"/>
        <v>0</v>
      </c>
      <c r="AK74" s="22" t="s">
        <v>1075</v>
      </c>
      <c r="AL74">
        <v>19</v>
      </c>
      <c r="AN74">
        <v>11</v>
      </c>
      <c r="AO74" s="24">
        <v>2</v>
      </c>
      <c r="AP74" s="25">
        <f t="shared" si="80"/>
        <v>69.742465753424653</v>
      </c>
      <c r="AQ74">
        <v>1</v>
      </c>
      <c r="AS74" s="26">
        <v>1</v>
      </c>
      <c r="AT74" s="24">
        <v>1</v>
      </c>
      <c r="AU74" s="27">
        <v>4</v>
      </c>
      <c r="AV74" s="27"/>
      <c r="AW74" s="22">
        <v>37874</v>
      </c>
      <c r="AX74" s="22" t="str">
        <f>IF(ISERROR(VLOOKUP($J74,'[1]early late'!$G$1:$BT$134,7,FALSE)),"",VLOOKUP($J74,'[1]early late'!$G$1:$BT$134,7,FALSE))</f>
        <v/>
      </c>
      <c r="AY74" s="22">
        <v>38313</v>
      </c>
      <c r="AZ74" s="27">
        <v>14.4</v>
      </c>
      <c r="BA74" t="s">
        <v>118</v>
      </c>
      <c r="BB74" s="25">
        <f t="shared" si="88"/>
        <v>1</v>
      </c>
      <c r="BC74" s="27">
        <v>1.82</v>
      </c>
      <c r="BD74" s="27">
        <v>29.48</v>
      </c>
      <c r="BE74" s="27">
        <v>3.72</v>
      </c>
      <c r="BF74" s="27">
        <v>19.239999999999998</v>
      </c>
      <c r="BG74" s="27" t="str">
        <f>IF(ISERROR(VLOOKUP($J74,'[1]early late'!$G$1:$BT$134,8,FALSE)),"",VLOOKUP($J74,'[1]early late'!$G$1:$BT$134,8,FALSE))</f>
        <v/>
      </c>
      <c r="BH74" s="27" t="str">
        <f>IF(ISERROR(VLOOKUP($J74,'[1]early late'!$G$1:$BT$134,9,FALSE)),"",VLOOKUP($J74,'[1]early late'!$G$1:$BT$134,9,FALSE))</f>
        <v/>
      </c>
      <c r="BI74" s="27"/>
      <c r="BJ74">
        <v>2.68</v>
      </c>
      <c r="BK74">
        <v>29.56</v>
      </c>
      <c r="BM74" s="28" t="s">
        <v>1076</v>
      </c>
      <c r="BN74" s="28" t="str">
        <f>IF(ISERROR(VLOOKUP($J74,'[1]early late'!$G$1:$BT$134,40,FALSE)),"",VLOOKUP($J74,'[1]early late'!$G$1:$BT$134,40,FALSE))</f>
        <v/>
      </c>
      <c r="BO74" s="28" t="str">
        <f>IF(ISERROR(VLOOKUP($J74,'[1]early late'!$G$1:$BT$134,41,FALSE)),"",VLOOKUP($J74,'[1]early late'!$G$1:$BT$134,41,FALSE))</f>
        <v/>
      </c>
      <c r="BP74">
        <f t="shared" si="81"/>
        <v>1.9000000000000001</v>
      </c>
      <c r="BQ74">
        <f t="shared" si="59"/>
        <v>-10.240000000000002</v>
      </c>
      <c r="BR74">
        <f t="shared" si="60"/>
        <v>-12.140000000000002</v>
      </c>
      <c r="BS74">
        <f t="shared" si="82"/>
        <v>0.8600000000000001</v>
      </c>
      <c r="BT74">
        <f t="shared" si="61"/>
        <v>7.9999999999998295E-2</v>
      </c>
      <c r="BU74">
        <f t="shared" si="62"/>
        <v>-0.78000000000000114</v>
      </c>
      <c r="BW74" s="24">
        <f t="shared" si="89"/>
        <v>1</v>
      </c>
      <c r="BX74" s="24">
        <f t="shared" si="63"/>
        <v>0.55000000000000027</v>
      </c>
      <c r="BY74" s="24">
        <f t="shared" si="64"/>
        <v>-0.20999999999999974</v>
      </c>
      <c r="BZ74" s="24">
        <f t="shared" si="65"/>
        <v>2.81</v>
      </c>
      <c r="CA74" s="24">
        <f t="shared" si="66"/>
        <v>1</v>
      </c>
      <c r="CB74" s="24">
        <f t="shared" si="83"/>
        <v>0</v>
      </c>
      <c r="CC74" s="24">
        <f t="shared" si="67"/>
        <v>0</v>
      </c>
      <c r="CD74" s="25">
        <f t="shared" si="68"/>
        <v>0</v>
      </c>
      <c r="CE74" s="24">
        <f t="shared" si="69"/>
        <v>0</v>
      </c>
      <c r="CF74">
        <f t="shared" si="70"/>
        <v>1</v>
      </c>
      <c r="CG74">
        <f t="shared" si="84"/>
        <v>1</v>
      </c>
      <c r="CH74">
        <f t="shared" si="85"/>
        <v>0</v>
      </c>
      <c r="CI74">
        <f t="shared" si="86"/>
        <v>1</v>
      </c>
      <c r="CJ74">
        <f t="shared" si="87"/>
        <v>1</v>
      </c>
      <c r="CK74">
        <f t="shared" si="71"/>
        <v>4.6511627906976738</v>
      </c>
      <c r="CL74">
        <f t="shared" si="72"/>
        <v>0.1399999999999999</v>
      </c>
      <c r="CM74">
        <f t="shared" si="73"/>
        <v>0</v>
      </c>
      <c r="CN74" t="str">
        <f t="shared" si="74"/>
        <v/>
      </c>
      <c r="CO74" t="str">
        <f t="shared" si="75"/>
        <v/>
      </c>
    </row>
    <row r="75" spans="1:93" ht="16" hidden="1" x14ac:dyDescent="0.2">
      <c r="A75">
        <v>415</v>
      </c>
      <c r="B75" t="s">
        <v>1124</v>
      </c>
      <c r="C75" t="s">
        <v>94</v>
      </c>
      <c r="J75" t="str">
        <f t="shared" si="46"/>
        <v>Ralph Kuhns_1</v>
      </c>
      <c r="K75" s="22">
        <v>14137</v>
      </c>
      <c r="L75">
        <v>1</v>
      </c>
      <c r="M75" s="22" t="s">
        <v>1125</v>
      </c>
      <c r="N75" s="22"/>
      <c r="O75">
        <v>1</v>
      </c>
      <c r="P75">
        <v>1</v>
      </c>
      <c r="Q75">
        <v>0</v>
      </c>
      <c r="R75">
        <f t="shared" si="47"/>
        <v>0</v>
      </c>
      <c r="S75">
        <f t="shared" si="48"/>
        <v>0</v>
      </c>
      <c r="T75">
        <f t="shared" si="49"/>
        <v>0</v>
      </c>
      <c r="U75">
        <f t="shared" si="50"/>
        <v>0</v>
      </c>
      <c r="V75">
        <f t="shared" si="51"/>
        <v>0</v>
      </c>
      <c r="W75">
        <f t="shared" si="52"/>
        <v>0</v>
      </c>
      <c r="X75">
        <f t="shared" si="53"/>
        <v>0</v>
      </c>
      <c r="Y75" s="22" t="s">
        <v>1126</v>
      </c>
      <c r="Z75">
        <v>0</v>
      </c>
      <c r="AA75">
        <f t="shared" si="78"/>
        <v>1</v>
      </c>
      <c r="AB75">
        <f t="shared" si="54"/>
        <v>1</v>
      </c>
      <c r="AC75">
        <v>0</v>
      </c>
      <c r="AD75">
        <v>1</v>
      </c>
      <c r="AE75">
        <f t="shared" si="55"/>
        <v>0</v>
      </c>
      <c r="AF75" s="23">
        <v>1</v>
      </c>
      <c r="AG75">
        <v>0</v>
      </c>
      <c r="AH75">
        <v>1</v>
      </c>
      <c r="AI75" t="s">
        <v>1127</v>
      </c>
      <c r="AJ75">
        <f t="shared" si="58"/>
        <v>0</v>
      </c>
      <c r="AK75" s="22"/>
      <c r="AN75" t="str">
        <f>IF(ISERROR(VLOOKUP($J75,'[1]early late'!$G$1:$BT$134,6,FALSE)),"",VLOOKUP($J75,'[1]early late'!$G$1:$BT$134,6,FALSE))</f>
        <v/>
      </c>
      <c r="AO75" s="24">
        <v>1</v>
      </c>
      <c r="AP75" s="25">
        <f t="shared" si="80"/>
        <v>67.789041095890411</v>
      </c>
      <c r="AQ75">
        <v>1</v>
      </c>
      <c r="AS75" s="26">
        <v>1</v>
      </c>
      <c r="AT75" s="24">
        <v>1</v>
      </c>
      <c r="AU75" s="27">
        <v>4</v>
      </c>
      <c r="AV75" s="27"/>
      <c r="AW75" s="29">
        <v>39240</v>
      </c>
      <c r="AX75" s="22" t="str">
        <f>IF(ISERROR(VLOOKUP($J75,'[1]early late'!$G$1:$BT$134,7,FALSE)),"",VLOOKUP($J75,'[1]early late'!$G$1:$BT$134,7,FALSE))</f>
        <v/>
      </c>
      <c r="AY75" s="29">
        <v>39307</v>
      </c>
      <c r="AZ75" s="27">
        <v>2.2000000000000002</v>
      </c>
      <c r="BA75" t="s">
        <v>118</v>
      </c>
      <c r="BB75" s="25">
        <f t="shared" si="88"/>
        <v>1</v>
      </c>
      <c r="BC75">
        <v>2.36</v>
      </c>
      <c r="BD75">
        <v>15.27</v>
      </c>
      <c r="BE75">
        <v>4.01</v>
      </c>
      <c r="BF75">
        <v>18.170000000000002</v>
      </c>
      <c r="BG75" s="27" t="str">
        <f>IF(ISERROR(VLOOKUP($J75,'[1]early late'!$G$1:$BT$134,8,FALSE)),"",VLOOKUP($J75,'[1]early late'!$G$1:$BT$134,8,FALSE))</f>
        <v/>
      </c>
      <c r="BH75" s="27" t="str">
        <f>IF(ISERROR(VLOOKUP($J75,'[1]early late'!$G$1:$BT$134,9,FALSE)),"",VLOOKUP($J75,'[1]early late'!$G$1:$BT$134,9,FALSE))</f>
        <v/>
      </c>
      <c r="BJ75">
        <v>3.51</v>
      </c>
      <c r="BK75">
        <v>15.13</v>
      </c>
      <c r="BN75" s="28" t="str">
        <f>IF(ISERROR(VLOOKUP($J75,'[1]early late'!$G$1:$BT$134,40,FALSE)),"",VLOOKUP($J75,'[1]early late'!$G$1:$BT$134,40,FALSE))</f>
        <v/>
      </c>
      <c r="BO75" s="28" t="str">
        <f>IF(ISERROR(VLOOKUP($J75,'[1]early late'!$G$1:$BT$134,41,FALSE)),"",VLOOKUP($J75,'[1]early late'!$G$1:$BT$134,41,FALSE))</f>
        <v/>
      </c>
      <c r="BP75">
        <f t="shared" si="81"/>
        <v>1.65</v>
      </c>
      <c r="BQ75">
        <f t="shared" si="59"/>
        <v>2.9000000000000021</v>
      </c>
      <c r="BR75">
        <f t="shared" si="60"/>
        <v>1.2500000000000022</v>
      </c>
      <c r="BS75">
        <f t="shared" si="82"/>
        <v>1.1499999999999999</v>
      </c>
      <c r="BT75">
        <f t="shared" si="61"/>
        <v>-0.13999999999999879</v>
      </c>
      <c r="BU75">
        <f t="shared" si="62"/>
        <v>-1.2899999999999991</v>
      </c>
      <c r="BW75" s="24">
        <f t="shared" si="89"/>
        <v>1</v>
      </c>
      <c r="BX75" s="24">
        <f t="shared" si="63"/>
        <v>-0.60000000000000053</v>
      </c>
      <c r="BY75" s="24">
        <f t="shared" si="64"/>
        <v>-1.06</v>
      </c>
      <c r="BZ75" s="24">
        <f t="shared" si="65"/>
        <v>-0.20999999999999996</v>
      </c>
      <c r="CA75" s="24">
        <f t="shared" si="66"/>
        <v>0</v>
      </c>
      <c r="CB75" s="24">
        <f t="shared" si="83"/>
        <v>0</v>
      </c>
      <c r="CC75" s="24">
        <f t="shared" si="67"/>
        <v>1</v>
      </c>
      <c r="CD75" s="25">
        <f t="shared" si="68"/>
        <v>0</v>
      </c>
      <c r="CE75" s="24">
        <f t="shared" si="69"/>
        <v>1</v>
      </c>
      <c r="CF75">
        <f t="shared" si="70"/>
        <v>1</v>
      </c>
      <c r="CG75">
        <f t="shared" si="84"/>
        <v>1</v>
      </c>
      <c r="CH75">
        <f t="shared" si="85"/>
        <v>1</v>
      </c>
      <c r="CI75">
        <f t="shared" si="86"/>
        <v>1</v>
      </c>
      <c r="CJ75">
        <f t="shared" si="87"/>
        <v>1</v>
      </c>
      <c r="CK75">
        <f t="shared" si="71"/>
        <v>3.4782608695652177</v>
      </c>
      <c r="CL75">
        <f t="shared" si="72"/>
        <v>-0.14999999999999991</v>
      </c>
      <c r="CM75">
        <f t="shared" si="73"/>
        <v>0</v>
      </c>
      <c r="CN75" t="str">
        <f t="shared" si="74"/>
        <v/>
      </c>
      <c r="CO75">
        <f t="shared" si="75"/>
        <v>1</v>
      </c>
    </row>
    <row r="76" spans="1:93" ht="16" x14ac:dyDescent="0.2">
      <c r="A76">
        <v>423</v>
      </c>
      <c r="B76" t="s">
        <v>1154</v>
      </c>
      <c r="C76" t="s">
        <v>94</v>
      </c>
      <c r="J76" t="str">
        <f t="shared" si="46"/>
        <v>Sue Best_1</v>
      </c>
      <c r="K76" s="22">
        <v>15116</v>
      </c>
      <c r="L76">
        <v>1</v>
      </c>
      <c r="M76" s="22" t="s">
        <v>1155</v>
      </c>
      <c r="N76" s="22"/>
      <c r="O76">
        <v>1</v>
      </c>
      <c r="P76">
        <v>0</v>
      </c>
      <c r="Q76">
        <v>1</v>
      </c>
      <c r="R76">
        <f t="shared" si="47"/>
        <v>0</v>
      </c>
      <c r="S76">
        <f t="shared" si="48"/>
        <v>0</v>
      </c>
      <c r="T76">
        <f t="shared" si="49"/>
        <v>0</v>
      </c>
      <c r="U76">
        <f t="shared" si="50"/>
        <v>0</v>
      </c>
      <c r="V76">
        <f t="shared" si="51"/>
        <v>0</v>
      </c>
      <c r="W76">
        <f t="shared" ref="W76:W94" si="90">IF(ISERROR(SEARCH("glauc",M76)),0,1)</f>
        <v>0</v>
      </c>
      <c r="X76">
        <f t="shared" si="53"/>
        <v>0</v>
      </c>
      <c r="Y76" s="22" t="s">
        <v>469</v>
      </c>
      <c r="Z76">
        <v>0</v>
      </c>
      <c r="AA76">
        <f t="shared" si="78"/>
        <v>1</v>
      </c>
      <c r="AB76">
        <f t="shared" si="54"/>
        <v>0</v>
      </c>
      <c r="AC76">
        <v>0</v>
      </c>
      <c r="AD76">
        <v>0</v>
      </c>
      <c r="AE76">
        <f t="shared" si="55"/>
        <v>0</v>
      </c>
      <c r="AF76" s="23">
        <f t="shared" ref="AF76:AF89" si="91">IF(ISERROR(SEARCH("canth",Y76)),0,1)</f>
        <v>0</v>
      </c>
      <c r="AG76">
        <f t="shared" ref="AG76:AG89" si="92">IF(ISERROR(SEARCH("entro",Y76)),0,1)</f>
        <v>0</v>
      </c>
      <c r="AH76">
        <v>0</v>
      </c>
      <c r="AJ76">
        <f t="shared" si="58"/>
        <v>0</v>
      </c>
      <c r="AK76" s="22"/>
      <c r="AN76">
        <v>12</v>
      </c>
      <c r="AO76" s="24">
        <v>2</v>
      </c>
      <c r="AP76" s="25">
        <f t="shared" si="80"/>
        <v>65.405479452054792</v>
      </c>
      <c r="AQ76">
        <v>1</v>
      </c>
      <c r="AS76" s="26">
        <v>1</v>
      </c>
      <c r="AT76" s="24">
        <v>1</v>
      </c>
      <c r="AU76" s="27">
        <v>4</v>
      </c>
      <c r="AV76" s="27"/>
      <c r="AW76" s="29">
        <v>39338</v>
      </c>
      <c r="AX76" s="22" t="str">
        <f>IF(ISERROR(VLOOKUP($J76,'[1]early late'!$G$1:$BT$134,7,FALSE)),"",VLOOKUP($J76,'[1]early late'!$G$1:$BT$134,7,FALSE))</f>
        <v/>
      </c>
      <c r="AY76" s="29">
        <v>39384</v>
      </c>
      <c r="AZ76" s="27">
        <v>1.5333333333333301</v>
      </c>
      <c r="BA76" t="s">
        <v>118</v>
      </c>
      <c r="BB76" s="25">
        <f t="shared" si="88"/>
        <v>1</v>
      </c>
      <c r="BC76">
        <v>1.4</v>
      </c>
      <c r="BD76">
        <v>23.07</v>
      </c>
      <c r="BE76">
        <v>3.47</v>
      </c>
      <c r="BF76">
        <v>23.15</v>
      </c>
      <c r="BG76" s="27" t="str">
        <f>IF(ISERROR(VLOOKUP($J76,'[1]early late'!$G$1:$BT$134,8,FALSE)),"",VLOOKUP($J76,'[1]early late'!$G$1:$BT$134,8,FALSE))</f>
        <v/>
      </c>
      <c r="BH76" s="27" t="str">
        <f>IF(ISERROR(VLOOKUP($J76,'[1]early late'!$G$1:$BT$134,9,FALSE)),"",VLOOKUP($J76,'[1]early late'!$G$1:$BT$134,9,FALSE))</f>
        <v/>
      </c>
      <c r="BJ76">
        <v>3.69</v>
      </c>
      <c r="BK76">
        <v>19.23</v>
      </c>
      <c r="BN76" s="28" t="str">
        <f>IF(ISERROR(VLOOKUP($J76,'[1]early late'!$G$1:$BT$134,40,FALSE)),"",VLOOKUP($J76,'[1]early late'!$G$1:$BT$134,40,FALSE))</f>
        <v/>
      </c>
      <c r="BO76" s="28" t="str">
        <f>IF(ISERROR(VLOOKUP($J76,'[1]early late'!$G$1:$BT$134,41,FALSE)),"",VLOOKUP($J76,'[1]early late'!$G$1:$BT$134,41,FALSE))</f>
        <v/>
      </c>
      <c r="BP76">
        <f t="shared" si="81"/>
        <v>2.0700000000000003</v>
      </c>
      <c r="BQ76">
        <f t="shared" si="59"/>
        <v>7.9999999999998295E-2</v>
      </c>
      <c r="BR76">
        <f t="shared" si="60"/>
        <v>-1.990000000000002</v>
      </c>
      <c r="BS76">
        <f t="shared" si="82"/>
        <v>2.29</v>
      </c>
      <c r="BT76">
        <f t="shared" si="61"/>
        <v>-3.84</v>
      </c>
      <c r="BU76">
        <f t="shared" si="62"/>
        <v>-6.1300000000000008</v>
      </c>
      <c r="BW76" s="24">
        <f t="shared" si="89"/>
        <v>1</v>
      </c>
      <c r="BX76" s="24">
        <f t="shared" si="63"/>
        <v>0.98999999999999977</v>
      </c>
      <c r="BY76" s="24">
        <f t="shared" si="64"/>
        <v>-2.04</v>
      </c>
      <c r="BZ76" s="24">
        <f t="shared" si="65"/>
        <v>0.85000000000000009</v>
      </c>
      <c r="CA76" s="24">
        <f t="shared" si="66"/>
        <v>0</v>
      </c>
      <c r="CB76" s="24">
        <f t="shared" si="83"/>
        <v>0</v>
      </c>
      <c r="CC76" s="24">
        <f t="shared" si="67"/>
        <v>0</v>
      </c>
      <c r="CD76" s="25">
        <f t="shared" si="68"/>
        <v>0</v>
      </c>
      <c r="CE76" s="24">
        <f t="shared" si="69"/>
        <v>1</v>
      </c>
      <c r="CF76">
        <f t="shared" si="70"/>
        <v>1</v>
      </c>
      <c r="CG76">
        <f t="shared" si="84"/>
        <v>1</v>
      </c>
      <c r="CH76">
        <f t="shared" si="85"/>
        <v>1</v>
      </c>
      <c r="CI76">
        <f t="shared" si="86"/>
        <v>1</v>
      </c>
      <c r="CJ76">
        <f t="shared" si="87"/>
        <v>1</v>
      </c>
      <c r="CK76">
        <f t="shared" si="71"/>
        <v>1.7467248908296944</v>
      </c>
      <c r="CL76">
        <f t="shared" ref="CL76:CL107" si="93">IF(ISNUMBER(AU76), (AU76/4)-BS76,"")</f>
        <v>-1.29</v>
      </c>
      <c r="CM76">
        <f t="shared" ref="CM76:CM107" si="94">IF(ISNUMBER(AU76),IF(ABS(CL76)&gt;0.99999,1,0),"")</f>
        <v>1</v>
      </c>
      <c r="CN76" t="str">
        <f t="shared" si="74"/>
        <v/>
      </c>
      <c r="CO76" t="str">
        <f t="shared" si="75"/>
        <v/>
      </c>
    </row>
    <row r="77" spans="1:93" ht="16" x14ac:dyDescent="0.2">
      <c r="A77">
        <v>449</v>
      </c>
      <c r="B77" t="s">
        <v>1253</v>
      </c>
      <c r="C77" t="s">
        <v>94</v>
      </c>
      <c r="D77" t="s">
        <v>1254</v>
      </c>
      <c r="E77" t="s">
        <v>1255</v>
      </c>
      <c r="F77" t="s">
        <v>97</v>
      </c>
      <c r="G77">
        <v>90505</v>
      </c>
      <c r="H77" t="s">
        <v>1256</v>
      </c>
      <c r="J77" t="str">
        <f t="shared" si="46"/>
        <v>Diane Fulkerson_0</v>
      </c>
      <c r="K77" s="22">
        <v>14747</v>
      </c>
      <c r="L77">
        <v>1</v>
      </c>
      <c r="M77" s="22" t="s">
        <v>1257</v>
      </c>
      <c r="N77" s="22"/>
      <c r="O77">
        <v>0</v>
      </c>
      <c r="P77">
        <v>0</v>
      </c>
      <c r="Q77">
        <v>0</v>
      </c>
      <c r="R77">
        <f t="shared" si="47"/>
        <v>1</v>
      </c>
      <c r="S77">
        <f t="shared" si="48"/>
        <v>1</v>
      </c>
      <c r="T77">
        <f t="shared" si="49"/>
        <v>0</v>
      </c>
      <c r="U77">
        <f t="shared" si="50"/>
        <v>0</v>
      </c>
      <c r="V77">
        <f t="shared" si="51"/>
        <v>0</v>
      </c>
      <c r="W77">
        <f t="shared" si="90"/>
        <v>0</v>
      </c>
      <c r="X77">
        <f t="shared" si="53"/>
        <v>0</v>
      </c>
      <c r="Y77" s="22" t="s">
        <v>158</v>
      </c>
      <c r="Z77">
        <v>0</v>
      </c>
      <c r="AA77">
        <f t="shared" si="78"/>
        <v>1</v>
      </c>
      <c r="AB77">
        <f t="shared" si="54"/>
        <v>0</v>
      </c>
      <c r="AC77">
        <v>0</v>
      </c>
      <c r="AD77">
        <v>0</v>
      </c>
      <c r="AE77">
        <f t="shared" si="55"/>
        <v>0</v>
      </c>
      <c r="AF77" s="23">
        <f t="shared" si="91"/>
        <v>0</v>
      </c>
      <c r="AG77">
        <f t="shared" si="92"/>
        <v>0</v>
      </c>
      <c r="AH77">
        <v>1</v>
      </c>
      <c r="AI77" t="s">
        <v>1258</v>
      </c>
      <c r="AJ77">
        <f t="shared" si="58"/>
        <v>0</v>
      </c>
      <c r="AK77" s="22" t="s">
        <v>1259</v>
      </c>
      <c r="AN77">
        <v>18</v>
      </c>
      <c r="AO77" s="24">
        <v>2</v>
      </c>
      <c r="AP77" s="25">
        <f t="shared" si="80"/>
        <v>63.61917808219178</v>
      </c>
      <c r="AQ77">
        <v>2</v>
      </c>
      <c r="AS77" s="26">
        <v>0</v>
      </c>
      <c r="AT77" s="24">
        <v>1</v>
      </c>
      <c r="AU77" s="27">
        <v>4</v>
      </c>
      <c r="AV77" s="27"/>
      <c r="AW77" s="22">
        <v>38308</v>
      </c>
      <c r="AX77" s="22" t="str">
        <f>IF(ISERROR(VLOOKUP($J77,'[1]early late'!$G$1:$BT$134,7,FALSE)),"",VLOOKUP($J77,'[1]early late'!$G$1:$BT$134,7,FALSE))</f>
        <v/>
      </c>
      <c r="AY77" s="22">
        <v>39748</v>
      </c>
      <c r="AZ77" s="27">
        <f t="shared" ref="AZ77:AZ83" si="95">IF(AND(ISNUMBER(AW77),ISNUMBER(AY77)),DAYS360(AW77,AY77)/30,"")</f>
        <v>47.333333333333336</v>
      </c>
      <c r="BA77" t="s">
        <v>118</v>
      </c>
      <c r="BB77" s="25">
        <f t="shared" si="88"/>
        <v>1</v>
      </c>
      <c r="BC77" s="27">
        <v>2.33</v>
      </c>
      <c r="BD77" s="27">
        <v>15.06</v>
      </c>
      <c r="BE77" s="27">
        <v>2.31</v>
      </c>
      <c r="BF77" s="27">
        <v>15.974</v>
      </c>
      <c r="BG77" s="27" t="str">
        <f>IF(ISERROR(VLOOKUP($J77,'[1]early late'!$G$1:$BT$134,8,FALSE)),"",VLOOKUP($J77,'[1]early late'!$G$1:$BT$134,8,FALSE))</f>
        <v/>
      </c>
      <c r="BH77" s="27" t="str">
        <f>IF(ISERROR(VLOOKUP($J77,'[1]early late'!$G$1:$BT$134,9,FALSE)),"",VLOOKUP($J77,'[1]early late'!$G$1:$BT$134,9,FALSE))</f>
        <v/>
      </c>
      <c r="BI77" s="27"/>
      <c r="BJ77">
        <v>3.1389999999999998</v>
      </c>
      <c r="BK77">
        <v>12.259</v>
      </c>
      <c r="BM77" s="28" t="s">
        <v>1260</v>
      </c>
      <c r="BN77" s="28" t="str">
        <f>IF(ISERROR(VLOOKUP($J77,'[1]early late'!$G$1:$BT$134,40,FALSE)),"",VLOOKUP($J77,'[1]early late'!$G$1:$BT$134,40,FALSE))</f>
        <v/>
      </c>
      <c r="BO77" s="28" t="str">
        <f>IF(ISERROR(VLOOKUP($J77,'[1]early late'!$G$1:$BT$134,41,FALSE)),"",VLOOKUP($J77,'[1]early late'!$G$1:$BT$134,41,FALSE))</f>
        <v/>
      </c>
      <c r="BP77">
        <f t="shared" si="81"/>
        <v>-2.0000000000000018E-2</v>
      </c>
      <c r="BQ77">
        <f t="shared" si="59"/>
        <v>0.9139999999999997</v>
      </c>
      <c r="BR77">
        <f t="shared" si="60"/>
        <v>0.93399999999999972</v>
      </c>
      <c r="BS77">
        <f t="shared" si="82"/>
        <v>0.80899999999999972</v>
      </c>
      <c r="BT77">
        <f t="shared" si="61"/>
        <v>-2.8010000000000002</v>
      </c>
      <c r="BU77">
        <f t="shared" si="62"/>
        <v>-3.6099999999999994</v>
      </c>
      <c r="BW77" s="24">
        <f t="shared" si="89"/>
        <v>0</v>
      </c>
      <c r="BX77" s="24" t="str">
        <f t="shared" si="63"/>
        <v/>
      </c>
      <c r="BY77" s="24" t="str">
        <f t="shared" si="64"/>
        <v/>
      </c>
      <c r="BZ77" s="24" t="str">
        <f t="shared" si="65"/>
        <v/>
      </c>
      <c r="CA77" s="24" t="str">
        <f t="shared" si="66"/>
        <v/>
      </c>
      <c r="CB77" s="24" t="str">
        <f t="shared" si="83"/>
        <v/>
      </c>
      <c r="CC77" s="24">
        <f t="shared" si="67"/>
        <v>0</v>
      </c>
      <c r="CD77" s="25">
        <f t="shared" si="68"/>
        <v>0</v>
      </c>
      <c r="CE77" s="24" t="str">
        <f t="shared" si="69"/>
        <v/>
      </c>
      <c r="CF77">
        <f t="shared" si="70"/>
        <v>1</v>
      </c>
      <c r="CG77">
        <f t="shared" si="84"/>
        <v>1</v>
      </c>
      <c r="CH77">
        <f t="shared" si="85"/>
        <v>0</v>
      </c>
      <c r="CI77">
        <f t="shared" si="86"/>
        <v>0</v>
      </c>
      <c r="CJ77">
        <f t="shared" si="87"/>
        <v>1</v>
      </c>
      <c r="CK77">
        <f t="shared" si="71"/>
        <v>4.9443757725587165</v>
      </c>
      <c r="CL77">
        <f t="shared" si="93"/>
        <v>0.19100000000000028</v>
      </c>
      <c r="CM77">
        <f t="shared" si="94"/>
        <v>0</v>
      </c>
      <c r="CN77" t="str">
        <f t="shared" si="74"/>
        <v/>
      </c>
      <c r="CO77" t="str">
        <f t="shared" si="75"/>
        <v/>
      </c>
    </row>
    <row r="78" spans="1:93" ht="16" hidden="1" x14ac:dyDescent="0.2">
      <c r="A78">
        <v>464</v>
      </c>
      <c r="B78" t="s">
        <v>1303</v>
      </c>
      <c r="C78" t="s">
        <v>94</v>
      </c>
      <c r="D78" t="s">
        <v>1304</v>
      </c>
      <c r="E78" t="s">
        <v>109</v>
      </c>
      <c r="F78" t="s">
        <v>97</v>
      </c>
      <c r="G78">
        <v>90024</v>
      </c>
      <c r="H78" t="s">
        <v>1305</v>
      </c>
      <c r="J78" t="str">
        <f t="shared" si="46"/>
        <v>Habib Daneshrad-x_0</v>
      </c>
      <c r="K78" s="22">
        <v>9741</v>
      </c>
      <c r="L78">
        <v>1</v>
      </c>
      <c r="M78" s="22" t="s">
        <v>1306</v>
      </c>
      <c r="N78" s="22"/>
      <c r="O78">
        <v>0</v>
      </c>
      <c r="P78">
        <v>0</v>
      </c>
      <c r="Q78">
        <v>0</v>
      </c>
      <c r="R78">
        <f t="shared" si="47"/>
        <v>0</v>
      </c>
      <c r="S78">
        <f t="shared" si="48"/>
        <v>0</v>
      </c>
      <c r="T78">
        <f t="shared" si="49"/>
        <v>0</v>
      </c>
      <c r="U78">
        <f t="shared" si="50"/>
        <v>0</v>
      </c>
      <c r="V78">
        <f t="shared" si="51"/>
        <v>0</v>
      </c>
      <c r="W78">
        <f t="shared" si="90"/>
        <v>0</v>
      </c>
      <c r="X78">
        <f t="shared" si="53"/>
        <v>0</v>
      </c>
      <c r="Y78" s="22" t="s">
        <v>1307</v>
      </c>
      <c r="Z78">
        <v>0</v>
      </c>
      <c r="AA78">
        <f t="shared" si="78"/>
        <v>1</v>
      </c>
      <c r="AB78">
        <f t="shared" si="54"/>
        <v>0</v>
      </c>
      <c r="AC78">
        <v>0</v>
      </c>
      <c r="AD78">
        <v>0</v>
      </c>
      <c r="AE78">
        <f t="shared" si="55"/>
        <v>0</v>
      </c>
      <c r="AF78" s="23">
        <f t="shared" si="91"/>
        <v>1</v>
      </c>
      <c r="AG78">
        <f t="shared" si="92"/>
        <v>0</v>
      </c>
      <c r="AH78">
        <v>0</v>
      </c>
      <c r="AJ78">
        <f t="shared" si="58"/>
        <v>0</v>
      </c>
      <c r="AK78" s="22" t="s">
        <v>863</v>
      </c>
      <c r="AL78">
        <v>30</v>
      </c>
      <c r="AN78">
        <v>15</v>
      </c>
      <c r="AO78" s="24">
        <v>1</v>
      </c>
      <c r="AP78" s="25">
        <f t="shared" si="80"/>
        <v>78.487671232876707</v>
      </c>
      <c r="AQ78">
        <v>2</v>
      </c>
      <c r="AS78" s="26">
        <v>0</v>
      </c>
      <c r="AT78" s="24">
        <v>1</v>
      </c>
      <c r="AU78" s="27">
        <v>4</v>
      </c>
      <c r="AV78" s="27"/>
      <c r="AW78" s="22">
        <v>38805</v>
      </c>
      <c r="AX78" s="22" t="str">
        <f>IF(ISERROR(VLOOKUP($J78,'[1]early late'!$G$1:$BT$134,7,FALSE)),"",VLOOKUP($J78,'[1]early late'!$G$1:$BT$134,7,FALSE))</f>
        <v/>
      </c>
      <c r="AY78" s="22"/>
      <c r="AZ78" s="27" t="str">
        <f t="shared" si="95"/>
        <v/>
      </c>
      <c r="BA78" t="s">
        <v>118</v>
      </c>
      <c r="BB78" s="25">
        <f t="shared" si="88"/>
        <v>1</v>
      </c>
      <c r="BC78" s="27">
        <v>2.63</v>
      </c>
      <c r="BD78" s="27">
        <v>17.579999999999998</v>
      </c>
      <c r="BE78" s="27">
        <v>2.99</v>
      </c>
      <c r="BF78" s="27">
        <v>14.04</v>
      </c>
      <c r="BG78" s="27" t="str">
        <f>IF(ISERROR(VLOOKUP($J78,'[1]early late'!$G$1:$BT$134,8,FALSE)),"",VLOOKUP($J78,'[1]early late'!$G$1:$BT$134,8,FALSE))</f>
        <v/>
      </c>
      <c r="BH78" s="27" t="str">
        <f>IF(ISERROR(VLOOKUP($J78,'[1]early late'!$G$1:$BT$134,9,FALSE)),"",VLOOKUP($J78,'[1]early late'!$G$1:$BT$134,9,FALSE))</f>
        <v/>
      </c>
      <c r="BI78" s="27"/>
      <c r="BJ78">
        <v>3.69</v>
      </c>
      <c r="BM78" s="28" t="s">
        <v>518</v>
      </c>
      <c r="BN78" s="28" t="str">
        <f>IF(ISERROR(VLOOKUP($J78,'[1]early late'!$G$1:$BT$134,40,FALSE)),"",VLOOKUP($J78,'[1]early late'!$G$1:$BT$134,40,FALSE))</f>
        <v/>
      </c>
      <c r="BO78" s="28" t="str">
        <f>IF(ISERROR(VLOOKUP($J78,'[1]early late'!$G$1:$BT$134,41,FALSE)),"",VLOOKUP($J78,'[1]early late'!$G$1:$BT$134,41,FALSE))</f>
        <v/>
      </c>
      <c r="BP78">
        <f t="shared" si="81"/>
        <v>0.36000000000000032</v>
      </c>
      <c r="BQ78">
        <f t="shared" si="59"/>
        <v>-3.5399999999999991</v>
      </c>
      <c r="BR78">
        <f t="shared" si="60"/>
        <v>-3.8999999999999995</v>
      </c>
      <c r="BS78">
        <f t="shared" si="82"/>
        <v>1.06</v>
      </c>
      <c r="BT78" t="str">
        <f t="shared" si="61"/>
        <v/>
      </c>
      <c r="BU78" t="str">
        <f t="shared" si="62"/>
        <v/>
      </c>
      <c r="BW78" s="24">
        <f t="shared" si="89"/>
        <v>0</v>
      </c>
      <c r="BX78" s="24" t="str">
        <f t="shared" si="63"/>
        <v/>
      </c>
      <c r="BY78" s="24" t="str">
        <f t="shared" si="64"/>
        <v/>
      </c>
      <c r="BZ78" s="24" t="str">
        <f t="shared" si="65"/>
        <v/>
      </c>
      <c r="CA78" s="24" t="str">
        <f t="shared" si="66"/>
        <v/>
      </c>
      <c r="CB78" s="24" t="str">
        <f t="shared" si="83"/>
        <v/>
      </c>
      <c r="CC78" s="24">
        <f t="shared" si="67"/>
        <v>1</v>
      </c>
      <c r="CD78" s="25">
        <f t="shared" si="68"/>
        <v>0</v>
      </c>
      <c r="CE78" s="24" t="str">
        <f t="shared" si="69"/>
        <v/>
      </c>
      <c r="CF78">
        <f t="shared" si="70"/>
        <v>1</v>
      </c>
      <c r="CG78">
        <f t="shared" si="84"/>
        <v>1</v>
      </c>
      <c r="CH78">
        <f t="shared" si="85"/>
        <v>1</v>
      </c>
      <c r="CI78">
        <f t="shared" si="86"/>
        <v>0</v>
      </c>
      <c r="CJ78">
        <f t="shared" si="87"/>
        <v>1</v>
      </c>
      <c r="CK78">
        <f t="shared" si="71"/>
        <v>3.773584905660377</v>
      </c>
      <c r="CL78">
        <f t="shared" si="93"/>
        <v>-6.0000000000000053E-2</v>
      </c>
      <c r="CM78">
        <f t="shared" si="94"/>
        <v>0</v>
      </c>
      <c r="CN78" t="str">
        <f t="shared" si="74"/>
        <v/>
      </c>
      <c r="CO78" t="str">
        <f t="shared" si="75"/>
        <v/>
      </c>
    </row>
    <row r="79" spans="1:93" ht="16" x14ac:dyDescent="0.2">
      <c r="A79">
        <v>489</v>
      </c>
      <c r="B79" t="s">
        <v>1397</v>
      </c>
      <c r="C79" t="s">
        <v>94</v>
      </c>
      <c r="D79" t="s">
        <v>1398</v>
      </c>
      <c r="E79" t="s">
        <v>1399</v>
      </c>
      <c r="F79" t="s">
        <v>97</v>
      </c>
      <c r="G79">
        <v>92606</v>
      </c>
      <c r="H79" t="s">
        <v>1400</v>
      </c>
      <c r="J79" t="str">
        <f t="shared" si="46"/>
        <v>Lal Thakarar_1</v>
      </c>
      <c r="K79" s="22">
        <v>17802</v>
      </c>
      <c r="L79">
        <v>1</v>
      </c>
      <c r="M79" s="22" t="s">
        <v>1401</v>
      </c>
      <c r="N79" s="22"/>
      <c r="O79">
        <v>0</v>
      </c>
      <c r="P79">
        <v>0</v>
      </c>
      <c r="Q79">
        <v>0</v>
      </c>
      <c r="R79">
        <f t="shared" si="47"/>
        <v>0</v>
      </c>
      <c r="S79">
        <f t="shared" si="48"/>
        <v>1</v>
      </c>
      <c r="T79">
        <f t="shared" si="49"/>
        <v>1</v>
      </c>
      <c r="U79">
        <f t="shared" si="50"/>
        <v>0</v>
      </c>
      <c r="V79">
        <f t="shared" si="51"/>
        <v>0</v>
      </c>
      <c r="W79">
        <f t="shared" si="90"/>
        <v>0</v>
      </c>
      <c r="X79">
        <f t="shared" si="53"/>
        <v>0</v>
      </c>
      <c r="Y79" s="22" t="s">
        <v>1402</v>
      </c>
      <c r="Z79">
        <v>0</v>
      </c>
      <c r="AA79">
        <f t="shared" si="78"/>
        <v>1</v>
      </c>
      <c r="AB79">
        <f t="shared" si="54"/>
        <v>0</v>
      </c>
      <c r="AC79">
        <v>0</v>
      </c>
      <c r="AD79">
        <v>0</v>
      </c>
      <c r="AE79">
        <f t="shared" si="55"/>
        <v>0</v>
      </c>
      <c r="AF79" s="23">
        <f t="shared" si="91"/>
        <v>0</v>
      </c>
      <c r="AG79">
        <f t="shared" si="92"/>
        <v>0</v>
      </c>
      <c r="AH79">
        <v>0</v>
      </c>
      <c r="AJ79">
        <f t="shared" si="58"/>
        <v>0</v>
      </c>
      <c r="AK79" s="22"/>
      <c r="AM79">
        <v>10</v>
      </c>
      <c r="AN79">
        <v>14</v>
      </c>
      <c r="AO79" s="24">
        <v>1</v>
      </c>
      <c r="AP79" s="25">
        <f t="shared" si="80"/>
        <v>56.131506849315066</v>
      </c>
      <c r="AQ79">
        <v>2</v>
      </c>
      <c r="AS79" s="26">
        <v>1</v>
      </c>
      <c r="AT79" s="24">
        <v>1</v>
      </c>
      <c r="AU79" s="27">
        <v>4</v>
      </c>
      <c r="AV79" s="27"/>
      <c r="AW79" s="22">
        <v>38588</v>
      </c>
      <c r="AX79" s="22" t="str">
        <f>IF(ISERROR(VLOOKUP($J79,'[1]early late'!$G$1:$BT$134,7,FALSE)),"",VLOOKUP($J79,'[1]early late'!$G$1:$BT$134,7,FALSE))</f>
        <v/>
      </c>
      <c r="AY79" s="46" t="s">
        <v>1403</v>
      </c>
      <c r="AZ79" s="27" t="str">
        <f t="shared" si="95"/>
        <v/>
      </c>
      <c r="BA79" t="s">
        <v>1235</v>
      </c>
      <c r="BB79" s="25">
        <f t="shared" si="88"/>
        <v>3</v>
      </c>
      <c r="BC79" s="27">
        <v>2.19</v>
      </c>
      <c r="BD79" s="27">
        <v>10.01</v>
      </c>
      <c r="BE79" s="27"/>
      <c r="BF79" s="27"/>
      <c r="BG79" s="27" t="str">
        <f>IF(ISERROR(VLOOKUP($J79,'[1]early late'!$G$1:$BT$134,8,FALSE)),"",VLOOKUP($J79,'[1]early late'!$G$1:$BT$134,8,FALSE))</f>
        <v/>
      </c>
      <c r="BH79" s="27" t="str">
        <f>IF(ISERROR(VLOOKUP($J79,'[1]early late'!$G$1:$BT$134,9,FALSE)),"",VLOOKUP($J79,'[1]early late'!$G$1:$BT$134,9,FALSE))</f>
        <v/>
      </c>
      <c r="BI79" s="27"/>
      <c r="BJ79">
        <v>2.5099999999999998</v>
      </c>
      <c r="BK79">
        <v>10.42</v>
      </c>
      <c r="BM79" s="28" t="s">
        <v>1404</v>
      </c>
      <c r="BN79" s="28" t="str">
        <f>IF(ISERROR(VLOOKUP($J79,'[1]early late'!$G$1:$BT$134,40,FALSE)),"",VLOOKUP($J79,'[1]early late'!$G$1:$BT$134,40,FALSE))</f>
        <v/>
      </c>
      <c r="BO79" s="28" t="str">
        <f>IF(ISERROR(VLOOKUP($J79,'[1]early late'!$G$1:$BT$134,41,FALSE)),"",VLOOKUP($J79,'[1]early late'!$G$1:$BT$134,41,FALSE))</f>
        <v/>
      </c>
      <c r="BP79">
        <f t="shared" si="81"/>
        <v>-2.19</v>
      </c>
      <c r="BQ79">
        <f t="shared" si="59"/>
        <v>-10.01</v>
      </c>
      <c r="BR79">
        <f t="shared" si="60"/>
        <v>-7.82</v>
      </c>
      <c r="BS79">
        <f t="shared" si="82"/>
        <v>0.31999999999999984</v>
      </c>
      <c r="BT79">
        <f t="shared" si="61"/>
        <v>0.41000000000000014</v>
      </c>
      <c r="BU79">
        <f t="shared" si="62"/>
        <v>8.9999999999999858E-2</v>
      </c>
      <c r="BW79" s="24">
        <f t="shared" si="89"/>
        <v>0</v>
      </c>
      <c r="BX79" s="24" t="str">
        <f t="shared" si="63"/>
        <v/>
      </c>
      <c r="BY79" s="24" t="str">
        <f t="shared" si="64"/>
        <v/>
      </c>
      <c r="BZ79" s="24" t="str">
        <f t="shared" si="65"/>
        <v/>
      </c>
      <c r="CA79" s="24" t="str">
        <f t="shared" si="66"/>
        <v/>
      </c>
      <c r="CB79" s="24" t="str">
        <f t="shared" si="83"/>
        <v/>
      </c>
      <c r="CC79" s="24">
        <f t="shared" si="67"/>
        <v>0</v>
      </c>
      <c r="CD79" s="25">
        <f t="shared" si="68"/>
        <v>0</v>
      </c>
      <c r="CE79" s="24" t="str">
        <f t="shared" si="69"/>
        <v/>
      </c>
      <c r="CF79">
        <f t="shared" si="70"/>
        <v>1</v>
      </c>
      <c r="CG79">
        <f t="shared" si="84"/>
        <v>1</v>
      </c>
      <c r="CH79">
        <f t="shared" si="85"/>
        <v>0</v>
      </c>
      <c r="CI79">
        <f t="shared" si="86"/>
        <v>0</v>
      </c>
      <c r="CJ79">
        <f t="shared" si="87"/>
        <v>1</v>
      </c>
      <c r="CK79">
        <f t="shared" si="71"/>
        <v>12.500000000000007</v>
      </c>
      <c r="CL79">
        <f t="shared" si="93"/>
        <v>0.68000000000000016</v>
      </c>
      <c r="CM79">
        <f t="shared" si="94"/>
        <v>0</v>
      </c>
      <c r="CN79" t="str">
        <f t="shared" si="74"/>
        <v/>
      </c>
      <c r="CO79" t="str">
        <f t="shared" si="75"/>
        <v/>
      </c>
    </row>
    <row r="80" spans="1:93" ht="16" x14ac:dyDescent="0.2">
      <c r="A80">
        <v>495</v>
      </c>
      <c r="B80" t="s">
        <v>1420</v>
      </c>
      <c r="C80" t="s">
        <v>94</v>
      </c>
      <c r="D80" t="s">
        <v>1421</v>
      </c>
      <c r="E80" t="s">
        <v>1422</v>
      </c>
      <c r="F80" t="s">
        <v>97</v>
      </c>
      <c r="G80">
        <v>90293</v>
      </c>
      <c r="H80" t="s">
        <v>1423</v>
      </c>
      <c r="J80" t="str">
        <f t="shared" si="46"/>
        <v>Leonie Von Halle_1</v>
      </c>
      <c r="K80" s="22">
        <v>17687</v>
      </c>
      <c r="L80">
        <v>0</v>
      </c>
      <c r="M80" s="22"/>
      <c r="N80" s="22"/>
      <c r="O80">
        <v>0</v>
      </c>
      <c r="P80">
        <v>0</v>
      </c>
      <c r="Q80">
        <v>0</v>
      </c>
      <c r="R80">
        <f t="shared" si="47"/>
        <v>0</v>
      </c>
      <c r="S80">
        <f t="shared" si="48"/>
        <v>0</v>
      </c>
      <c r="T80">
        <f t="shared" si="49"/>
        <v>0</v>
      </c>
      <c r="U80">
        <f t="shared" si="50"/>
        <v>0</v>
      </c>
      <c r="V80">
        <f t="shared" si="51"/>
        <v>0</v>
      </c>
      <c r="W80">
        <f t="shared" si="90"/>
        <v>0</v>
      </c>
      <c r="X80">
        <f t="shared" si="53"/>
        <v>0</v>
      </c>
      <c r="Y80" s="22" t="s">
        <v>1424</v>
      </c>
      <c r="Z80">
        <v>0</v>
      </c>
      <c r="AA80">
        <f t="shared" si="78"/>
        <v>1</v>
      </c>
      <c r="AB80">
        <f t="shared" si="54"/>
        <v>0</v>
      </c>
      <c r="AC80">
        <v>0</v>
      </c>
      <c r="AD80">
        <v>0</v>
      </c>
      <c r="AE80">
        <f t="shared" si="55"/>
        <v>0</v>
      </c>
      <c r="AF80" s="23">
        <f t="shared" si="91"/>
        <v>0</v>
      </c>
      <c r="AG80">
        <f t="shared" si="92"/>
        <v>0</v>
      </c>
      <c r="AH80">
        <v>0</v>
      </c>
      <c r="AJ80">
        <f t="shared" si="58"/>
        <v>0</v>
      </c>
      <c r="AK80" s="22"/>
      <c r="AN80">
        <v>15</v>
      </c>
      <c r="AO80" s="24">
        <v>2</v>
      </c>
      <c r="AP80" s="25">
        <f t="shared" si="80"/>
        <v>60.410958904109592</v>
      </c>
      <c r="AQ80">
        <v>2</v>
      </c>
      <c r="AS80" s="26">
        <v>1</v>
      </c>
      <c r="AT80" s="24">
        <v>1</v>
      </c>
      <c r="AU80" s="27">
        <v>4</v>
      </c>
      <c r="AV80" s="27"/>
      <c r="AW80" s="22">
        <v>40059</v>
      </c>
      <c r="AX80" s="22" t="str">
        <f>IF(ISERROR(VLOOKUP($J80,'[1]early late'!$G$1:$BT$134,7,FALSE)),"",VLOOKUP($J80,'[1]early late'!$G$1:$BT$134,7,FALSE))</f>
        <v/>
      </c>
      <c r="AY80" s="22" t="str">
        <f>AY79</f>
        <v>?</v>
      </c>
      <c r="AZ80" s="27" t="str">
        <f t="shared" si="95"/>
        <v/>
      </c>
      <c r="BA80" t="s">
        <v>1235</v>
      </c>
      <c r="BB80" s="25">
        <f t="shared" si="88"/>
        <v>3</v>
      </c>
      <c r="BC80" s="27">
        <v>3.98</v>
      </c>
      <c r="BD80" s="27">
        <v>19.34</v>
      </c>
      <c r="BE80" s="27"/>
      <c r="BF80" s="27"/>
      <c r="BG80" s="27" t="str">
        <f>IF(ISERROR(VLOOKUP($J80,'[1]early late'!$G$1:$BT$134,8,FALSE)),"",VLOOKUP($J80,'[1]early late'!$G$1:$BT$134,8,FALSE))</f>
        <v/>
      </c>
      <c r="BH80" s="27" t="str">
        <f>IF(ISERROR(VLOOKUP($J80,'[1]early late'!$G$1:$BT$134,9,FALSE)),"",VLOOKUP($J80,'[1]early late'!$G$1:$BT$134,9,FALSE))</f>
        <v/>
      </c>
      <c r="BI80" s="27"/>
      <c r="BJ80">
        <v>3.86</v>
      </c>
      <c r="BK80">
        <v>16.98</v>
      </c>
      <c r="BM80" s="28" t="s">
        <v>1335</v>
      </c>
      <c r="BN80" s="28" t="str">
        <f>IF(ISERROR(VLOOKUP($J80,'[1]early late'!$G$1:$BT$134,40,FALSE)),"",VLOOKUP($J80,'[1]early late'!$G$1:$BT$134,40,FALSE))</f>
        <v/>
      </c>
      <c r="BO80" s="28" t="str">
        <f>IF(ISERROR(VLOOKUP($J80,'[1]early late'!$G$1:$BT$134,41,FALSE)),"",VLOOKUP($J80,'[1]early late'!$G$1:$BT$134,41,FALSE))</f>
        <v/>
      </c>
      <c r="BP80">
        <f t="shared" si="81"/>
        <v>-3.98</v>
      </c>
      <c r="BQ80">
        <f t="shared" si="59"/>
        <v>-19.34</v>
      </c>
      <c r="BR80">
        <f t="shared" si="60"/>
        <v>-15.36</v>
      </c>
      <c r="BS80">
        <f t="shared" si="82"/>
        <v>-0.12000000000000011</v>
      </c>
      <c r="BT80">
        <f t="shared" si="61"/>
        <v>-2.3599999999999994</v>
      </c>
      <c r="BU80">
        <f t="shared" si="62"/>
        <v>-2.2399999999999984</v>
      </c>
      <c r="BW80" s="24">
        <f t="shared" si="89"/>
        <v>0</v>
      </c>
      <c r="BX80" s="24" t="str">
        <f t="shared" si="63"/>
        <v/>
      </c>
      <c r="BY80" s="24" t="str">
        <f t="shared" si="64"/>
        <v/>
      </c>
      <c r="BZ80" s="24" t="str">
        <f t="shared" si="65"/>
        <v/>
      </c>
      <c r="CA80" s="24" t="str">
        <f t="shared" si="66"/>
        <v/>
      </c>
      <c r="CB80" s="24" t="str">
        <f t="shared" si="83"/>
        <v/>
      </c>
      <c r="CC80" s="24">
        <f t="shared" si="67"/>
        <v>0</v>
      </c>
      <c r="CD80" s="25">
        <f t="shared" si="68"/>
        <v>0</v>
      </c>
      <c r="CE80" s="24" t="str">
        <f t="shared" si="69"/>
        <v/>
      </c>
      <c r="CF80">
        <f t="shared" si="70"/>
        <v>1</v>
      </c>
      <c r="CG80">
        <f t="shared" si="84"/>
        <v>1</v>
      </c>
      <c r="CH80">
        <f t="shared" si="85"/>
        <v>0</v>
      </c>
      <c r="CI80">
        <f t="shared" si="86"/>
        <v>0</v>
      </c>
      <c r="CJ80">
        <f t="shared" si="87"/>
        <v>1</v>
      </c>
      <c r="CK80">
        <f t="shared" si="71"/>
        <v>-33.333333333333307</v>
      </c>
      <c r="CL80">
        <f t="shared" si="93"/>
        <v>1.1200000000000001</v>
      </c>
      <c r="CM80">
        <f t="shared" si="94"/>
        <v>1</v>
      </c>
      <c r="CN80" t="str">
        <f t="shared" si="74"/>
        <v/>
      </c>
      <c r="CO80" t="str">
        <f t="shared" si="75"/>
        <v/>
      </c>
    </row>
    <row r="81" spans="1:93" ht="16" x14ac:dyDescent="0.2">
      <c r="A81">
        <v>502</v>
      </c>
      <c r="B81" t="s">
        <v>1446</v>
      </c>
      <c r="C81" t="s">
        <v>94</v>
      </c>
      <c r="D81" t="s">
        <v>1447</v>
      </c>
      <c r="E81" t="s">
        <v>1448</v>
      </c>
      <c r="F81" t="s">
        <v>97</v>
      </c>
      <c r="G81">
        <v>93023</v>
      </c>
      <c r="H81" t="s">
        <v>1449</v>
      </c>
      <c r="J81" t="str">
        <f t="shared" si="46"/>
        <v>Marilyn Sue Yager_0</v>
      </c>
      <c r="K81" s="22">
        <v>14802</v>
      </c>
      <c r="L81">
        <v>1</v>
      </c>
      <c r="M81" s="22" t="s">
        <v>451</v>
      </c>
      <c r="N81" s="22"/>
      <c r="O81">
        <v>1</v>
      </c>
      <c r="P81">
        <v>1</v>
      </c>
      <c r="Q81">
        <v>0</v>
      </c>
      <c r="R81">
        <f t="shared" si="47"/>
        <v>0</v>
      </c>
      <c r="S81">
        <f t="shared" si="48"/>
        <v>0</v>
      </c>
      <c r="T81">
        <f t="shared" si="49"/>
        <v>0</v>
      </c>
      <c r="U81">
        <f t="shared" si="50"/>
        <v>0</v>
      </c>
      <c r="V81">
        <f t="shared" si="51"/>
        <v>0</v>
      </c>
      <c r="W81">
        <f t="shared" si="90"/>
        <v>0</v>
      </c>
      <c r="X81">
        <f t="shared" si="53"/>
        <v>0</v>
      </c>
      <c r="Y81" s="22" t="s">
        <v>158</v>
      </c>
      <c r="Z81">
        <v>0</v>
      </c>
      <c r="AA81">
        <f t="shared" si="78"/>
        <v>1</v>
      </c>
      <c r="AB81">
        <f t="shared" si="54"/>
        <v>0</v>
      </c>
      <c r="AC81">
        <v>0</v>
      </c>
      <c r="AD81">
        <v>0</v>
      </c>
      <c r="AE81">
        <f t="shared" si="55"/>
        <v>0</v>
      </c>
      <c r="AF81" s="23">
        <f t="shared" si="91"/>
        <v>0</v>
      </c>
      <c r="AG81">
        <f t="shared" si="92"/>
        <v>0</v>
      </c>
      <c r="AH81">
        <v>0</v>
      </c>
      <c r="AJ81">
        <f t="shared" si="58"/>
        <v>0</v>
      </c>
      <c r="AK81" s="22" t="s">
        <v>1450</v>
      </c>
      <c r="AN81">
        <v>12</v>
      </c>
      <c r="AO81" s="24">
        <v>2</v>
      </c>
      <c r="AP81" s="25">
        <f t="shared" si="80"/>
        <v>70.939726027397256</v>
      </c>
      <c r="AQ81">
        <v>2</v>
      </c>
      <c r="AS81" s="26">
        <v>0</v>
      </c>
      <c r="AT81" s="24">
        <v>1</v>
      </c>
      <c r="AU81" s="27">
        <v>4</v>
      </c>
      <c r="AV81" s="27"/>
      <c r="AW81" s="22">
        <v>41073</v>
      </c>
      <c r="AX81" s="22" t="str">
        <f>IF(ISERROR(VLOOKUP($J81,'[1]early late'!$G$1:$BT$134,7,FALSE)),"",VLOOKUP($J81,'[1]early late'!$G$1:$BT$134,7,FALSE))</f>
        <v/>
      </c>
      <c r="AY81" s="22">
        <v>41358</v>
      </c>
      <c r="AZ81" s="27">
        <f t="shared" si="95"/>
        <v>9.4</v>
      </c>
      <c r="BA81" t="s">
        <v>1235</v>
      </c>
      <c r="BB81" s="25">
        <f t="shared" si="88"/>
        <v>3</v>
      </c>
      <c r="BC81" s="27">
        <v>2.77</v>
      </c>
      <c r="BD81" s="27">
        <v>15.15</v>
      </c>
      <c r="BE81" s="27"/>
      <c r="BF81" s="27"/>
      <c r="BG81" s="27" t="str">
        <f>IF(ISERROR(VLOOKUP($J81,'[1]early late'!$G$1:$BT$134,8,FALSE)),"",VLOOKUP($J81,'[1]early late'!$G$1:$BT$134,8,FALSE))</f>
        <v/>
      </c>
      <c r="BH81" s="27" t="str">
        <f>IF(ISERROR(VLOOKUP($J81,'[1]early late'!$G$1:$BT$134,9,FALSE)),"",VLOOKUP($J81,'[1]early late'!$G$1:$BT$134,9,FALSE))</f>
        <v/>
      </c>
      <c r="BI81" s="27"/>
      <c r="BJ81">
        <v>2.67</v>
      </c>
      <c r="BK81">
        <v>13.27</v>
      </c>
      <c r="BM81" s="28" t="s">
        <v>1335</v>
      </c>
      <c r="BN81" s="28" t="str">
        <f>IF(ISERROR(VLOOKUP($J81,'[1]early late'!$G$1:$BT$134,40,FALSE)),"",VLOOKUP($J81,'[1]early late'!$G$1:$BT$134,40,FALSE))</f>
        <v/>
      </c>
      <c r="BO81" s="28" t="str">
        <f>IF(ISERROR(VLOOKUP($J81,'[1]early late'!$G$1:$BT$134,41,FALSE)),"",VLOOKUP($J81,'[1]early late'!$G$1:$BT$134,41,FALSE))</f>
        <v/>
      </c>
      <c r="BP81">
        <f t="shared" si="81"/>
        <v>-2.77</v>
      </c>
      <c r="BQ81">
        <f t="shared" si="59"/>
        <v>-15.15</v>
      </c>
      <c r="BR81">
        <f t="shared" si="60"/>
        <v>-12.38</v>
      </c>
      <c r="BS81">
        <f t="shared" si="82"/>
        <v>-0.10000000000000009</v>
      </c>
      <c r="BT81">
        <f t="shared" si="61"/>
        <v>-1.8800000000000008</v>
      </c>
      <c r="BU81">
        <f t="shared" si="62"/>
        <v>-1.7800000000000011</v>
      </c>
      <c r="BW81" s="24">
        <f t="shared" si="89"/>
        <v>0</v>
      </c>
      <c r="BX81" s="24" t="str">
        <f t="shared" si="63"/>
        <v/>
      </c>
      <c r="BY81" s="24" t="str">
        <f t="shared" si="64"/>
        <v/>
      </c>
      <c r="BZ81" s="24" t="str">
        <f t="shared" si="65"/>
        <v/>
      </c>
      <c r="CA81" s="24" t="str">
        <f t="shared" si="66"/>
        <v/>
      </c>
      <c r="CB81" s="24" t="str">
        <f t="shared" si="83"/>
        <v/>
      </c>
      <c r="CC81" s="24">
        <f t="shared" si="67"/>
        <v>0</v>
      </c>
      <c r="CD81" s="25">
        <f t="shared" si="68"/>
        <v>0</v>
      </c>
      <c r="CE81" s="24" t="str">
        <f t="shared" si="69"/>
        <v/>
      </c>
      <c r="CF81">
        <f t="shared" si="70"/>
        <v>1</v>
      </c>
      <c r="CG81">
        <f t="shared" si="84"/>
        <v>1</v>
      </c>
      <c r="CH81">
        <f t="shared" si="85"/>
        <v>0</v>
      </c>
      <c r="CI81">
        <f t="shared" si="86"/>
        <v>0</v>
      </c>
      <c r="CJ81">
        <f t="shared" si="87"/>
        <v>1</v>
      </c>
      <c r="CK81">
        <f t="shared" si="71"/>
        <v>-39.999999999999964</v>
      </c>
      <c r="CL81">
        <f t="shared" si="93"/>
        <v>1.1000000000000001</v>
      </c>
      <c r="CM81">
        <f t="shared" si="94"/>
        <v>1</v>
      </c>
      <c r="CN81" t="str">
        <f t="shared" si="74"/>
        <v/>
      </c>
      <c r="CO81" t="str">
        <f t="shared" si="75"/>
        <v/>
      </c>
    </row>
    <row r="82" spans="1:93" ht="16" x14ac:dyDescent="0.2">
      <c r="A82">
        <v>505</v>
      </c>
      <c r="B82" t="s">
        <v>1452</v>
      </c>
      <c r="C82" t="s">
        <v>94</v>
      </c>
      <c r="D82" t="s">
        <v>1453</v>
      </c>
      <c r="E82" t="s">
        <v>667</v>
      </c>
      <c r="F82" t="s">
        <v>97</v>
      </c>
      <c r="G82">
        <v>91607</v>
      </c>
      <c r="H82" t="s">
        <v>1454</v>
      </c>
      <c r="J82" t="str">
        <f t="shared" si="46"/>
        <v>Marisa Pearson_1</v>
      </c>
      <c r="K82" s="22">
        <v>26252</v>
      </c>
      <c r="L82">
        <v>1</v>
      </c>
      <c r="M82" s="22" t="s">
        <v>1348</v>
      </c>
      <c r="N82" s="22"/>
      <c r="O82">
        <v>0</v>
      </c>
      <c r="P82">
        <v>0</v>
      </c>
      <c r="Q82">
        <v>0</v>
      </c>
      <c r="R82">
        <f t="shared" si="47"/>
        <v>0</v>
      </c>
      <c r="S82">
        <f t="shared" si="48"/>
        <v>0</v>
      </c>
      <c r="T82">
        <f t="shared" si="49"/>
        <v>1</v>
      </c>
      <c r="U82">
        <f t="shared" si="50"/>
        <v>0</v>
      </c>
      <c r="V82">
        <f t="shared" si="51"/>
        <v>0</v>
      </c>
      <c r="W82">
        <f t="shared" si="90"/>
        <v>0</v>
      </c>
      <c r="X82">
        <f t="shared" si="53"/>
        <v>0</v>
      </c>
      <c r="Y82" s="32" t="s">
        <v>1455</v>
      </c>
      <c r="Z82">
        <v>0</v>
      </c>
      <c r="AA82">
        <f t="shared" si="78"/>
        <v>1</v>
      </c>
      <c r="AB82">
        <f t="shared" si="54"/>
        <v>0</v>
      </c>
      <c r="AC82">
        <v>0</v>
      </c>
      <c r="AD82">
        <v>0</v>
      </c>
      <c r="AE82">
        <f t="shared" si="55"/>
        <v>0</v>
      </c>
      <c r="AF82" s="23">
        <f t="shared" si="91"/>
        <v>0</v>
      </c>
      <c r="AG82">
        <f t="shared" si="92"/>
        <v>0</v>
      </c>
      <c r="AH82">
        <v>0</v>
      </c>
      <c r="AJ82">
        <f t="shared" si="58"/>
        <v>0</v>
      </c>
      <c r="AK82" s="22" t="s">
        <v>1167</v>
      </c>
      <c r="AN82" t="str">
        <f>IF(ISERROR(VLOOKUP($J82,'[1]early late'!$G$1:$BT$134,6,FALSE)),"",VLOOKUP($J82,'[1]early late'!$G$1:$BT$134,6,FALSE))</f>
        <v/>
      </c>
      <c r="AO82" s="24">
        <v>2</v>
      </c>
      <c r="AP82" s="25">
        <f t="shared" si="80"/>
        <v>36.967123287671235</v>
      </c>
      <c r="AQ82">
        <v>2</v>
      </c>
      <c r="AS82" s="26">
        <v>1</v>
      </c>
      <c r="AT82" s="24">
        <v>1</v>
      </c>
      <c r="AU82" s="27">
        <v>4</v>
      </c>
      <c r="AV82" s="27"/>
      <c r="AW82" s="22">
        <v>39941</v>
      </c>
      <c r="AX82" s="22" t="str">
        <f>IF(ISERROR(VLOOKUP($J82,'[1]early late'!$G$1:$BT$134,7,FALSE)),"",VLOOKUP($J82,'[1]early late'!$G$1:$BT$134,7,FALSE))</f>
        <v/>
      </c>
      <c r="AY82" s="22">
        <f>AY81</f>
        <v>41358</v>
      </c>
      <c r="AZ82" s="27">
        <f t="shared" si="95"/>
        <v>46.56666666666667</v>
      </c>
      <c r="BA82" t="s">
        <v>1235</v>
      </c>
      <c r="BB82" s="25">
        <f t="shared" si="88"/>
        <v>3</v>
      </c>
      <c r="BC82" s="27">
        <v>1.903</v>
      </c>
      <c r="BD82" s="27">
        <v>13.433</v>
      </c>
      <c r="BE82" s="27"/>
      <c r="BF82" s="27"/>
      <c r="BG82" s="27" t="str">
        <f>IF(ISERROR(VLOOKUP($J82,'[1]early late'!$G$1:$BT$134,8,FALSE)),"",VLOOKUP($J82,'[1]early late'!$G$1:$BT$134,8,FALSE))</f>
        <v/>
      </c>
      <c r="BH82" s="27" t="str">
        <f>IF(ISERROR(VLOOKUP($J82,'[1]early late'!$G$1:$BT$134,9,FALSE)),"",VLOOKUP($J82,'[1]early late'!$G$1:$BT$134,9,FALSE))</f>
        <v/>
      </c>
      <c r="BI82" s="27"/>
      <c r="BJ82">
        <v>4.62</v>
      </c>
      <c r="BK82">
        <v>12.6</v>
      </c>
      <c r="BM82" s="28" t="s">
        <v>1456</v>
      </c>
      <c r="BN82" s="28" t="str">
        <f>IF(ISERROR(VLOOKUP($J82,'[1]early late'!$G$1:$BT$134,40,FALSE)),"",VLOOKUP($J82,'[1]early late'!$G$1:$BT$134,40,FALSE))</f>
        <v/>
      </c>
      <c r="BO82" s="28" t="str">
        <f>IF(ISERROR(VLOOKUP($J82,'[1]early late'!$G$1:$BT$134,41,FALSE)),"",VLOOKUP($J82,'[1]early late'!$G$1:$BT$134,41,FALSE))</f>
        <v/>
      </c>
      <c r="BP82">
        <f t="shared" si="81"/>
        <v>-1.903</v>
      </c>
      <c r="BQ82">
        <f t="shared" si="59"/>
        <v>-13.433</v>
      </c>
      <c r="BR82">
        <f t="shared" si="60"/>
        <v>-11.53</v>
      </c>
      <c r="BS82">
        <f t="shared" si="82"/>
        <v>2.7170000000000001</v>
      </c>
      <c r="BT82">
        <f t="shared" si="61"/>
        <v>-0.83300000000000018</v>
      </c>
      <c r="BU82">
        <f t="shared" si="62"/>
        <v>-3.55</v>
      </c>
      <c r="BW82" s="24">
        <f t="shared" si="89"/>
        <v>0</v>
      </c>
      <c r="BX82" s="24" t="str">
        <f t="shared" si="63"/>
        <v/>
      </c>
      <c r="BY82" s="24" t="str">
        <f t="shared" si="64"/>
        <v/>
      </c>
      <c r="BZ82" s="24" t="str">
        <f t="shared" si="65"/>
        <v/>
      </c>
      <c r="CA82" s="24" t="str">
        <f t="shared" si="66"/>
        <v/>
      </c>
      <c r="CB82" s="24" t="str">
        <f t="shared" si="83"/>
        <v/>
      </c>
      <c r="CC82" s="24">
        <f t="shared" si="67"/>
        <v>0</v>
      </c>
      <c r="CD82" s="25">
        <f t="shared" si="68"/>
        <v>0</v>
      </c>
      <c r="CE82" s="24" t="str">
        <f t="shared" si="69"/>
        <v/>
      </c>
      <c r="CF82">
        <f t="shared" si="70"/>
        <v>1</v>
      </c>
      <c r="CG82">
        <f t="shared" si="84"/>
        <v>1</v>
      </c>
      <c r="CH82">
        <f t="shared" si="85"/>
        <v>1</v>
      </c>
      <c r="CI82">
        <f t="shared" si="86"/>
        <v>0</v>
      </c>
      <c r="CJ82">
        <f t="shared" si="87"/>
        <v>1</v>
      </c>
      <c r="CK82">
        <f t="shared" si="71"/>
        <v>1.4722119985277879</v>
      </c>
      <c r="CL82">
        <f t="shared" si="93"/>
        <v>-1.7170000000000001</v>
      </c>
      <c r="CM82">
        <f t="shared" si="94"/>
        <v>1</v>
      </c>
      <c r="CN82" t="str">
        <f t="shared" si="74"/>
        <v/>
      </c>
      <c r="CO82" t="str">
        <f t="shared" si="75"/>
        <v/>
      </c>
    </row>
    <row r="83" spans="1:93" ht="16" x14ac:dyDescent="0.2">
      <c r="A83">
        <v>529</v>
      </c>
      <c r="B83" t="s">
        <v>1530</v>
      </c>
      <c r="C83" t="s">
        <v>94</v>
      </c>
      <c r="D83" t="s">
        <v>1531</v>
      </c>
      <c r="E83" t="s">
        <v>1532</v>
      </c>
      <c r="F83" t="s">
        <v>97</v>
      </c>
      <c r="G83">
        <v>90242</v>
      </c>
      <c r="H83" t="s">
        <v>1533</v>
      </c>
      <c r="J83" t="str">
        <f t="shared" si="46"/>
        <v>Shirley Ramirez-x_1</v>
      </c>
      <c r="K83" s="22">
        <v>19081</v>
      </c>
      <c r="L83">
        <v>1</v>
      </c>
      <c r="M83" s="22" t="s">
        <v>1534</v>
      </c>
      <c r="N83" s="22"/>
      <c r="O83">
        <v>1</v>
      </c>
      <c r="P83">
        <v>1</v>
      </c>
      <c r="Q83">
        <v>0</v>
      </c>
      <c r="R83">
        <f t="shared" si="47"/>
        <v>1</v>
      </c>
      <c r="S83">
        <f t="shared" si="48"/>
        <v>0</v>
      </c>
      <c r="T83">
        <f t="shared" si="49"/>
        <v>0</v>
      </c>
      <c r="U83">
        <f t="shared" si="50"/>
        <v>0</v>
      </c>
      <c r="V83">
        <f t="shared" si="51"/>
        <v>0</v>
      </c>
      <c r="W83">
        <f t="shared" si="90"/>
        <v>0</v>
      </c>
      <c r="X83">
        <f t="shared" si="53"/>
        <v>0</v>
      </c>
      <c r="Y83" s="22" t="s">
        <v>1535</v>
      </c>
      <c r="Z83">
        <v>0</v>
      </c>
      <c r="AA83">
        <f t="shared" si="78"/>
        <v>1</v>
      </c>
      <c r="AB83">
        <f t="shared" si="54"/>
        <v>0</v>
      </c>
      <c r="AC83">
        <v>0</v>
      </c>
      <c r="AD83">
        <v>0</v>
      </c>
      <c r="AE83">
        <f t="shared" si="55"/>
        <v>0</v>
      </c>
      <c r="AF83" s="23">
        <f t="shared" si="91"/>
        <v>0</v>
      </c>
      <c r="AG83">
        <f t="shared" si="92"/>
        <v>0</v>
      </c>
      <c r="AH83">
        <v>1</v>
      </c>
      <c r="AI83" t="s">
        <v>469</v>
      </c>
      <c r="AJ83">
        <f t="shared" si="58"/>
        <v>1</v>
      </c>
      <c r="AK83" s="22"/>
      <c r="AL83">
        <v>27</v>
      </c>
      <c r="AN83">
        <v>14</v>
      </c>
      <c r="AO83" s="24">
        <v>2</v>
      </c>
      <c r="AP83" s="25">
        <f t="shared" si="80"/>
        <v>51.178082191780824</v>
      </c>
      <c r="AQ83">
        <v>2</v>
      </c>
      <c r="AS83" s="26">
        <v>1</v>
      </c>
      <c r="AT83" s="24">
        <v>1</v>
      </c>
      <c r="AU83" s="27">
        <v>4</v>
      </c>
      <c r="AV83" s="27"/>
      <c r="AW83" s="22">
        <v>38035</v>
      </c>
      <c r="AX83" s="22" t="str">
        <f>IF(ISERROR(VLOOKUP($J83,'[1]early late'!$G$1:$BT$134,7,FALSE)),"",VLOOKUP($J83,'[1]early late'!$G$1:$BT$134,7,FALSE))</f>
        <v/>
      </c>
      <c r="AY83" s="22">
        <v>38393</v>
      </c>
      <c r="AZ83" s="27">
        <f t="shared" si="95"/>
        <v>11.733333333333333</v>
      </c>
      <c r="BA83" t="s">
        <v>118</v>
      </c>
      <c r="BB83" s="25">
        <f t="shared" si="88"/>
        <v>1</v>
      </c>
      <c r="BC83" s="27">
        <v>1.59</v>
      </c>
      <c r="BD83" s="27">
        <v>19.91</v>
      </c>
      <c r="BE83" s="27">
        <v>1.08</v>
      </c>
      <c r="BF83" s="27">
        <v>14.25</v>
      </c>
      <c r="BG83" s="27" t="str">
        <f>IF(ISERROR(VLOOKUP($J83,'[1]early late'!$G$1:$BT$134,8,FALSE)),"",VLOOKUP($J83,'[1]early late'!$G$1:$BT$134,8,FALSE))</f>
        <v/>
      </c>
      <c r="BH83" s="27" t="str">
        <f>IF(ISERROR(VLOOKUP($J83,'[1]early late'!$G$1:$BT$134,9,FALSE)),"",VLOOKUP($J83,'[1]early late'!$G$1:$BT$134,9,FALSE))</f>
        <v/>
      </c>
      <c r="BI83" s="27"/>
      <c r="BJ83">
        <v>0.93</v>
      </c>
      <c r="BK83">
        <v>15.47</v>
      </c>
      <c r="BM83" s="28" t="s">
        <v>1536</v>
      </c>
      <c r="BN83" s="28" t="str">
        <f>IF(ISERROR(VLOOKUP($J83,'[1]early late'!$G$1:$BT$134,40,FALSE)),"",VLOOKUP($J83,'[1]early late'!$G$1:$BT$134,40,FALSE))</f>
        <v/>
      </c>
      <c r="BO83" s="28" t="str">
        <f>IF(ISERROR(VLOOKUP($J83,'[1]early late'!$G$1:$BT$134,41,FALSE)),"",VLOOKUP($J83,'[1]early late'!$G$1:$BT$134,41,FALSE))</f>
        <v/>
      </c>
      <c r="BP83">
        <f t="shared" si="81"/>
        <v>-0.51</v>
      </c>
      <c r="BQ83">
        <f t="shared" si="59"/>
        <v>-5.66</v>
      </c>
      <c r="BR83">
        <f t="shared" si="60"/>
        <v>-5.15</v>
      </c>
      <c r="BS83">
        <f t="shared" si="82"/>
        <v>-0.66</v>
      </c>
      <c r="BT83">
        <f t="shared" si="61"/>
        <v>-4.4399999999999995</v>
      </c>
      <c r="BU83">
        <f t="shared" si="62"/>
        <v>-3.7799999999999994</v>
      </c>
      <c r="BW83" s="24">
        <f t="shared" si="89"/>
        <v>1</v>
      </c>
      <c r="BX83" s="24" t="str">
        <f t="shared" si="63"/>
        <v/>
      </c>
      <c r="BY83" s="24" t="str">
        <f t="shared" si="64"/>
        <v/>
      </c>
      <c r="BZ83" s="24" t="str">
        <f t="shared" si="65"/>
        <v/>
      </c>
      <c r="CA83" s="24" t="str">
        <f t="shared" si="66"/>
        <v/>
      </c>
      <c r="CB83" s="24">
        <f t="shared" si="83"/>
        <v>1</v>
      </c>
      <c r="CC83" s="24">
        <f t="shared" si="67"/>
        <v>0</v>
      </c>
      <c r="CD83" s="25">
        <f t="shared" si="68"/>
        <v>0</v>
      </c>
      <c r="CE83" s="24" t="str">
        <f t="shared" si="69"/>
        <v/>
      </c>
      <c r="CF83">
        <f t="shared" si="70"/>
        <v>1</v>
      </c>
      <c r="CG83">
        <f t="shared" si="84"/>
        <v>0</v>
      </c>
      <c r="CH83">
        <f t="shared" si="85"/>
        <v>0</v>
      </c>
      <c r="CI83">
        <f t="shared" si="86"/>
        <v>0</v>
      </c>
      <c r="CJ83">
        <f t="shared" si="87"/>
        <v>0</v>
      </c>
      <c r="CK83">
        <f t="shared" si="71"/>
        <v>-6.0606060606060606</v>
      </c>
      <c r="CL83">
        <f t="shared" si="93"/>
        <v>1.6600000000000001</v>
      </c>
      <c r="CM83">
        <f t="shared" si="94"/>
        <v>1</v>
      </c>
      <c r="CN83" t="str">
        <f t="shared" si="74"/>
        <v/>
      </c>
      <c r="CO83" t="str">
        <f t="shared" si="75"/>
        <v/>
      </c>
    </row>
    <row r="84" spans="1:93" ht="16" x14ac:dyDescent="0.2">
      <c r="A84">
        <v>568</v>
      </c>
      <c r="B84" t="s">
        <v>782</v>
      </c>
      <c r="C84" t="s">
        <v>94</v>
      </c>
      <c r="J84" t="str">
        <f t="shared" si="46"/>
        <v>Michele Zinn_1</v>
      </c>
      <c r="K84" s="22">
        <v>17085</v>
      </c>
      <c r="L84">
        <v>0</v>
      </c>
      <c r="M84" s="22"/>
      <c r="N84" s="22"/>
      <c r="O84">
        <v>0</v>
      </c>
      <c r="P84">
        <v>0</v>
      </c>
      <c r="Q84">
        <v>0</v>
      </c>
      <c r="R84">
        <f t="shared" si="47"/>
        <v>0</v>
      </c>
      <c r="S84">
        <f t="shared" si="48"/>
        <v>0</v>
      </c>
      <c r="T84">
        <f t="shared" si="49"/>
        <v>0</v>
      </c>
      <c r="U84">
        <f t="shared" si="50"/>
        <v>0</v>
      </c>
      <c r="V84">
        <f t="shared" si="51"/>
        <v>0</v>
      </c>
      <c r="W84">
        <f t="shared" si="90"/>
        <v>0</v>
      </c>
      <c r="X84">
        <f t="shared" si="53"/>
        <v>0</v>
      </c>
      <c r="Y84" s="22" t="s">
        <v>1642</v>
      </c>
      <c r="Z84">
        <v>0</v>
      </c>
      <c r="AA84" s="31">
        <f t="shared" si="78"/>
        <v>0</v>
      </c>
      <c r="AB84">
        <f t="shared" si="54"/>
        <v>0</v>
      </c>
      <c r="AC84">
        <v>0</v>
      </c>
      <c r="AD84">
        <v>0</v>
      </c>
      <c r="AE84">
        <f t="shared" si="55"/>
        <v>0</v>
      </c>
      <c r="AF84">
        <f t="shared" si="91"/>
        <v>0</v>
      </c>
      <c r="AG84">
        <f t="shared" si="92"/>
        <v>0</v>
      </c>
      <c r="AH84">
        <v>0</v>
      </c>
      <c r="AJ84">
        <f t="shared" si="58"/>
        <v>0</v>
      </c>
      <c r="AK84" s="22"/>
      <c r="AN84" t="str">
        <f>IF(ISERROR(VLOOKUP($J84,'[2]early late'!$G$1:$BT$134,6,FALSE)),"",VLOOKUP($J84,'[2]early late'!$G$1:$BT$134,6,FALSE))</f>
        <v/>
      </c>
      <c r="AO84" s="24">
        <v>2</v>
      </c>
      <c r="AP84" s="25">
        <f t="shared" si="80"/>
        <v>58.443835616438356</v>
      </c>
      <c r="AQ84">
        <v>1</v>
      </c>
      <c r="AS84" s="24">
        <v>1</v>
      </c>
      <c r="AT84" s="24">
        <v>0</v>
      </c>
      <c r="AU84" s="27">
        <v>4</v>
      </c>
      <c r="AV84" s="27"/>
      <c r="AW84" s="29">
        <v>38729</v>
      </c>
      <c r="AX84" s="22" t="str">
        <f>IF(ISERROR(VLOOKUP($J84,'[2]early late'!$G$1:$BT$134,7,FALSE)),"",VLOOKUP($J84,'[2]early late'!$G$1:$BT$134,7,FALSE))</f>
        <v/>
      </c>
      <c r="AY84" s="29">
        <v>38740</v>
      </c>
      <c r="AZ84" s="27">
        <v>0.36666666666666697</v>
      </c>
      <c r="BA84" t="s">
        <v>101</v>
      </c>
      <c r="BB84" s="25">
        <f t="shared" si="88"/>
        <v>0</v>
      </c>
      <c r="BC84">
        <v>2.59</v>
      </c>
      <c r="BD84">
        <v>14.36</v>
      </c>
      <c r="BE84">
        <v>3.52</v>
      </c>
      <c r="BF84">
        <v>13.94</v>
      </c>
      <c r="BG84" s="27" t="str">
        <f>IF(ISERROR(VLOOKUP($J84,'[2]early late'!$G$1:$BT$134,8,FALSE)),"",VLOOKUP($J84,'[2]early late'!$G$1:$BT$134,8,FALSE))</f>
        <v/>
      </c>
      <c r="BH84" s="27" t="str">
        <f>IF(ISERROR(VLOOKUP($J84,'[2]early late'!$G$1:$BT$134,9,FALSE)),"",VLOOKUP($J84,'[2]early late'!$G$1:$BT$134,9,FALSE))</f>
        <v/>
      </c>
      <c r="BJ84">
        <v>3.68</v>
      </c>
      <c r="BK84">
        <v>16.54</v>
      </c>
      <c r="BN84" s="28" t="str">
        <f>IF(ISERROR(VLOOKUP($J84,'[2]early late'!$G$1:$BT$134,40,FALSE)),"",VLOOKUP($J84,'[2]early late'!$G$1:$BT$134,40,FALSE))</f>
        <v/>
      </c>
      <c r="BO84" s="28" t="str">
        <f>IF(ISERROR(VLOOKUP($J84,'[2]early late'!$G$1:$BT$134,41,FALSE)),"",VLOOKUP($J84,'[2]early late'!$G$1:$BT$134,41,FALSE))</f>
        <v/>
      </c>
      <c r="BP84">
        <f t="shared" si="81"/>
        <v>0.93000000000000016</v>
      </c>
      <c r="BQ84">
        <f t="shared" si="59"/>
        <v>-0.41999999999999993</v>
      </c>
      <c r="BR84">
        <f t="shared" si="60"/>
        <v>-1.35</v>
      </c>
      <c r="BS84">
        <f t="shared" si="82"/>
        <v>1.0900000000000003</v>
      </c>
      <c r="BT84">
        <f t="shared" si="61"/>
        <v>2.1799999999999997</v>
      </c>
      <c r="BU84">
        <f t="shared" si="62"/>
        <v>1.0899999999999999</v>
      </c>
      <c r="BW84" s="24">
        <f t="shared" si="89"/>
        <v>0</v>
      </c>
      <c r="BX84" s="24">
        <f t="shared" si="63"/>
        <v>-0.14999999999999991</v>
      </c>
      <c r="BY84" s="24">
        <f t="shared" si="64"/>
        <v>0.12999999999999989</v>
      </c>
      <c r="BZ84" s="24">
        <f t="shared" si="65"/>
        <v>-0.68000000000000016</v>
      </c>
      <c r="CA84" s="24">
        <f t="shared" si="66"/>
        <v>1</v>
      </c>
      <c r="CB84" s="24" t="str">
        <f t="shared" si="83"/>
        <v/>
      </c>
      <c r="CC84" s="24">
        <f t="shared" si="67"/>
        <v>0</v>
      </c>
      <c r="CD84" s="25">
        <f t="shared" si="68"/>
        <v>0</v>
      </c>
      <c r="CE84" s="24">
        <f t="shared" si="69"/>
        <v>1</v>
      </c>
      <c r="CF84">
        <f t="shared" si="70"/>
        <v>1</v>
      </c>
      <c r="CG84">
        <f t="shared" si="84"/>
        <v>1</v>
      </c>
      <c r="CH84">
        <f t="shared" si="85"/>
        <v>1</v>
      </c>
      <c r="CI84">
        <f t="shared" si="86"/>
        <v>1</v>
      </c>
      <c r="CJ84">
        <f t="shared" si="87"/>
        <v>1</v>
      </c>
      <c r="CK84" t="str">
        <f t="shared" si="71"/>
        <v/>
      </c>
      <c r="CL84">
        <f t="shared" si="93"/>
        <v>-9.0000000000000302E-2</v>
      </c>
      <c r="CM84">
        <f t="shared" si="94"/>
        <v>0</v>
      </c>
      <c r="CN84" t="str">
        <f t="shared" si="74"/>
        <v/>
      </c>
      <c r="CO84" t="str">
        <f t="shared" si="75"/>
        <v/>
      </c>
    </row>
    <row r="85" spans="1:93" ht="16" hidden="1" x14ac:dyDescent="0.2">
      <c r="A85">
        <v>573</v>
      </c>
      <c r="B85" t="s">
        <v>855</v>
      </c>
      <c r="C85" t="s">
        <v>94</v>
      </c>
      <c r="J85" t="str">
        <f t="shared" si="46"/>
        <v>Yunhui Chae-Banks_0</v>
      </c>
      <c r="K85" s="22">
        <v>22992</v>
      </c>
      <c r="L85">
        <v>0</v>
      </c>
      <c r="M85" s="22"/>
      <c r="N85" s="22"/>
      <c r="O85">
        <v>0</v>
      </c>
      <c r="P85">
        <v>0</v>
      </c>
      <c r="Q85">
        <v>0</v>
      </c>
      <c r="R85">
        <f t="shared" si="47"/>
        <v>0</v>
      </c>
      <c r="S85">
        <f t="shared" si="48"/>
        <v>0</v>
      </c>
      <c r="T85">
        <f t="shared" si="49"/>
        <v>0</v>
      </c>
      <c r="U85">
        <f t="shared" si="50"/>
        <v>0</v>
      </c>
      <c r="V85">
        <f t="shared" si="51"/>
        <v>0</v>
      </c>
      <c r="W85">
        <f t="shared" si="90"/>
        <v>0</v>
      </c>
      <c r="X85">
        <f t="shared" si="53"/>
        <v>0</v>
      </c>
      <c r="Y85" s="22" t="s">
        <v>582</v>
      </c>
      <c r="Z85">
        <v>0</v>
      </c>
      <c r="AA85" s="31">
        <f t="shared" si="78"/>
        <v>0</v>
      </c>
      <c r="AB85">
        <f t="shared" si="54"/>
        <v>1</v>
      </c>
      <c r="AC85">
        <v>1</v>
      </c>
      <c r="AD85">
        <v>1</v>
      </c>
      <c r="AE85">
        <f t="shared" si="55"/>
        <v>0</v>
      </c>
      <c r="AF85">
        <f t="shared" si="91"/>
        <v>0</v>
      </c>
      <c r="AG85">
        <f t="shared" si="92"/>
        <v>0</v>
      </c>
      <c r="AH85">
        <v>0</v>
      </c>
      <c r="AJ85">
        <f t="shared" si="58"/>
        <v>0</v>
      </c>
      <c r="AK85" s="22" t="s">
        <v>858</v>
      </c>
      <c r="AL85">
        <v>9</v>
      </c>
      <c r="AM85">
        <v>1</v>
      </c>
      <c r="AN85">
        <v>15</v>
      </c>
      <c r="AO85" s="24">
        <v>2</v>
      </c>
      <c r="AP85" s="25">
        <f t="shared" si="80"/>
        <v>45.863013698630134</v>
      </c>
      <c r="AQ85" s="28">
        <v>1</v>
      </c>
      <c r="AS85" s="24">
        <v>0</v>
      </c>
      <c r="AT85" s="24">
        <v>0</v>
      </c>
      <c r="AU85" s="27">
        <v>4</v>
      </c>
      <c r="AV85" s="27"/>
      <c r="AW85" s="29">
        <v>39976</v>
      </c>
      <c r="AX85" s="22" t="str">
        <f>IF(ISERROR(VLOOKUP($J85,'[2]early late'!$G$1:$BT$134,7,FALSE)),"",VLOOKUP($J85,'[2]early late'!$G$1:$BT$134,7,FALSE))</f>
        <v/>
      </c>
      <c r="AY85" s="29">
        <v>40210</v>
      </c>
      <c r="AZ85" s="27">
        <v>7.6333333333333302</v>
      </c>
      <c r="BA85" t="s">
        <v>118</v>
      </c>
      <c r="BB85" s="25">
        <f t="shared" si="88"/>
        <v>1</v>
      </c>
      <c r="BC85">
        <v>2.98</v>
      </c>
      <c r="BD85">
        <v>14.89</v>
      </c>
      <c r="BE85">
        <v>2.1</v>
      </c>
      <c r="BF85">
        <v>17.25</v>
      </c>
      <c r="BG85" s="27" t="str">
        <f>IF(ISERROR(VLOOKUP($J85,'[2]early late'!$G$1:$BT$134,8,FALSE)),"",VLOOKUP($J85,'[2]early late'!$G$1:$BT$134,8,FALSE))</f>
        <v/>
      </c>
      <c r="BH85" s="27" t="str">
        <f>IF(ISERROR(VLOOKUP($J85,'[2]early late'!$G$1:$BT$134,9,FALSE)),"",VLOOKUP($J85,'[2]early late'!$G$1:$BT$134,9,FALSE))</f>
        <v/>
      </c>
      <c r="BJ85">
        <v>2.5499999999999998</v>
      </c>
      <c r="BK85">
        <v>16.61</v>
      </c>
      <c r="BN85" s="28" t="str">
        <f>IF(ISERROR(VLOOKUP($J85,'[2]early late'!$G$1:$BT$134,40,FALSE)),"",VLOOKUP($J85,'[2]early late'!$G$1:$BT$134,40,FALSE))</f>
        <v/>
      </c>
      <c r="BO85" s="28" t="str">
        <f>IF(ISERROR(VLOOKUP($J85,'[2]early late'!$G$1:$BT$134,41,FALSE)),"",VLOOKUP($J85,'[2]early late'!$G$1:$BT$134,41,FALSE))</f>
        <v/>
      </c>
      <c r="BP85">
        <f t="shared" si="81"/>
        <v>-0.87999999999999989</v>
      </c>
      <c r="BQ85">
        <f t="shared" si="59"/>
        <v>2.3599999999999994</v>
      </c>
      <c r="BR85">
        <f t="shared" si="60"/>
        <v>3.2399999999999993</v>
      </c>
      <c r="BS85">
        <f t="shared" si="82"/>
        <v>-0.43000000000000016</v>
      </c>
      <c r="BT85">
        <f t="shared" si="61"/>
        <v>1.7199999999999989</v>
      </c>
      <c r="BU85">
        <f t="shared" si="62"/>
        <v>2.1499999999999986</v>
      </c>
      <c r="BW85" s="24">
        <f t="shared" si="89"/>
        <v>0</v>
      </c>
      <c r="BX85" s="24">
        <f t="shared" si="63"/>
        <v>0</v>
      </c>
      <c r="BY85" s="24">
        <f t="shared" si="64"/>
        <v>0.95000000000000018</v>
      </c>
      <c r="BZ85" s="24">
        <f t="shared" si="65"/>
        <v>-1.1299999999999999</v>
      </c>
      <c r="CA85" s="24">
        <f t="shared" si="66"/>
        <v>1</v>
      </c>
      <c r="CB85" s="24" t="str">
        <f t="shared" si="83"/>
        <v/>
      </c>
      <c r="CC85" s="24">
        <f t="shared" si="67"/>
        <v>1</v>
      </c>
      <c r="CD85" s="25">
        <f t="shared" si="68"/>
        <v>0</v>
      </c>
      <c r="CE85" s="24">
        <f t="shared" si="69"/>
        <v>0</v>
      </c>
      <c r="CF85">
        <f t="shared" si="70"/>
        <v>1</v>
      </c>
      <c r="CG85">
        <f t="shared" si="84"/>
        <v>1</v>
      </c>
      <c r="CH85">
        <f t="shared" si="85"/>
        <v>0</v>
      </c>
      <c r="CI85">
        <f t="shared" si="86"/>
        <v>1</v>
      </c>
      <c r="CJ85">
        <f t="shared" si="87"/>
        <v>1</v>
      </c>
      <c r="CK85" t="str">
        <f t="shared" si="71"/>
        <v/>
      </c>
      <c r="CL85">
        <f t="shared" si="93"/>
        <v>1.4300000000000002</v>
      </c>
      <c r="CM85">
        <f t="shared" si="94"/>
        <v>1</v>
      </c>
      <c r="CN85" t="str">
        <f t="shared" si="74"/>
        <v/>
      </c>
      <c r="CO85">
        <f t="shared" si="75"/>
        <v>1</v>
      </c>
    </row>
    <row r="86" spans="1:93" ht="16" x14ac:dyDescent="0.2">
      <c r="A86">
        <v>589</v>
      </c>
      <c r="B86" t="s">
        <v>943</v>
      </c>
      <c r="C86" t="s">
        <v>94</v>
      </c>
      <c r="J86" t="str">
        <f t="shared" si="46"/>
        <v>Cristina Newman_1</v>
      </c>
      <c r="K86" s="22">
        <v>28618</v>
      </c>
      <c r="L86">
        <v>0</v>
      </c>
      <c r="M86" s="22"/>
      <c r="N86" s="22"/>
      <c r="O86">
        <v>0</v>
      </c>
      <c r="P86">
        <v>0</v>
      </c>
      <c r="Q86">
        <v>0</v>
      </c>
      <c r="R86">
        <f t="shared" si="47"/>
        <v>0</v>
      </c>
      <c r="S86">
        <f t="shared" si="48"/>
        <v>0</v>
      </c>
      <c r="T86">
        <f t="shared" si="49"/>
        <v>0</v>
      </c>
      <c r="U86">
        <f t="shared" si="50"/>
        <v>0</v>
      </c>
      <c r="V86">
        <f t="shared" si="51"/>
        <v>0</v>
      </c>
      <c r="W86">
        <f t="shared" si="90"/>
        <v>0</v>
      </c>
      <c r="X86">
        <f t="shared" si="53"/>
        <v>0</v>
      </c>
      <c r="Y86" s="22"/>
      <c r="Z86">
        <v>0</v>
      </c>
      <c r="AA86" s="31">
        <f t="shared" si="78"/>
        <v>0</v>
      </c>
      <c r="AB86">
        <f t="shared" si="54"/>
        <v>0</v>
      </c>
      <c r="AC86">
        <v>0</v>
      </c>
      <c r="AD86">
        <v>0</v>
      </c>
      <c r="AE86">
        <f t="shared" si="55"/>
        <v>0</v>
      </c>
      <c r="AF86">
        <f t="shared" si="91"/>
        <v>0</v>
      </c>
      <c r="AG86">
        <f t="shared" si="92"/>
        <v>0</v>
      </c>
      <c r="AH86">
        <v>0</v>
      </c>
      <c r="AJ86">
        <f t="shared" si="58"/>
        <v>0</v>
      </c>
      <c r="AK86" s="22" t="s">
        <v>944</v>
      </c>
      <c r="AN86">
        <v>15</v>
      </c>
      <c r="AO86" s="24">
        <v>2</v>
      </c>
      <c r="AP86" s="25">
        <f t="shared" si="80"/>
        <v>34.389041095890413</v>
      </c>
      <c r="AQ86">
        <v>1</v>
      </c>
      <c r="AS86" s="24">
        <v>1</v>
      </c>
      <c r="AT86" s="24">
        <v>0</v>
      </c>
      <c r="AU86" s="27">
        <v>4</v>
      </c>
      <c r="AV86" s="27"/>
      <c r="AW86" s="29">
        <v>41353</v>
      </c>
      <c r="AX86" s="22" t="str">
        <f>IF(ISERROR(VLOOKUP($J86,'[2]early late'!$G$1:$BT$134,7,FALSE)),"",VLOOKUP($J86,'[2]early late'!$G$1:$BT$134,7,FALSE))</f>
        <v/>
      </c>
      <c r="AY86" s="29">
        <v>41361</v>
      </c>
      <c r="AZ86" s="27">
        <v>0.266666666666667</v>
      </c>
      <c r="BA86" t="s">
        <v>101</v>
      </c>
      <c r="BB86" s="25">
        <f t="shared" si="88"/>
        <v>0</v>
      </c>
      <c r="BC86">
        <v>3.23</v>
      </c>
      <c r="BD86">
        <v>9.2799999999999994</v>
      </c>
      <c r="BE86">
        <v>2.72</v>
      </c>
      <c r="BF86">
        <v>11.58</v>
      </c>
      <c r="BG86" s="27" t="str">
        <f>IF(ISERROR(VLOOKUP($J86,'[2]early late'!$G$1:$BT$134,8,FALSE)),"",VLOOKUP($J86,'[2]early late'!$G$1:$BT$134,8,FALSE))</f>
        <v/>
      </c>
      <c r="BH86" s="27" t="str">
        <f>IF(ISERROR(VLOOKUP($J86,'[2]early late'!$G$1:$BT$134,9,FALSE)),"",VLOOKUP($J86,'[2]early late'!$G$1:$BT$134,9,FALSE))</f>
        <v/>
      </c>
      <c r="BJ86">
        <v>3.35</v>
      </c>
      <c r="BK86">
        <v>10.06</v>
      </c>
      <c r="BN86" s="28" t="str">
        <f>IF(ISERROR(VLOOKUP($J86,'[2]early late'!$G$1:$BT$134,40,FALSE)),"",VLOOKUP($J86,'[2]early late'!$G$1:$BT$134,40,FALSE))</f>
        <v/>
      </c>
      <c r="BO86" s="28" t="str">
        <f>IF(ISERROR(VLOOKUP($J86,'[2]early late'!$G$1:$BT$134,41,FALSE)),"",VLOOKUP($J86,'[2]early late'!$G$1:$BT$134,41,FALSE))</f>
        <v/>
      </c>
      <c r="BP86">
        <f t="shared" si="81"/>
        <v>-0.50999999999999979</v>
      </c>
      <c r="BQ86">
        <f t="shared" si="59"/>
        <v>2.3000000000000007</v>
      </c>
      <c r="BR86">
        <f t="shared" si="60"/>
        <v>2.8100000000000005</v>
      </c>
      <c r="BS86">
        <f t="shared" si="82"/>
        <v>0.12000000000000011</v>
      </c>
      <c r="BT86">
        <f t="shared" si="61"/>
        <v>0.78000000000000114</v>
      </c>
      <c r="BU86">
        <f t="shared" si="62"/>
        <v>0.66000000000000192</v>
      </c>
      <c r="BW86" s="24">
        <f t="shared" si="89"/>
        <v>0</v>
      </c>
      <c r="BX86" s="24">
        <f t="shared" si="63"/>
        <v>0.24000000000000021</v>
      </c>
      <c r="BY86" s="24">
        <f t="shared" si="64"/>
        <v>1.33</v>
      </c>
      <c r="BZ86" s="24">
        <f t="shared" si="65"/>
        <v>0.11000000000000032</v>
      </c>
      <c r="CA86" s="24">
        <f t="shared" si="66"/>
        <v>0</v>
      </c>
      <c r="CB86" s="24" t="str">
        <f t="shared" si="83"/>
        <v/>
      </c>
      <c r="CC86" s="24">
        <f t="shared" si="67"/>
        <v>0</v>
      </c>
      <c r="CD86" s="25">
        <f t="shared" si="68"/>
        <v>0</v>
      </c>
      <c r="CE86" s="24">
        <f t="shared" si="69"/>
        <v>1</v>
      </c>
      <c r="CF86">
        <f t="shared" si="70"/>
        <v>1</v>
      </c>
      <c r="CG86">
        <f t="shared" si="84"/>
        <v>1</v>
      </c>
      <c r="CH86">
        <f t="shared" si="85"/>
        <v>0</v>
      </c>
      <c r="CI86">
        <f t="shared" si="86"/>
        <v>1</v>
      </c>
      <c r="CJ86">
        <f t="shared" si="87"/>
        <v>1</v>
      </c>
      <c r="CK86" t="str">
        <f t="shared" si="71"/>
        <v/>
      </c>
      <c r="CL86">
        <f t="shared" si="93"/>
        <v>0.87999999999999989</v>
      </c>
      <c r="CM86">
        <f t="shared" si="94"/>
        <v>0</v>
      </c>
      <c r="CN86" t="str">
        <f t="shared" si="74"/>
        <v/>
      </c>
      <c r="CO86" t="str">
        <f t="shared" si="75"/>
        <v/>
      </c>
    </row>
    <row r="87" spans="1:93" ht="16" x14ac:dyDescent="0.2">
      <c r="A87">
        <v>590</v>
      </c>
      <c r="B87" t="s">
        <v>945</v>
      </c>
      <c r="C87" t="s">
        <v>94</v>
      </c>
      <c r="J87" t="str">
        <f t="shared" si="46"/>
        <v>Deborah Woodward_1</v>
      </c>
      <c r="K87" s="22">
        <f>IF(ISERROR(VLOOKUP($J87,'[2]early late'!$G$1:$BT$134,4,FALSE)),"",VLOOKUP($J87,'[2]early late'!$G$1:$BT$134,4,FALSE))</f>
        <v>19134</v>
      </c>
      <c r="L87">
        <v>1</v>
      </c>
      <c r="M87" s="22" t="s">
        <v>1657</v>
      </c>
      <c r="N87" s="22"/>
      <c r="O87">
        <v>0</v>
      </c>
      <c r="P87">
        <v>0</v>
      </c>
      <c r="Q87">
        <v>0</v>
      </c>
      <c r="R87">
        <f t="shared" si="47"/>
        <v>0</v>
      </c>
      <c r="S87">
        <f t="shared" si="48"/>
        <v>0</v>
      </c>
      <c r="T87">
        <f t="shared" si="49"/>
        <v>0</v>
      </c>
      <c r="U87">
        <f t="shared" si="50"/>
        <v>0</v>
      </c>
      <c r="V87">
        <f t="shared" si="51"/>
        <v>0</v>
      </c>
      <c r="W87">
        <f t="shared" si="90"/>
        <v>0</v>
      </c>
      <c r="X87">
        <f t="shared" si="53"/>
        <v>0</v>
      </c>
      <c r="Y87" s="22"/>
      <c r="Z87">
        <v>0</v>
      </c>
      <c r="AA87" s="31">
        <f t="shared" si="78"/>
        <v>0</v>
      </c>
      <c r="AB87">
        <f t="shared" si="54"/>
        <v>0</v>
      </c>
      <c r="AC87">
        <v>0</v>
      </c>
      <c r="AD87">
        <v>0</v>
      </c>
      <c r="AE87">
        <f t="shared" si="55"/>
        <v>0</v>
      </c>
      <c r="AF87">
        <f t="shared" si="91"/>
        <v>0</v>
      </c>
      <c r="AG87">
        <f t="shared" si="92"/>
        <v>0</v>
      </c>
      <c r="AH87">
        <v>0</v>
      </c>
      <c r="AJ87">
        <f t="shared" si="58"/>
        <v>0</v>
      </c>
      <c r="AK87" s="22" t="s">
        <v>776</v>
      </c>
      <c r="AN87">
        <f>IF(ISERROR(VLOOKUP($J87,'[2]early late'!$G$1:$BT$134,6,FALSE)),"",VLOOKUP($J87,'[2]early late'!$G$1:$BT$134,6,FALSE))</f>
        <v>15</v>
      </c>
      <c r="AO87" s="24">
        <v>2</v>
      </c>
      <c r="AP87" s="25">
        <f t="shared" si="80"/>
        <v>58.38082191780822</v>
      </c>
      <c r="AQ87">
        <v>1</v>
      </c>
      <c r="AS87" s="24">
        <v>1</v>
      </c>
      <c r="AT87" s="24">
        <v>0</v>
      </c>
      <c r="AU87" s="27">
        <v>4</v>
      </c>
      <c r="AV87" s="27"/>
      <c r="AW87" s="29">
        <v>40753</v>
      </c>
      <c r="AX87" s="22">
        <f>IF(ISERROR(VLOOKUP($J87,'[2]early late'!$G$1:$BT$134,7,FALSE)),"",VLOOKUP($J87,'[2]early late'!$G$1:$BT$134,7,FALSE))</f>
        <v>40758</v>
      </c>
      <c r="AY87" s="29">
        <v>40849</v>
      </c>
      <c r="AZ87" s="27">
        <v>3.1</v>
      </c>
      <c r="BA87" t="s">
        <v>101</v>
      </c>
      <c r="BB87" s="25">
        <f t="shared" si="88"/>
        <v>0</v>
      </c>
      <c r="BC87">
        <v>2.75</v>
      </c>
      <c r="BD87">
        <v>12.82</v>
      </c>
      <c r="BE87">
        <v>3.38</v>
      </c>
      <c r="BF87">
        <v>23.2</v>
      </c>
      <c r="BG87" s="27">
        <f>IF(ISERROR(VLOOKUP($J87,'[2]early late'!$G$1:$BT$134,8,FALSE)),"",VLOOKUP($J87,'[2]early late'!$G$1:$BT$134,8,FALSE))</f>
        <v>4</v>
      </c>
      <c r="BH87" s="27">
        <f>IF(ISERROR(VLOOKUP($J87,'[2]early late'!$G$1:$BT$134,9,FALSE)),"",VLOOKUP($J87,'[2]early late'!$G$1:$BT$134,9,FALSE))</f>
        <v>2.09</v>
      </c>
      <c r="BJ87">
        <v>2.4900000000000002</v>
      </c>
      <c r="BK87">
        <v>11.39</v>
      </c>
      <c r="BN87" s="28">
        <f>IF(ISERROR(VLOOKUP($J87,'[2]early late'!$G$1:$BT$134,40,FALSE)),"",VLOOKUP($J87,'[2]early late'!$G$1:$BT$134,40,FALSE))</f>
        <v>-0.66000000000000014</v>
      </c>
      <c r="BO87" s="28">
        <f>IF(ISERROR(VLOOKUP($J87,'[2]early late'!$G$1:$BT$134,41,FALSE)),"",VLOOKUP($J87,'[2]early late'!$G$1:$BT$134,41,FALSE))</f>
        <v>0.40000000000000036</v>
      </c>
      <c r="BP87">
        <f t="shared" si="81"/>
        <v>0.62999999999999989</v>
      </c>
      <c r="BQ87">
        <f t="shared" si="59"/>
        <v>10.379999999999999</v>
      </c>
      <c r="BR87">
        <f t="shared" si="60"/>
        <v>9.75</v>
      </c>
      <c r="BS87">
        <f t="shared" si="82"/>
        <v>-0.25999999999999979</v>
      </c>
      <c r="BT87">
        <f t="shared" si="61"/>
        <v>-1.4299999999999997</v>
      </c>
      <c r="BU87">
        <f t="shared" si="62"/>
        <v>-1.17</v>
      </c>
      <c r="BW87" s="24">
        <f t="shared" si="89"/>
        <v>0</v>
      </c>
      <c r="BX87" s="24">
        <f t="shared" si="63"/>
        <v>-0.46999999999999975</v>
      </c>
      <c r="BY87" s="24">
        <f t="shared" si="64"/>
        <v>3.98</v>
      </c>
      <c r="BZ87" s="24">
        <f t="shared" si="65"/>
        <v>0.12000000000000011</v>
      </c>
      <c r="CA87" s="24">
        <f t="shared" si="66"/>
        <v>0</v>
      </c>
      <c r="CB87" s="24" t="str">
        <f t="shared" si="83"/>
        <v/>
      </c>
      <c r="CC87" s="24">
        <f t="shared" si="67"/>
        <v>0</v>
      </c>
      <c r="CD87" s="25">
        <f t="shared" si="68"/>
        <v>0</v>
      </c>
      <c r="CE87" s="24">
        <f t="shared" si="69"/>
        <v>1</v>
      </c>
      <c r="CF87">
        <f t="shared" si="70"/>
        <v>1</v>
      </c>
      <c r="CG87">
        <f t="shared" si="84"/>
        <v>0</v>
      </c>
      <c r="CH87">
        <f t="shared" si="85"/>
        <v>0</v>
      </c>
      <c r="CI87">
        <f t="shared" si="86"/>
        <v>1</v>
      </c>
      <c r="CJ87">
        <f t="shared" si="87"/>
        <v>1</v>
      </c>
      <c r="CK87" t="str">
        <f t="shared" si="71"/>
        <v/>
      </c>
      <c r="CL87">
        <f t="shared" si="93"/>
        <v>1.2599999999999998</v>
      </c>
      <c r="CM87">
        <f t="shared" si="94"/>
        <v>1</v>
      </c>
      <c r="CN87" t="str">
        <f t="shared" si="74"/>
        <v/>
      </c>
      <c r="CO87" t="str">
        <f t="shared" si="75"/>
        <v/>
      </c>
    </row>
    <row r="88" spans="1:93" ht="16" hidden="1" x14ac:dyDescent="0.2">
      <c r="A88">
        <v>42</v>
      </c>
      <c r="B88" t="s">
        <v>212</v>
      </c>
      <c r="C88" t="s">
        <v>94</v>
      </c>
      <c r="J88" t="str">
        <f t="shared" si="46"/>
        <v>David Lubetzky_0</v>
      </c>
      <c r="K88" s="22">
        <v>15135</v>
      </c>
      <c r="L88">
        <v>1</v>
      </c>
      <c r="M88" t="s">
        <v>213</v>
      </c>
      <c r="O88">
        <v>0</v>
      </c>
      <c r="P88">
        <v>0</v>
      </c>
      <c r="Q88">
        <v>0</v>
      </c>
      <c r="R88">
        <f t="shared" si="47"/>
        <v>0</v>
      </c>
      <c r="S88">
        <f t="shared" si="48"/>
        <v>1</v>
      </c>
      <c r="T88">
        <f t="shared" si="49"/>
        <v>0</v>
      </c>
      <c r="U88">
        <f t="shared" si="50"/>
        <v>0</v>
      </c>
      <c r="V88">
        <f t="shared" si="51"/>
        <v>0</v>
      </c>
      <c r="W88">
        <f t="shared" si="90"/>
        <v>0</v>
      </c>
      <c r="X88">
        <f t="shared" si="53"/>
        <v>0</v>
      </c>
      <c r="Y88" s="22" t="s">
        <v>214</v>
      </c>
      <c r="Z88">
        <v>0</v>
      </c>
      <c r="AA88">
        <f t="shared" ref="AA88:AA109" si="96">IF(ISERROR(SEARCH("ptosis",Y88)),0,1)</f>
        <v>1</v>
      </c>
      <c r="AB88">
        <f t="shared" si="54"/>
        <v>1</v>
      </c>
      <c r="AC88">
        <v>1</v>
      </c>
      <c r="AD88">
        <v>1</v>
      </c>
      <c r="AE88">
        <f t="shared" si="55"/>
        <v>0</v>
      </c>
      <c r="AF88" s="23">
        <f t="shared" si="91"/>
        <v>0</v>
      </c>
      <c r="AG88">
        <f t="shared" si="92"/>
        <v>0</v>
      </c>
      <c r="AH88">
        <v>0</v>
      </c>
      <c r="AJ88">
        <f t="shared" si="58"/>
        <v>0</v>
      </c>
      <c r="AK88" s="22"/>
      <c r="AN88">
        <v>15</v>
      </c>
      <c r="AO88" s="24">
        <v>1</v>
      </c>
      <c r="AP88" s="25">
        <f t="shared" si="80"/>
        <v>68.095890410958901</v>
      </c>
      <c r="AQ88">
        <v>1</v>
      </c>
      <c r="AS88" s="26">
        <v>0</v>
      </c>
      <c r="AT88" s="24">
        <v>1</v>
      </c>
      <c r="AU88" s="27">
        <v>4.5</v>
      </c>
      <c r="AW88" s="29">
        <v>40352</v>
      </c>
      <c r="AX88" s="22" t="str">
        <f>IF(ISERROR(VLOOKUP($J88,'[1]early late'!$G$1:$BT$134,7,FALSE)),"",VLOOKUP($J88,'[1]early late'!$G$1:$BT$134,7,FALSE))</f>
        <v/>
      </c>
      <c r="AY88" s="29">
        <v>40444</v>
      </c>
      <c r="AZ88" s="27">
        <f>IF(AND(ISNUMBER(AW88),ISNUMBER(AY88)),DAYS360(AW88,AY88)/30,"")</f>
        <v>3</v>
      </c>
      <c r="BA88" t="s">
        <v>118</v>
      </c>
      <c r="BB88" s="25">
        <f t="shared" si="88"/>
        <v>1</v>
      </c>
      <c r="BC88">
        <v>1.9</v>
      </c>
      <c r="BD88">
        <v>13.32</v>
      </c>
      <c r="BE88">
        <v>2.74</v>
      </c>
      <c r="BF88">
        <v>16.98</v>
      </c>
      <c r="BG88" s="27" t="str">
        <f>IF(ISERROR(VLOOKUP($J88,'[1]early late'!$G$1:$BT$134,8,FALSE)),"",VLOOKUP($J88,'[1]early late'!$G$1:$BT$134,8,FALSE))</f>
        <v/>
      </c>
      <c r="BH88" s="27" t="str">
        <f>IF(ISERROR(VLOOKUP($J88,'[1]early late'!$G$1:$BT$134,9,FALSE)),"",VLOOKUP($J88,'[1]early late'!$G$1:$BT$134,9,FALSE))</f>
        <v/>
      </c>
      <c r="BJ88">
        <v>2.88</v>
      </c>
      <c r="BK88">
        <v>13.33</v>
      </c>
      <c r="BN88" s="28" t="str">
        <f>IF(ISERROR(VLOOKUP($J88,'[1]early late'!$G$1:$BT$134,40,FALSE)),"",VLOOKUP($J88,'[1]early late'!$G$1:$BT$134,40,FALSE))</f>
        <v/>
      </c>
      <c r="BO88" s="28" t="str">
        <f>IF(ISERROR(VLOOKUP($J88,'[1]early late'!$G$1:$BT$134,41,FALSE)),"",VLOOKUP($J88,'[1]early late'!$G$1:$BT$134,41,FALSE))</f>
        <v/>
      </c>
      <c r="BP88">
        <f t="shared" si="81"/>
        <v>0.8400000000000003</v>
      </c>
      <c r="BQ88">
        <f t="shared" si="59"/>
        <v>3.66</v>
      </c>
      <c r="BR88">
        <f t="shared" si="60"/>
        <v>2.82</v>
      </c>
      <c r="BS88">
        <f t="shared" si="82"/>
        <v>0.98</v>
      </c>
      <c r="BT88">
        <f t="shared" si="61"/>
        <v>9.9999999999997868E-3</v>
      </c>
      <c r="BU88">
        <f t="shared" si="62"/>
        <v>-0.97000000000000064</v>
      </c>
      <c r="BV88" t="str">
        <f>IF(ISNUMBER($BL88),IF($BL88=$BW88,1,0),"")</f>
        <v/>
      </c>
      <c r="BW88" s="24">
        <f t="shared" si="89"/>
        <v>0</v>
      </c>
      <c r="BX88" s="24">
        <f t="shared" si="63"/>
        <v>0.75999999999999979</v>
      </c>
      <c r="BY88" s="24">
        <f t="shared" si="64"/>
        <v>0</v>
      </c>
      <c r="BZ88" s="24">
        <f t="shared" si="65"/>
        <v>1.3900000000000001</v>
      </c>
      <c r="CA88" s="24">
        <f t="shared" si="66"/>
        <v>1</v>
      </c>
      <c r="CB88" s="24" t="str">
        <f t="shared" si="83"/>
        <v/>
      </c>
      <c r="CC88" s="24">
        <f t="shared" si="67"/>
        <v>1</v>
      </c>
      <c r="CD88" s="25">
        <f t="shared" si="68"/>
        <v>0</v>
      </c>
      <c r="CE88" s="24">
        <f t="shared" si="69"/>
        <v>0</v>
      </c>
      <c r="CF88">
        <f t="shared" si="70"/>
        <v>1</v>
      </c>
      <c r="CG88">
        <f t="shared" si="84"/>
        <v>1</v>
      </c>
      <c r="CH88">
        <f t="shared" si="85"/>
        <v>0</v>
      </c>
      <c r="CI88">
        <f t="shared" si="86"/>
        <v>1</v>
      </c>
      <c r="CJ88">
        <f t="shared" si="87"/>
        <v>1</v>
      </c>
      <c r="CK88">
        <f t="shared" si="71"/>
        <v>4.591836734693878</v>
      </c>
      <c r="CL88">
        <f t="shared" si="93"/>
        <v>0.14500000000000002</v>
      </c>
      <c r="CM88">
        <f t="shared" si="94"/>
        <v>0</v>
      </c>
      <c r="CN88" t="str">
        <f t="shared" si="74"/>
        <v/>
      </c>
      <c r="CO88">
        <f t="shared" si="75"/>
        <v>1</v>
      </c>
    </row>
    <row r="89" spans="1:93" ht="16" hidden="1" x14ac:dyDescent="0.2">
      <c r="A89">
        <v>43</v>
      </c>
      <c r="B89" t="s">
        <v>212</v>
      </c>
      <c r="C89" t="s">
        <v>94</v>
      </c>
      <c r="J89" t="str">
        <f t="shared" si="46"/>
        <v>David Lubetzky_1</v>
      </c>
      <c r="K89" s="22">
        <v>15135</v>
      </c>
      <c r="L89">
        <v>1</v>
      </c>
      <c r="M89" t="s">
        <v>213</v>
      </c>
      <c r="O89">
        <v>0</v>
      </c>
      <c r="P89">
        <v>0</v>
      </c>
      <c r="Q89">
        <v>0</v>
      </c>
      <c r="R89">
        <f t="shared" si="47"/>
        <v>0</v>
      </c>
      <c r="S89">
        <f t="shared" si="48"/>
        <v>1</v>
      </c>
      <c r="T89">
        <f t="shared" si="49"/>
        <v>0</v>
      </c>
      <c r="U89">
        <f t="shared" si="50"/>
        <v>0</v>
      </c>
      <c r="V89">
        <f t="shared" si="51"/>
        <v>0</v>
      </c>
      <c r="W89">
        <f t="shared" si="90"/>
        <v>0</v>
      </c>
      <c r="X89">
        <f t="shared" si="53"/>
        <v>0</v>
      </c>
      <c r="Y89" s="22" t="s">
        <v>214</v>
      </c>
      <c r="Z89">
        <v>0</v>
      </c>
      <c r="AA89">
        <f t="shared" si="96"/>
        <v>1</v>
      </c>
      <c r="AB89">
        <f t="shared" si="54"/>
        <v>1</v>
      </c>
      <c r="AC89">
        <v>1</v>
      </c>
      <c r="AD89">
        <v>1</v>
      </c>
      <c r="AE89">
        <f t="shared" si="55"/>
        <v>0</v>
      </c>
      <c r="AF89" s="23">
        <f t="shared" si="91"/>
        <v>0</v>
      </c>
      <c r="AG89">
        <f t="shared" si="92"/>
        <v>0</v>
      </c>
      <c r="AH89">
        <v>0</v>
      </c>
      <c r="AJ89">
        <f t="shared" si="58"/>
        <v>0</v>
      </c>
      <c r="AK89" s="22"/>
      <c r="AN89">
        <v>15</v>
      </c>
      <c r="AO89" s="24">
        <v>1</v>
      </c>
      <c r="AP89" s="25">
        <f t="shared" si="80"/>
        <v>68.095890410958901</v>
      </c>
      <c r="AQ89">
        <v>1</v>
      </c>
      <c r="AS89" s="26">
        <v>1</v>
      </c>
      <c r="AT89" s="24">
        <v>1</v>
      </c>
      <c r="AU89" s="27">
        <v>4.5</v>
      </c>
      <c r="AW89" s="29">
        <f>AW88</f>
        <v>40352</v>
      </c>
      <c r="AX89" s="22" t="str">
        <f>IF(ISERROR(VLOOKUP($J89,'[1]early late'!$G$1:$BT$134,7,FALSE)),"",VLOOKUP($J89,'[1]early late'!$G$1:$BT$134,7,FALSE))</f>
        <v/>
      </c>
      <c r="AY89" s="29">
        <f>AY88</f>
        <v>40444</v>
      </c>
      <c r="AZ89" s="27">
        <f>IF(AND(ISNUMBER(AW89),ISNUMBER(AY89)),DAYS360(AW89,AY89)/30,"")</f>
        <v>3</v>
      </c>
      <c r="BA89" t="s">
        <v>118</v>
      </c>
      <c r="BB89" s="25">
        <f t="shared" si="88"/>
        <v>1</v>
      </c>
      <c r="BC89">
        <v>1.9</v>
      </c>
      <c r="BD89">
        <v>11.95</v>
      </c>
      <c r="BE89">
        <v>1.35</v>
      </c>
      <c r="BF89">
        <v>14.28</v>
      </c>
      <c r="BG89" s="27" t="str">
        <f>IF(ISERROR(VLOOKUP($J89,'[1]early late'!$G$1:$BT$134,8,FALSE)),"",VLOOKUP($J89,'[1]early late'!$G$1:$BT$134,8,FALSE))</f>
        <v/>
      </c>
      <c r="BH89" s="27" t="str">
        <f>IF(ISERROR(VLOOKUP($J89,'[1]early late'!$G$1:$BT$134,9,FALSE)),"",VLOOKUP($J89,'[1]early late'!$G$1:$BT$134,9,FALSE))</f>
        <v/>
      </c>
      <c r="BJ89">
        <v>2.12</v>
      </c>
      <c r="BK89">
        <v>11.53</v>
      </c>
      <c r="BN89" s="28" t="str">
        <f>IF(ISERROR(VLOOKUP($J89,'[1]early late'!$G$1:$BT$134,40,FALSE)),"",VLOOKUP($J89,'[1]early late'!$G$1:$BT$134,40,FALSE))</f>
        <v/>
      </c>
      <c r="BO89" s="28" t="str">
        <f>IF(ISERROR(VLOOKUP($J89,'[1]early late'!$G$1:$BT$134,41,FALSE)),"",VLOOKUP($J89,'[1]early late'!$G$1:$BT$134,41,FALSE))</f>
        <v/>
      </c>
      <c r="BP89">
        <f t="shared" si="81"/>
        <v>-0.54999999999999982</v>
      </c>
      <c r="BQ89">
        <f t="shared" si="59"/>
        <v>2.33</v>
      </c>
      <c r="BR89">
        <f t="shared" si="60"/>
        <v>2.88</v>
      </c>
      <c r="BS89">
        <f t="shared" si="82"/>
        <v>0.2200000000000002</v>
      </c>
      <c r="BT89">
        <f t="shared" si="61"/>
        <v>-0.41999999999999993</v>
      </c>
      <c r="BU89">
        <f t="shared" si="62"/>
        <v>-0.63999999999999879</v>
      </c>
      <c r="BV89" t="str">
        <f>IF(ISNUMBER($BL89),IF($BL89=$BW89,1,0),"")</f>
        <v/>
      </c>
      <c r="BW89" s="24">
        <f t="shared" si="89"/>
        <v>1</v>
      </c>
      <c r="BX89" s="24">
        <f t="shared" si="63"/>
        <v>-0.75999999999999979</v>
      </c>
      <c r="BY89" s="24">
        <f t="shared" si="64"/>
        <v>0</v>
      </c>
      <c r="BZ89" s="24">
        <f t="shared" si="65"/>
        <v>-1.3900000000000001</v>
      </c>
      <c r="CA89" s="24">
        <f t="shared" si="66"/>
        <v>1</v>
      </c>
      <c r="CB89" s="24">
        <f t="shared" si="83"/>
        <v>1</v>
      </c>
      <c r="CC89" s="24">
        <f t="shared" si="67"/>
        <v>1</v>
      </c>
      <c r="CD89" s="25">
        <f t="shared" si="68"/>
        <v>0</v>
      </c>
      <c r="CE89" s="24">
        <f t="shared" si="69"/>
        <v>0</v>
      </c>
      <c r="CF89">
        <f t="shared" si="70"/>
        <v>1</v>
      </c>
      <c r="CG89">
        <f t="shared" si="84"/>
        <v>0</v>
      </c>
      <c r="CH89">
        <f t="shared" si="85"/>
        <v>0</v>
      </c>
      <c r="CI89">
        <f t="shared" si="86"/>
        <v>1</v>
      </c>
      <c r="CJ89">
        <f t="shared" si="87"/>
        <v>1</v>
      </c>
      <c r="CK89">
        <f t="shared" si="71"/>
        <v>20.454545454545435</v>
      </c>
      <c r="CL89">
        <f t="shared" si="93"/>
        <v>0.9049999999999998</v>
      </c>
      <c r="CM89">
        <f t="shared" si="94"/>
        <v>0</v>
      </c>
      <c r="CN89" t="str">
        <f t="shared" si="74"/>
        <v/>
      </c>
      <c r="CO89">
        <f t="shared" si="75"/>
        <v>1</v>
      </c>
    </row>
    <row r="90" spans="1:93" ht="16" hidden="1" x14ac:dyDescent="0.2">
      <c r="A90">
        <v>59</v>
      </c>
      <c r="B90" t="s">
        <v>256</v>
      </c>
      <c r="C90" t="s">
        <v>94</v>
      </c>
      <c r="D90" t="s">
        <v>257</v>
      </c>
      <c r="E90" t="s">
        <v>242</v>
      </c>
      <c r="F90" t="s">
        <v>97</v>
      </c>
      <c r="G90">
        <v>91403</v>
      </c>
      <c r="H90" t="s">
        <v>258</v>
      </c>
      <c r="J90" t="str">
        <f t="shared" si="46"/>
        <v>Erika Mayer_1</v>
      </c>
      <c r="K90" s="22">
        <f>IF(ISERROR(VLOOKUP($J90,'[1]early late'!$G$1:$BT$134,4,FALSE)),"",VLOOKUP($J90,'[1]early late'!$G$1:$BT$134,4,FALSE))</f>
        <v>13108</v>
      </c>
      <c r="L90">
        <v>0</v>
      </c>
      <c r="M90" s="22"/>
      <c r="N90" s="22"/>
      <c r="O90">
        <v>0</v>
      </c>
      <c r="P90">
        <v>0</v>
      </c>
      <c r="Q90">
        <v>0</v>
      </c>
      <c r="R90">
        <f t="shared" si="47"/>
        <v>0</v>
      </c>
      <c r="S90">
        <f t="shared" si="48"/>
        <v>0</v>
      </c>
      <c r="T90">
        <f t="shared" si="49"/>
        <v>0</v>
      </c>
      <c r="U90">
        <f t="shared" si="50"/>
        <v>0</v>
      </c>
      <c r="V90">
        <f t="shared" si="51"/>
        <v>0</v>
      </c>
      <c r="W90">
        <f t="shared" si="90"/>
        <v>0</v>
      </c>
      <c r="X90">
        <f t="shared" si="53"/>
        <v>0</v>
      </c>
      <c r="Y90" s="22" t="s">
        <v>262</v>
      </c>
      <c r="Z90">
        <v>0</v>
      </c>
      <c r="AA90">
        <f t="shared" si="96"/>
        <v>1</v>
      </c>
      <c r="AB90">
        <f t="shared" si="54"/>
        <v>1</v>
      </c>
      <c r="AC90">
        <v>0</v>
      </c>
      <c r="AD90">
        <v>1</v>
      </c>
      <c r="AE90">
        <f t="shared" si="55"/>
        <v>0</v>
      </c>
      <c r="AF90" s="23">
        <v>1</v>
      </c>
      <c r="AG90">
        <v>0</v>
      </c>
      <c r="AH90">
        <v>0</v>
      </c>
      <c r="AJ90">
        <f t="shared" si="58"/>
        <v>0</v>
      </c>
      <c r="AK90" s="22"/>
      <c r="AN90">
        <f>IF(ISERROR(VLOOKUP($J90,'[1]early late'!$G$1:$BT$134,6,FALSE)),"",VLOOKUP($J90,'[1]early late'!$G$1:$BT$134,6,FALSE))</f>
        <v>10</v>
      </c>
      <c r="AO90" s="24">
        <v>2</v>
      </c>
      <c r="AP90" s="25">
        <f t="shared" si="80"/>
        <v>70.364383561643834</v>
      </c>
      <c r="AQ90">
        <v>1</v>
      </c>
      <c r="AS90" s="26">
        <v>1</v>
      </c>
      <c r="AT90" s="24">
        <v>1</v>
      </c>
      <c r="AU90" s="27">
        <v>4.5</v>
      </c>
      <c r="AW90" s="22">
        <v>39164</v>
      </c>
      <c r="AX90" s="22">
        <f>IF(ISERROR(VLOOKUP($J90,'[1]early late'!$G$1:$BT$134,7,FALSE)),"",VLOOKUP($J90,'[1]early late'!$G$1:$BT$134,7,FALSE))</f>
        <v>39170</v>
      </c>
      <c r="AY90" s="22">
        <f>AY89</f>
        <v>40444</v>
      </c>
      <c r="AZ90" s="27">
        <f>IF(AND(ISNUMBER(AW90),ISNUMBER(AY90)),DAYS360(AW90,AY90)/30,"")</f>
        <v>42</v>
      </c>
      <c r="BA90" t="s">
        <v>101</v>
      </c>
      <c r="BB90" s="25">
        <f t="shared" si="88"/>
        <v>0</v>
      </c>
      <c r="BC90" s="27">
        <v>1.81</v>
      </c>
      <c r="BD90" s="27">
        <v>9.86</v>
      </c>
      <c r="BE90" s="27">
        <v>2.52</v>
      </c>
      <c r="BF90" s="27">
        <v>16.07</v>
      </c>
      <c r="BG90" s="27">
        <f>IF(ISERROR(VLOOKUP($J90,'[1]early late'!$G$1:$BT$134,8,FALSE)),"",VLOOKUP($J90,'[1]early late'!$G$1:$BT$134,8,FALSE))</f>
        <v>6</v>
      </c>
      <c r="BH90" s="27">
        <f>IF(ISERROR(VLOOKUP($J90,'[1]early late'!$G$1:$BT$134,9,FALSE)),"",VLOOKUP($J90,'[1]early late'!$G$1:$BT$134,9,FALSE))</f>
        <v>1.385</v>
      </c>
      <c r="BI90" s="27"/>
      <c r="BJ90">
        <v>2.68</v>
      </c>
      <c r="BK90">
        <v>10.02</v>
      </c>
      <c r="BM90" s="28" t="s">
        <v>263</v>
      </c>
      <c r="BN90" s="28">
        <f>IF(ISERROR(VLOOKUP($J90,'[1]early late'!$G$1:$BT$134,40,FALSE)),"",VLOOKUP($J90,'[1]early late'!$G$1:$BT$134,40,FALSE))</f>
        <v>-0.42500000000000004</v>
      </c>
      <c r="BO90" s="28">
        <f>IF(ISERROR(VLOOKUP($J90,'[1]early late'!$G$1:$BT$134,41,FALSE)),"",VLOOKUP($J90,'[1]early late'!$G$1:$BT$134,41,FALSE))</f>
        <v>1.2950000000000002</v>
      </c>
      <c r="BP90">
        <f t="shared" si="81"/>
        <v>0.71</v>
      </c>
      <c r="BQ90">
        <f t="shared" si="59"/>
        <v>6.2100000000000009</v>
      </c>
      <c r="BR90">
        <f t="shared" si="60"/>
        <v>5.5000000000000009</v>
      </c>
      <c r="BS90">
        <f t="shared" si="82"/>
        <v>0.87000000000000011</v>
      </c>
      <c r="BT90">
        <f t="shared" si="61"/>
        <v>0.16000000000000014</v>
      </c>
      <c r="BU90">
        <f t="shared" si="62"/>
        <v>-0.70999999999999908</v>
      </c>
      <c r="BV90" t="str">
        <f>IF(ISNUMBER($BL90),IF($BL90=$BW90,1,0),"")</f>
        <v/>
      </c>
      <c r="BW90" s="24">
        <f t="shared" si="89"/>
        <v>0</v>
      </c>
      <c r="BX90" s="24">
        <f t="shared" si="63"/>
        <v>0.63000000000000034</v>
      </c>
      <c r="BY90" s="24">
        <f t="shared" si="64"/>
        <v>0.91</v>
      </c>
      <c r="BZ90" s="24">
        <f t="shared" si="65"/>
        <v>-0.20999999999999996</v>
      </c>
      <c r="CA90" s="24">
        <f t="shared" si="66"/>
        <v>1</v>
      </c>
      <c r="CB90" s="24" t="str">
        <f t="shared" si="83"/>
        <v/>
      </c>
      <c r="CC90" s="24">
        <f t="shared" si="67"/>
        <v>1</v>
      </c>
      <c r="CD90" s="25">
        <f t="shared" si="68"/>
        <v>0</v>
      </c>
      <c r="CE90" s="24">
        <f t="shared" si="69"/>
        <v>1</v>
      </c>
      <c r="CF90">
        <f t="shared" si="70"/>
        <v>1</v>
      </c>
      <c r="CG90">
        <f t="shared" si="84"/>
        <v>1</v>
      </c>
      <c r="CH90">
        <f t="shared" si="85"/>
        <v>0</v>
      </c>
      <c r="CI90">
        <f t="shared" si="86"/>
        <v>1</v>
      </c>
      <c r="CJ90">
        <f t="shared" si="87"/>
        <v>1</v>
      </c>
      <c r="CK90">
        <f t="shared" si="71"/>
        <v>5.1724137931034475</v>
      </c>
      <c r="CL90">
        <f t="shared" si="93"/>
        <v>0.25499999999999989</v>
      </c>
      <c r="CM90">
        <f t="shared" si="94"/>
        <v>0</v>
      </c>
      <c r="CN90" t="str">
        <f t="shared" si="74"/>
        <v/>
      </c>
      <c r="CO90">
        <f t="shared" si="75"/>
        <v>1</v>
      </c>
    </row>
    <row r="91" spans="1:93" ht="16" x14ac:dyDescent="0.2">
      <c r="A91">
        <v>177</v>
      </c>
      <c r="B91" t="s">
        <v>557</v>
      </c>
      <c r="C91" t="s">
        <v>94</v>
      </c>
      <c r="D91" t="s">
        <v>558</v>
      </c>
      <c r="E91" t="s">
        <v>515</v>
      </c>
      <c r="F91" t="s">
        <v>97</v>
      </c>
      <c r="G91">
        <v>90291</v>
      </c>
      <c r="H91" t="s">
        <v>559</v>
      </c>
      <c r="J91" t="str">
        <f t="shared" si="46"/>
        <v>Susan Mach_1</v>
      </c>
      <c r="K91" s="22">
        <v>17977</v>
      </c>
      <c r="L91">
        <v>0</v>
      </c>
      <c r="M91" s="22"/>
      <c r="N91" s="22"/>
      <c r="O91">
        <v>0</v>
      </c>
      <c r="P91">
        <v>0</v>
      </c>
      <c r="Q91">
        <v>0</v>
      </c>
      <c r="R91">
        <f t="shared" si="47"/>
        <v>0</v>
      </c>
      <c r="S91">
        <f t="shared" si="48"/>
        <v>0</v>
      </c>
      <c r="T91">
        <f t="shared" si="49"/>
        <v>0</v>
      </c>
      <c r="U91">
        <f t="shared" si="50"/>
        <v>0</v>
      </c>
      <c r="V91">
        <f t="shared" si="51"/>
        <v>0</v>
      </c>
      <c r="W91">
        <f t="shared" si="90"/>
        <v>0</v>
      </c>
      <c r="X91">
        <f t="shared" si="53"/>
        <v>0</v>
      </c>
      <c r="Y91" s="22" t="s">
        <v>158</v>
      </c>
      <c r="Z91">
        <v>0</v>
      </c>
      <c r="AA91">
        <f t="shared" si="96"/>
        <v>1</v>
      </c>
      <c r="AB91">
        <f t="shared" si="54"/>
        <v>0</v>
      </c>
      <c r="AC91">
        <v>0</v>
      </c>
      <c r="AD91">
        <v>0</v>
      </c>
      <c r="AE91">
        <f t="shared" si="55"/>
        <v>0</v>
      </c>
      <c r="AF91" s="23">
        <f>IF(ISERROR(SEARCH("canth",Y91)),0,1)</f>
        <v>0</v>
      </c>
      <c r="AG91">
        <f t="shared" ref="AG91:AG154" si="97">IF(ISERROR(SEARCH("entro",Y91)),0,1)</f>
        <v>0</v>
      </c>
      <c r="AH91">
        <v>0</v>
      </c>
      <c r="AJ91">
        <f t="shared" si="58"/>
        <v>0</v>
      </c>
      <c r="AK91" s="22"/>
      <c r="AN91">
        <v>20</v>
      </c>
      <c r="AO91" s="24">
        <v>2</v>
      </c>
      <c r="AP91" s="25">
        <f t="shared" si="80"/>
        <v>57.476712328767121</v>
      </c>
      <c r="AQ91">
        <v>1</v>
      </c>
      <c r="AS91" s="26">
        <v>1</v>
      </c>
      <c r="AT91" s="24">
        <v>1</v>
      </c>
      <c r="AU91" s="27">
        <v>4.5</v>
      </c>
      <c r="AW91" s="22">
        <v>39262</v>
      </c>
      <c r="AX91" s="22" t="str">
        <f>IF(ISERROR(VLOOKUP($J91,'[1]early late'!$G$1:$BT$134,7,FALSE)),"",VLOOKUP($J91,'[1]early late'!$G$1:$BT$134,7,FALSE))</f>
        <v/>
      </c>
      <c r="AY91" s="22">
        <v>39359</v>
      </c>
      <c r="AZ91" s="27">
        <f>IF(AND(ISNUMBER(AW91),ISNUMBER(AY91)),DAYS360(AW91,AY91)/30,"")</f>
        <v>3.1666666666666665</v>
      </c>
      <c r="BA91" t="s">
        <v>101</v>
      </c>
      <c r="BB91" s="25">
        <f t="shared" si="88"/>
        <v>0</v>
      </c>
      <c r="BC91" s="27">
        <v>3</v>
      </c>
      <c r="BD91" s="27">
        <v>12.09</v>
      </c>
      <c r="BE91" s="27">
        <v>3.07</v>
      </c>
      <c r="BF91" s="27">
        <v>10.66</v>
      </c>
      <c r="BG91" s="27" t="str">
        <f>IF(ISERROR(VLOOKUP($J91,'[1]early late'!$G$1:$BT$134,8,FALSE)),"",VLOOKUP($J91,'[1]early late'!$G$1:$BT$134,8,FALSE))</f>
        <v/>
      </c>
      <c r="BH91" s="27" t="str">
        <f>IF(ISERROR(VLOOKUP($J91,'[1]early late'!$G$1:$BT$134,9,FALSE)),"",VLOOKUP($J91,'[1]early late'!$G$1:$BT$134,9,FALSE))</f>
        <v/>
      </c>
      <c r="BI91" s="27"/>
      <c r="BJ91">
        <v>4.0199999999999996</v>
      </c>
      <c r="BK91">
        <v>10.77</v>
      </c>
      <c r="BM91" s="28"/>
      <c r="BN91" s="28" t="str">
        <f>IF(ISERROR(VLOOKUP($J91,'[1]early late'!$G$1:$BT$134,40,FALSE)),"",VLOOKUP($J91,'[1]early late'!$G$1:$BT$134,40,FALSE))</f>
        <v/>
      </c>
      <c r="BO91" s="28" t="str">
        <f>IF(ISERROR(VLOOKUP($J91,'[1]early late'!$G$1:$BT$134,41,FALSE)),"",VLOOKUP($J91,'[1]early late'!$G$1:$BT$134,41,FALSE))</f>
        <v/>
      </c>
      <c r="BP91">
        <f t="shared" si="81"/>
        <v>6.999999999999984E-2</v>
      </c>
      <c r="BQ91">
        <f t="shared" si="59"/>
        <v>-1.4299999999999997</v>
      </c>
      <c r="BR91">
        <f t="shared" si="60"/>
        <v>-1.4999999999999996</v>
      </c>
      <c r="BS91">
        <f t="shared" si="82"/>
        <v>1.0199999999999996</v>
      </c>
      <c r="BT91">
        <f t="shared" si="61"/>
        <v>-1.3200000000000003</v>
      </c>
      <c r="BU91">
        <f t="shared" si="62"/>
        <v>-2.34</v>
      </c>
      <c r="BV91" t="str">
        <f>IF(ISNUMBER($BL91),IF($BL91=$BW91,1,0),"")</f>
        <v/>
      </c>
      <c r="BW91" s="24">
        <f t="shared" si="89"/>
        <v>0</v>
      </c>
      <c r="BX91" s="24">
        <f t="shared" si="63"/>
        <v>1.2629999999999995</v>
      </c>
      <c r="BY91" s="24">
        <f t="shared" si="64"/>
        <v>1.1000000000000001</v>
      </c>
      <c r="BZ91" s="24">
        <f t="shared" si="65"/>
        <v>1.0909999999999997</v>
      </c>
      <c r="CA91" s="24">
        <f t="shared" si="66"/>
        <v>0</v>
      </c>
      <c r="CB91" s="24" t="str">
        <f t="shared" si="83"/>
        <v/>
      </c>
      <c r="CC91" s="24">
        <f t="shared" si="67"/>
        <v>0</v>
      </c>
      <c r="CD91" s="25">
        <f t="shared" si="68"/>
        <v>0</v>
      </c>
      <c r="CE91" s="24">
        <f t="shared" si="69"/>
        <v>0</v>
      </c>
      <c r="CF91">
        <f t="shared" si="70"/>
        <v>1</v>
      </c>
      <c r="CG91">
        <f t="shared" si="84"/>
        <v>1</v>
      </c>
      <c r="CH91">
        <f t="shared" si="85"/>
        <v>1</v>
      </c>
      <c r="CI91">
        <f t="shared" si="86"/>
        <v>0</v>
      </c>
      <c r="CJ91">
        <f t="shared" si="87"/>
        <v>1</v>
      </c>
      <c r="CK91">
        <f t="shared" si="71"/>
        <v>4.411764705882355</v>
      </c>
      <c r="CL91">
        <f t="shared" si="93"/>
        <v>0.10500000000000043</v>
      </c>
      <c r="CM91">
        <f t="shared" si="94"/>
        <v>0</v>
      </c>
      <c r="CN91" t="str">
        <f t="shared" si="74"/>
        <v/>
      </c>
      <c r="CO91" t="str">
        <f t="shared" si="75"/>
        <v/>
      </c>
    </row>
    <row r="92" spans="1:93" ht="16" hidden="1" x14ac:dyDescent="0.2">
      <c r="A92">
        <v>292</v>
      </c>
      <c r="B92" t="s">
        <v>804</v>
      </c>
      <c r="C92" t="s">
        <v>94</v>
      </c>
      <c r="D92" t="s">
        <v>805</v>
      </c>
      <c r="E92" t="s">
        <v>109</v>
      </c>
      <c r="F92" t="s">
        <v>97</v>
      </c>
      <c r="G92">
        <v>90049</v>
      </c>
      <c r="H92" t="s">
        <v>806</v>
      </c>
      <c r="J92" t="str">
        <f t="shared" si="46"/>
        <v>Rita Cornyn_1</v>
      </c>
      <c r="K92" s="22">
        <v>11100</v>
      </c>
      <c r="L92">
        <v>1</v>
      </c>
      <c r="M92" s="22" t="s">
        <v>451</v>
      </c>
      <c r="N92" s="22"/>
      <c r="O92">
        <v>1</v>
      </c>
      <c r="P92">
        <v>1</v>
      </c>
      <c r="Q92">
        <v>0</v>
      </c>
      <c r="R92">
        <f t="shared" si="47"/>
        <v>0</v>
      </c>
      <c r="S92">
        <f t="shared" si="48"/>
        <v>0</v>
      </c>
      <c r="T92">
        <f t="shared" si="49"/>
        <v>0</v>
      </c>
      <c r="U92">
        <f t="shared" si="50"/>
        <v>0</v>
      </c>
      <c r="V92">
        <f t="shared" si="51"/>
        <v>0</v>
      </c>
      <c r="W92">
        <f t="shared" si="90"/>
        <v>0</v>
      </c>
      <c r="X92">
        <f t="shared" si="53"/>
        <v>0</v>
      </c>
      <c r="Y92" s="22" t="s">
        <v>807</v>
      </c>
      <c r="Z92">
        <v>0</v>
      </c>
      <c r="AA92">
        <f t="shared" si="96"/>
        <v>1</v>
      </c>
      <c r="AB92">
        <f t="shared" si="54"/>
        <v>1</v>
      </c>
      <c r="AC92">
        <v>1</v>
      </c>
      <c r="AD92">
        <v>0</v>
      </c>
      <c r="AE92">
        <f t="shared" si="55"/>
        <v>0</v>
      </c>
      <c r="AF92" s="23">
        <f>IF(ISERROR(SEARCH("canth",Y92)),0,1)</f>
        <v>1</v>
      </c>
      <c r="AG92">
        <f t="shared" si="97"/>
        <v>0</v>
      </c>
      <c r="AH92">
        <v>0</v>
      </c>
      <c r="AJ92">
        <f t="shared" si="58"/>
        <v>0</v>
      </c>
      <c r="AK92" s="22" t="s">
        <v>808</v>
      </c>
      <c r="AL92">
        <v>29</v>
      </c>
      <c r="AN92">
        <v>13</v>
      </c>
      <c r="AO92" s="24">
        <v>2</v>
      </c>
      <c r="AP92" s="25">
        <f t="shared" si="80"/>
        <v>72.882191780821913</v>
      </c>
      <c r="AQ92">
        <v>1</v>
      </c>
      <c r="AS92" s="26">
        <v>1</v>
      </c>
      <c r="AT92" s="24">
        <v>1</v>
      </c>
      <c r="AU92" s="27">
        <v>4.5</v>
      </c>
      <c r="AV92" s="27"/>
      <c r="AW92" s="22">
        <v>38091</v>
      </c>
      <c r="AX92" s="22" t="str">
        <f>IF(ISERROR(VLOOKUP($J92,'[1]early late'!$G$1:$BT$134,7,FALSE)),"",VLOOKUP($J92,'[1]early late'!$G$1:$BT$134,7,FALSE))</f>
        <v/>
      </c>
      <c r="AY92" s="22">
        <v>38573</v>
      </c>
      <c r="AZ92" s="27">
        <v>15.8333333333333</v>
      </c>
      <c r="BA92" t="s">
        <v>245</v>
      </c>
      <c r="BB92" s="25">
        <f t="shared" si="88"/>
        <v>2</v>
      </c>
      <c r="BC92" s="27">
        <v>2.54</v>
      </c>
      <c r="BD92" s="27">
        <v>19.38</v>
      </c>
      <c r="BE92" s="27">
        <v>3.41</v>
      </c>
      <c r="BF92" s="27">
        <v>20.190000000000001</v>
      </c>
      <c r="BG92" s="27" t="str">
        <f>IF(ISERROR(VLOOKUP($J92,'[1]early late'!$G$1:$BT$134,8,FALSE)),"",VLOOKUP($J92,'[1]early late'!$G$1:$BT$134,8,FALSE))</f>
        <v/>
      </c>
      <c r="BH92" s="27" t="str">
        <f>IF(ISERROR(VLOOKUP($J92,'[1]early late'!$G$1:$BT$134,9,FALSE)),"",VLOOKUP($J92,'[1]early late'!$G$1:$BT$134,9,FALSE))</f>
        <v/>
      </c>
      <c r="BI92" s="27"/>
      <c r="BJ92">
        <v>2.93</v>
      </c>
      <c r="BK92">
        <v>19.809999999999999</v>
      </c>
      <c r="BM92" s="28" t="s">
        <v>809</v>
      </c>
      <c r="BN92" s="28" t="str">
        <f>IF(ISERROR(VLOOKUP($J92,'[1]early late'!$G$1:$BT$134,40,FALSE)),"",VLOOKUP($J92,'[1]early late'!$G$1:$BT$134,40,FALSE))</f>
        <v/>
      </c>
      <c r="BO92" s="28" t="str">
        <f>IF(ISERROR(VLOOKUP($J92,'[1]early late'!$G$1:$BT$134,41,FALSE)),"",VLOOKUP($J92,'[1]early late'!$G$1:$BT$134,41,FALSE))</f>
        <v/>
      </c>
      <c r="BP92">
        <f t="shared" si="81"/>
        <v>0.87000000000000011</v>
      </c>
      <c r="BQ92">
        <f t="shared" si="59"/>
        <v>0.81000000000000227</v>
      </c>
      <c r="BR92">
        <f t="shared" si="60"/>
        <v>-5.9999999999997833E-2</v>
      </c>
      <c r="BS92">
        <f t="shared" si="82"/>
        <v>0.39000000000000012</v>
      </c>
      <c r="BT92">
        <f t="shared" si="61"/>
        <v>0.42999999999999972</v>
      </c>
      <c r="BU92">
        <f t="shared" si="62"/>
        <v>3.9999999999999147E-2</v>
      </c>
      <c r="BW92" s="24">
        <f t="shared" si="89"/>
        <v>1</v>
      </c>
      <c r="BX92" s="24">
        <f t="shared" si="63"/>
        <v>-0.22999999999999998</v>
      </c>
      <c r="BY92" s="24">
        <f t="shared" si="64"/>
        <v>0.48</v>
      </c>
      <c r="BZ92" s="24">
        <f t="shared" si="65"/>
        <v>-0.4099999999999997</v>
      </c>
      <c r="CA92" s="24">
        <f t="shared" si="66"/>
        <v>1</v>
      </c>
      <c r="CB92" s="24">
        <f t="shared" si="83"/>
        <v>0</v>
      </c>
      <c r="CC92" s="24">
        <f t="shared" si="67"/>
        <v>1</v>
      </c>
      <c r="CD92" s="25">
        <f t="shared" si="68"/>
        <v>0</v>
      </c>
      <c r="CE92" s="24">
        <f t="shared" si="69"/>
        <v>1</v>
      </c>
      <c r="CF92">
        <f t="shared" si="70"/>
        <v>1</v>
      </c>
      <c r="CG92">
        <f t="shared" si="84"/>
        <v>1</v>
      </c>
      <c r="CH92">
        <f t="shared" si="85"/>
        <v>0</v>
      </c>
      <c r="CI92">
        <f t="shared" si="86"/>
        <v>1</v>
      </c>
      <c r="CJ92">
        <f t="shared" si="87"/>
        <v>1</v>
      </c>
      <c r="CK92">
        <f t="shared" si="71"/>
        <v>11.538461538461535</v>
      </c>
      <c r="CL92">
        <f t="shared" si="93"/>
        <v>0.73499999999999988</v>
      </c>
      <c r="CM92">
        <f t="shared" si="94"/>
        <v>0</v>
      </c>
      <c r="CN92" t="str">
        <f t="shared" si="74"/>
        <v/>
      </c>
      <c r="CO92">
        <f t="shared" si="75"/>
        <v>1</v>
      </c>
    </row>
    <row r="93" spans="1:93" ht="16" x14ac:dyDescent="0.2">
      <c r="A93">
        <v>365</v>
      </c>
      <c r="B93" t="s">
        <v>925</v>
      </c>
      <c r="C93" t="s">
        <v>94</v>
      </c>
      <c r="J93" t="str">
        <f t="shared" si="46"/>
        <v>Brenda Braun_0</v>
      </c>
      <c r="K93" s="22">
        <f>IF(ISERROR(VLOOKUP($J93,'[1]early late'!$G$1:$BT$134,4,FALSE)),"",VLOOKUP($J93,'[1]early late'!$G$1:$BT$134,4,FALSE))</f>
        <v>11370</v>
      </c>
      <c r="L93">
        <v>1</v>
      </c>
      <c r="M93" s="22" t="s">
        <v>926</v>
      </c>
      <c r="N93" s="22"/>
      <c r="O93">
        <v>1</v>
      </c>
      <c r="P93">
        <v>1</v>
      </c>
      <c r="Q93">
        <v>1</v>
      </c>
      <c r="R93">
        <f t="shared" si="47"/>
        <v>0</v>
      </c>
      <c r="S93">
        <f t="shared" si="48"/>
        <v>1</v>
      </c>
      <c r="T93">
        <f t="shared" si="49"/>
        <v>0</v>
      </c>
      <c r="U93">
        <f t="shared" si="50"/>
        <v>0</v>
      </c>
      <c r="V93">
        <f t="shared" si="51"/>
        <v>0</v>
      </c>
      <c r="W93">
        <f t="shared" si="90"/>
        <v>0</v>
      </c>
      <c r="X93">
        <f t="shared" si="53"/>
        <v>0</v>
      </c>
      <c r="Y93" s="22" t="s">
        <v>889</v>
      </c>
      <c r="Z93">
        <v>0</v>
      </c>
      <c r="AA93">
        <f t="shared" si="96"/>
        <v>1</v>
      </c>
      <c r="AB93">
        <f t="shared" si="54"/>
        <v>0</v>
      </c>
      <c r="AC93">
        <v>0</v>
      </c>
      <c r="AD93">
        <v>0</v>
      </c>
      <c r="AE93">
        <f t="shared" si="55"/>
        <v>0</v>
      </c>
      <c r="AF93" s="23">
        <f>IF(ISERROR(SEARCH("canth",Y93)),0,1)</f>
        <v>0</v>
      </c>
      <c r="AG93">
        <f t="shared" si="97"/>
        <v>0</v>
      </c>
      <c r="AH93">
        <v>0</v>
      </c>
      <c r="AJ93">
        <f t="shared" si="58"/>
        <v>0</v>
      </c>
      <c r="AK93" s="22"/>
      <c r="AN93">
        <v>14</v>
      </c>
      <c r="AO93" s="24">
        <v>2</v>
      </c>
      <c r="AP93" s="25">
        <f t="shared" si="80"/>
        <v>75.147945205479445</v>
      </c>
      <c r="AQ93">
        <v>1</v>
      </c>
      <c r="AS93" s="26">
        <v>0</v>
      </c>
      <c r="AT93" s="24">
        <v>1</v>
      </c>
      <c r="AU93" s="27">
        <v>4.5</v>
      </c>
      <c r="AV93" s="27"/>
      <c r="AW93" s="29">
        <v>39197</v>
      </c>
      <c r="AX93" s="22">
        <f>IF(ISERROR(VLOOKUP($J93,'[1]early late'!$G$1:$BT$134,7,FALSE)),"",VLOOKUP($J93,'[1]early late'!$G$1:$BT$134,7,FALSE))</f>
        <v>39202</v>
      </c>
      <c r="AY93" s="29">
        <v>39282</v>
      </c>
      <c r="AZ93" s="27">
        <v>2.8</v>
      </c>
      <c r="BA93" t="s">
        <v>101</v>
      </c>
      <c r="BB93" s="25">
        <f t="shared" si="88"/>
        <v>0</v>
      </c>
      <c r="BC93">
        <v>1.7</v>
      </c>
      <c r="BD93">
        <v>33.61</v>
      </c>
      <c r="BE93">
        <v>2.4300000000000002</v>
      </c>
      <c r="BF93">
        <v>26.5</v>
      </c>
      <c r="BG93" s="27">
        <f>IF(ISERROR(VLOOKUP($J93,'[1]early late'!$G$1:$BT$134,8,FALSE)),"",VLOOKUP($J93,'[1]early late'!$G$1:$BT$134,8,FALSE))</f>
        <v>5</v>
      </c>
      <c r="BH93" s="27">
        <f>IF(ISERROR(VLOOKUP($J93,'[1]early late'!$G$1:$BT$134,9,FALSE)),"",VLOOKUP($J93,'[1]early late'!$G$1:$BT$134,9,FALSE))</f>
        <v>2.25</v>
      </c>
      <c r="BJ93">
        <v>4.08</v>
      </c>
      <c r="BK93">
        <v>22.46</v>
      </c>
      <c r="BM93" t="s">
        <v>927</v>
      </c>
      <c r="BN93" s="28">
        <f>IF(ISERROR(VLOOKUP($J93,'[1]early late'!$G$1:$BT$134,40,FALSE)),"",VLOOKUP($J93,'[1]early late'!$G$1:$BT$134,40,FALSE))</f>
        <v>0.55000000000000004</v>
      </c>
      <c r="BO93" s="28">
        <f>IF(ISERROR(VLOOKUP($J93,'[1]early late'!$G$1:$BT$134,41,FALSE)),"",VLOOKUP($J93,'[1]early late'!$G$1:$BT$134,41,FALSE))</f>
        <v>1.83</v>
      </c>
      <c r="BP93">
        <f t="shared" si="81"/>
        <v>0.7300000000000002</v>
      </c>
      <c r="BQ93">
        <f t="shared" si="59"/>
        <v>-7.1099999999999994</v>
      </c>
      <c r="BR93">
        <f t="shared" si="60"/>
        <v>-7.84</v>
      </c>
      <c r="BS93">
        <f t="shared" si="82"/>
        <v>2.38</v>
      </c>
      <c r="BT93">
        <f t="shared" si="61"/>
        <v>-11.149999999999999</v>
      </c>
      <c r="BU93">
        <f t="shared" si="62"/>
        <v>-13.529999999999998</v>
      </c>
      <c r="BW93" s="24">
        <f t="shared" si="89"/>
        <v>1</v>
      </c>
      <c r="BX93" s="24">
        <f t="shared" si="63"/>
        <v>0.75</v>
      </c>
      <c r="BY93" s="24">
        <f t="shared" si="64"/>
        <v>-1.18</v>
      </c>
      <c r="BZ93" s="24">
        <f t="shared" si="65"/>
        <v>0.10000000000000009</v>
      </c>
      <c r="CA93" s="24">
        <f t="shared" si="66"/>
        <v>0</v>
      </c>
      <c r="CB93" s="24">
        <f t="shared" si="83"/>
        <v>0</v>
      </c>
      <c r="CC93" s="24">
        <f t="shared" si="67"/>
        <v>0</v>
      </c>
      <c r="CD93" s="25">
        <f t="shared" si="68"/>
        <v>0</v>
      </c>
      <c r="CE93" s="24">
        <f t="shared" si="69"/>
        <v>1</v>
      </c>
      <c r="CF93">
        <f t="shared" si="70"/>
        <v>1</v>
      </c>
      <c r="CG93">
        <f t="shared" si="84"/>
        <v>1</v>
      </c>
      <c r="CH93">
        <f t="shared" si="85"/>
        <v>1</v>
      </c>
      <c r="CI93">
        <f t="shared" si="86"/>
        <v>1</v>
      </c>
      <c r="CJ93">
        <f t="shared" si="87"/>
        <v>1</v>
      </c>
      <c r="CK93">
        <f t="shared" si="71"/>
        <v>1.8907563025210086</v>
      </c>
      <c r="CL93">
        <f t="shared" si="93"/>
        <v>-1.2549999999999999</v>
      </c>
      <c r="CM93">
        <f t="shared" si="94"/>
        <v>1</v>
      </c>
      <c r="CN93" t="str">
        <f t="shared" si="74"/>
        <v/>
      </c>
      <c r="CO93" t="str">
        <f t="shared" si="75"/>
        <v/>
      </c>
    </row>
    <row r="94" spans="1:93" ht="16" hidden="1" x14ac:dyDescent="0.2">
      <c r="A94">
        <v>403</v>
      </c>
      <c r="B94" t="s">
        <v>1077</v>
      </c>
      <c r="C94" t="s">
        <v>94</v>
      </c>
      <c r="D94" t="s">
        <v>1078</v>
      </c>
      <c r="E94" t="s">
        <v>242</v>
      </c>
      <c r="F94" t="s">
        <v>97</v>
      </c>
      <c r="G94">
        <v>91411</v>
      </c>
      <c r="H94" t="s">
        <v>1079</v>
      </c>
      <c r="J94" t="str">
        <f t="shared" si="46"/>
        <v>Mel Pollack_1</v>
      </c>
      <c r="K94" s="22">
        <v>9823</v>
      </c>
      <c r="L94">
        <v>1</v>
      </c>
      <c r="M94" s="22" t="s">
        <v>1080</v>
      </c>
      <c r="N94" s="22"/>
      <c r="O94">
        <v>0</v>
      </c>
      <c r="P94">
        <v>0</v>
      </c>
      <c r="Q94">
        <v>0</v>
      </c>
      <c r="R94">
        <f t="shared" si="47"/>
        <v>0</v>
      </c>
      <c r="S94">
        <f t="shared" si="48"/>
        <v>1</v>
      </c>
      <c r="T94">
        <f t="shared" si="49"/>
        <v>0</v>
      </c>
      <c r="U94">
        <f t="shared" si="50"/>
        <v>0</v>
      </c>
      <c r="V94">
        <f t="shared" si="51"/>
        <v>0</v>
      </c>
      <c r="W94">
        <f t="shared" si="90"/>
        <v>0</v>
      </c>
      <c r="X94">
        <f t="shared" si="53"/>
        <v>0</v>
      </c>
      <c r="Y94" s="22" t="s">
        <v>1081</v>
      </c>
      <c r="Z94">
        <v>0</v>
      </c>
      <c r="AA94">
        <f t="shared" si="96"/>
        <v>1</v>
      </c>
      <c r="AB94">
        <f t="shared" si="54"/>
        <v>0</v>
      </c>
      <c r="AC94">
        <v>0</v>
      </c>
      <c r="AD94">
        <v>0</v>
      </c>
      <c r="AE94">
        <f t="shared" si="55"/>
        <v>1</v>
      </c>
      <c r="AF94" s="23">
        <v>1</v>
      </c>
      <c r="AG94">
        <f t="shared" si="97"/>
        <v>0</v>
      </c>
      <c r="AH94">
        <v>1</v>
      </c>
      <c r="AI94" t="s">
        <v>1082</v>
      </c>
      <c r="AJ94">
        <f t="shared" si="58"/>
        <v>1</v>
      </c>
      <c r="AK94" s="22"/>
      <c r="AN94">
        <v>12</v>
      </c>
      <c r="AO94" s="24">
        <v>1</v>
      </c>
      <c r="AP94" s="25">
        <f t="shared" si="80"/>
        <v>80.136986301369859</v>
      </c>
      <c r="AQ94">
        <v>1</v>
      </c>
      <c r="AS94" s="26">
        <v>1</v>
      </c>
      <c r="AT94" s="24">
        <v>1</v>
      </c>
      <c r="AU94" s="27">
        <v>4.5</v>
      </c>
      <c r="AV94" s="27"/>
      <c r="AW94" s="22">
        <v>39500</v>
      </c>
      <c r="AX94" s="22" t="str">
        <f>IF(ISERROR(VLOOKUP($J94,'[1]early late'!$G$1:$BT$134,7,FALSE)),"",VLOOKUP($J94,'[1]early late'!$G$1:$BT$134,7,FALSE))</f>
        <v/>
      </c>
      <c r="AY94" s="22">
        <v>39685</v>
      </c>
      <c r="AZ94" s="27">
        <v>6.1</v>
      </c>
      <c r="BA94" t="s">
        <v>118</v>
      </c>
      <c r="BB94" s="25">
        <f t="shared" si="88"/>
        <v>1</v>
      </c>
      <c r="BC94" s="27">
        <v>3.2160000000000002</v>
      </c>
      <c r="BD94" s="27">
        <v>5.4059999999999997</v>
      </c>
      <c r="BE94" s="27">
        <v>4.2300000000000004</v>
      </c>
      <c r="BF94" s="27">
        <v>8.5820000000000007</v>
      </c>
      <c r="BG94" s="27" t="str">
        <f>IF(ISERROR(VLOOKUP($J94,'[1]early late'!$G$1:$BT$134,8,FALSE)),"",VLOOKUP($J94,'[1]early late'!$G$1:$BT$134,8,FALSE))</f>
        <v/>
      </c>
      <c r="BH94" s="27" t="str">
        <f>IF(ISERROR(VLOOKUP($J94,'[1]early late'!$G$1:$BT$134,9,FALSE)),"",VLOOKUP($J94,'[1]early late'!$G$1:$BT$134,9,FALSE))</f>
        <v/>
      </c>
      <c r="BI94" s="27"/>
      <c r="BJ94">
        <v>4.399</v>
      </c>
      <c r="BK94">
        <v>6.6280000000000001</v>
      </c>
      <c r="BM94" s="28"/>
      <c r="BN94" s="28" t="str">
        <f>IF(ISERROR(VLOOKUP($J94,'[1]early late'!$G$1:$BT$134,40,FALSE)),"",VLOOKUP($J94,'[1]early late'!$G$1:$BT$134,40,FALSE))</f>
        <v/>
      </c>
      <c r="BO94" s="28" t="str">
        <f>IF(ISERROR(VLOOKUP($J94,'[1]early late'!$G$1:$BT$134,41,FALSE)),"",VLOOKUP($J94,'[1]early late'!$G$1:$BT$134,41,FALSE))</f>
        <v/>
      </c>
      <c r="BP94">
        <f t="shared" si="81"/>
        <v>1.0140000000000002</v>
      </c>
      <c r="BQ94">
        <f t="shared" si="59"/>
        <v>3.176000000000001</v>
      </c>
      <c r="BR94">
        <f t="shared" si="60"/>
        <v>2.1620000000000008</v>
      </c>
      <c r="BS94">
        <f t="shared" si="82"/>
        <v>1.1829999999999998</v>
      </c>
      <c r="BT94">
        <f t="shared" si="61"/>
        <v>1.2220000000000004</v>
      </c>
      <c r="BU94">
        <f t="shared" si="62"/>
        <v>3.900000000000059E-2</v>
      </c>
      <c r="BW94" s="24">
        <f t="shared" si="89"/>
        <v>1</v>
      </c>
      <c r="BX94" s="24">
        <f t="shared" si="63"/>
        <v>9.0000000000003411E-3</v>
      </c>
      <c r="BY94" s="24">
        <f t="shared" si="64"/>
        <v>-0.11399999999999988</v>
      </c>
      <c r="BZ94" s="24">
        <f t="shared" si="65"/>
        <v>1.3200000000000003</v>
      </c>
      <c r="CA94" s="24">
        <f t="shared" si="66"/>
        <v>1</v>
      </c>
      <c r="CB94" s="24">
        <f t="shared" si="83"/>
        <v>0</v>
      </c>
      <c r="CC94" s="24">
        <f t="shared" si="67"/>
        <v>1</v>
      </c>
      <c r="CD94" s="25">
        <f t="shared" si="68"/>
        <v>0</v>
      </c>
      <c r="CE94" s="24">
        <f t="shared" si="69"/>
        <v>0</v>
      </c>
      <c r="CF94">
        <f t="shared" si="70"/>
        <v>1</v>
      </c>
      <c r="CG94">
        <f t="shared" si="84"/>
        <v>1</v>
      </c>
      <c r="CH94">
        <f t="shared" si="85"/>
        <v>1</v>
      </c>
      <c r="CI94">
        <f t="shared" si="86"/>
        <v>1</v>
      </c>
      <c r="CJ94">
        <f t="shared" si="87"/>
        <v>1</v>
      </c>
      <c r="CK94">
        <f t="shared" si="71"/>
        <v>3.8038884192730351</v>
      </c>
      <c r="CL94">
        <f t="shared" si="93"/>
        <v>-5.7999999999999829E-2</v>
      </c>
      <c r="CM94">
        <f t="shared" si="94"/>
        <v>0</v>
      </c>
      <c r="CN94" t="str">
        <f t="shared" si="74"/>
        <v/>
      </c>
      <c r="CO94" t="str">
        <f t="shared" si="75"/>
        <v/>
      </c>
    </row>
    <row r="95" spans="1:93" ht="16" x14ac:dyDescent="0.2">
      <c r="A95">
        <v>430</v>
      </c>
      <c r="B95" t="s">
        <v>1178</v>
      </c>
      <c r="C95" t="s">
        <v>94</v>
      </c>
      <c r="J95" t="str">
        <f t="shared" si="46"/>
        <v>Virginia Lizarraga_0</v>
      </c>
      <c r="K95" s="22">
        <v>17615</v>
      </c>
      <c r="L95">
        <v>1</v>
      </c>
      <c r="M95" s="22" t="s">
        <v>1179</v>
      </c>
      <c r="N95" s="22"/>
      <c r="O95">
        <v>0</v>
      </c>
      <c r="P95">
        <v>0</v>
      </c>
      <c r="Q95">
        <v>0</v>
      </c>
      <c r="R95">
        <f t="shared" si="47"/>
        <v>0</v>
      </c>
      <c r="S95">
        <f t="shared" si="48"/>
        <v>0</v>
      </c>
      <c r="T95">
        <f t="shared" si="49"/>
        <v>0</v>
      </c>
      <c r="U95">
        <f t="shared" si="50"/>
        <v>0</v>
      </c>
      <c r="V95">
        <f t="shared" si="51"/>
        <v>0</v>
      </c>
      <c r="W95">
        <v>1</v>
      </c>
      <c r="X95">
        <f t="shared" si="53"/>
        <v>0</v>
      </c>
      <c r="Y95" s="22" t="s">
        <v>889</v>
      </c>
      <c r="Z95">
        <v>0</v>
      </c>
      <c r="AA95">
        <f t="shared" si="96"/>
        <v>1</v>
      </c>
      <c r="AB95">
        <f t="shared" si="54"/>
        <v>0</v>
      </c>
      <c r="AC95">
        <v>0</v>
      </c>
      <c r="AD95">
        <v>0</v>
      </c>
      <c r="AE95">
        <f t="shared" si="55"/>
        <v>0</v>
      </c>
      <c r="AF95" s="23">
        <f t="shared" ref="AF95:AF100" si="98">IF(ISERROR(SEARCH("canth",Y95)),0,1)</f>
        <v>0</v>
      </c>
      <c r="AG95">
        <f t="shared" si="97"/>
        <v>0</v>
      </c>
      <c r="AH95">
        <v>0</v>
      </c>
      <c r="AJ95">
        <f t="shared" si="58"/>
        <v>0</v>
      </c>
      <c r="AK95" s="22" t="s">
        <v>1180</v>
      </c>
      <c r="AN95">
        <v>16</v>
      </c>
      <c r="AO95" s="24">
        <v>2</v>
      </c>
      <c r="AP95" s="25">
        <f t="shared" si="80"/>
        <v>55.635616438356166</v>
      </c>
      <c r="AQ95">
        <v>1</v>
      </c>
      <c r="AS95" s="26">
        <v>0</v>
      </c>
      <c r="AT95" s="24">
        <v>1</v>
      </c>
      <c r="AU95" s="27">
        <v>4.5</v>
      </c>
      <c r="AV95" s="27"/>
      <c r="AW95" s="29">
        <v>38219</v>
      </c>
      <c r="AX95" s="22" t="str">
        <f>IF(ISERROR(VLOOKUP($J95,'[1]early late'!$G$1:$BT$134,7,FALSE)),"",VLOOKUP($J95,'[1]early late'!$G$1:$BT$134,7,FALSE))</f>
        <v/>
      </c>
      <c r="AY95" s="29">
        <v>38323</v>
      </c>
      <c r="AZ95" s="27">
        <v>3.4</v>
      </c>
      <c r="BA95" t="s">
        <v>101</v>
      </c>
      <c r="BB95" s="25">
        <f t="shared" si="88"/>
        <v>0</v>
      </c>
      <c r="BC95">
        <v>3.39</v>
      </c>
      <c r="BD95">
        <v>22.51</v>
      </c>
      <c r="BE95">
        <v>5.4</v>
      </c>
      <c r="BF95">
        <v>18.399999999999999</v>
      </c>
      <c r="BG95" s="27" t="str">
        <f>IF(ISERROR(VLOOKUP($J95,'[1]early late'!$G$1:$BT$134,8,FALSE)),"",VLOOKUP($J95,'[1]early late'!$G$1:$BT$134,8,FALSE))</f>
        <v/>
      </c>
      <c r="BH95" s="27" t="str">
        <f>IF(ISERROR(VLOOKUP($J95,'[1]early late'!$G$1:$BT$134,9,FALSE)),"",VLOOKUP($J95,'[1]early late'!$G$1:$BT$134,9,FALSE))</f>
        <v/>
      </c>
      <c r="BJ95">
        <v>4.66</v>
      </c>
      <c r="BK95">
        <v>21.7</v>
      </c>
      <c r="BN95" s="28" t="str">
        <f>IF(ISERROR(VLOOKUP($J95,'[1]early late'!$G$1:$BT$134,40,FALSE)),"",VLOOKUP($J95,'[1]early late'!$G$1:$BT$134,40,FALSE))</f>
        <v/>
      </c>
      <c r="BO95" s="28" t="str">
        <f>IF(ISERROR(VLOOKUP($J95,'[1]early late'!$G$1:$BT$134,41,FALSE)),"",VLOOKUP($J95,'[1]early late'!$G$1:$BT$134,41,FALSE))</f>
        <v/>
      </c>
      <c r="BP95">
        <f t="shared" si="81"/>
        <v>2.0100000000000002</v>
      </c>
      <c r="BQ95">
        <f t="shared" si="59"/>
        <v>-4.110000000000003</v>
      </c>
      <c r="BR95">
        <f t="shared" si="60"/>
        <v>-6.1200000000000028</v>
      </c>
      <c r="BS95">
        <f t="shared" si="82"/>
        <v>1.27</v>
      </c>
      <c r="BT95">
        <f t="shared" si="61"/>
        <v>-0.81000000000000227</v>
      </c>
      <c r="BU95">
        <f t="shared" si="62"/>
        <v>-2.0800000000000018</v>
      </c>
      <c r="BW95" s="24">
        <f t="shared" si="89"/>
        <v>1</v>
      </c>
      <c r="BX95" s="24">
        <f t="shared" si="63"/>
        <v>-0.24000000000000021</v>
      </c>
      <c r="BY95" s="24">
        <f t="shared" si="64"/>
        <v>-1.2600000000000002</v>
      </c>
      <c r="BZ95" s="24">
        <f t="shared" si="65"/>
        <v>1.0300000000000002</v>
      </c>
      <c r="CA95" s="24">
        <f t="shared" si="66"/>
        <v>0</v>
      </c>
      <c r="CB95" s="24">
        <f t="shared" si="83"/>
        <v>0</v>
      </c>
      <c r="CC95" s="24">
        <f t="shared" si="67"/>
        <v>0</v>
      </c>
      <c r="CD95" s="25">
        <f t="shared" si="68"/>
        <v>0</v>
      </c>
      <c r="CE95" s="24">
        <f t="shared" si="69"/>
        <v>0</v>
      </c>
      <c r="CF95">
        <f t="shared" si="70"/>
        <v>1</v>
      </c>
      <c r="CG95">
        <f t="shared" si="84"/>
        <v>1</v>
      </c>
      <c r="CH95">
        <f t="shared" si="85"/>
        <v>1</v>
      </c>
      <c r="CI95">
        <f t="shared" si="86"/>
        <v>1</v>
      </c>
      <c r="CJ95">
        <f t="shared" si="87"/>
        <v>1</v>
      </c>
      <c r="CK95">
        <f t="shared" si="71"/>
        <v>3.5433070866141732</v>
      </c>
      <c r="CL95">
        <f t="shared" si="93"/>
        <v>-0.14500000000000002</v>
      </c>
      <c r="CM95">
        <f t="shared" si="94"/>
        <v>0</v>
      </c>
      <c r="CN95" t="str">
        <f t="shared" si="74"/>
        <v/>
      </c>
      <c r="CO95" t="str">
        <f t="shared" si="75"/>
        <v/>
      </c>
    </row>
    <row r="96" spans="1:93" ht="16" x14ac:dyDescent="0.2">
      <c r="A96">
        <v>481</v>
      </c>
      <c r="B96" t="s">
        <v>1359</v>
      </c>
      <c r="C96" t="s">
        <v>94</v>
      </c>
      <c r="D96" t="s">
        <v>1360</v>
      </c>
      <c r="E96" t="s">
        <v>1361</v>
      </c>
      <c r="F96" t="s">
        <v>97</v>
      </c>
      <c r="G96">
        <v>91362</v>
      </c>
      <c r="H96" t="s">
        <v>1362</v>
      </c>
      <c r="J96" t="str">
        <f t="shared" si="46"/>
        <v>James Izu (21)_1</v>
      </c>
      <c r="K96" s="22">
        <v>17810</v>
      </c>
      <c r="L96">
        <v>0</v>
      </c>
      <c r="M96" s="22"/>
      <c r="N96" s="22"/>
      <c r="O96">
        <v>0</v>
      </c>
      <c r="P96">
        <v>0</v>
      </c>
      <c r="Q96">
        <v>0</v>
      </c>
      <c r="R96">
        <f t="shared" si="47"/>
        <v>0</v>
      </c>
      <c r="S96">
        <f t="shared" si="48"/>
        <v>0</v>
      </c>
      <c r="T96">
        <f t="shared" si="49"/>
        <v>0</v>
      </c>
      <c r="U96">
        <f t="shared" si="50"/>
        <v>0</v>
      </c>
      <c r="V96">
        <f t="shared" si="51"/>
        <v>0</v>
      </c>
      <c r="W96">
        <f t="shared" ref="W96:W107" si="99">IF(ISERROR(SEARCH("glauc",M96)),0,1)</f>
        <v>0</v>
      </c>
      <c r="X96">
        <f t="shared" si="53"/>
        <v>0</v>
      </c>
      <c r="Y96" s="22" t="s">
        <v>158</v>
      </c>
      <c r="Z96">
        <v>0</v>
      </c>
      <c r="AA96">
        <f t="shared" si="96"/>
        <v>1</v>
      </c>
      <c r="AB96">
        <f t="shared" si="54"/>
        <v>0</v>
      </c>
      <c r="AC96">
        <v>0</v>
      </c>
      <c r="AD96">
        <v>0</v>
      </c>
      <c r="AE96">
        <f t="shared" si="55"/>
        <v>0</v>
      </c>
      <c r="AF96" s="23">
        <f t="shared" si="98"/>
        <v>0</v>
      </c>
      <c r="AG96">
        <f t="shared" si="97"/>
        <v>0</v>
      </c>
      <c r="AH96">
        <v>0</v>
      </c>
      <c r="AJ96">
        <f t="shared" si="58"/>
        <v>0</v>
      </c>
      <c r="AK96" s="22" t="s">
        <v>1364</v>
      </c>
      <c r="AN96">
        <v>14</v>
      </c>
      <c r="AO96" s="24">
        <v>1</v>
      </c>
      <c r="AP96" s="25">
        <f t="shared" si="80"/>
        <v>58.56986301369863</v>
      </c>
      <c r="AQ96">
        <v>2</v>
      </c>
      <c r="AS96" s="26">
        <v>1</v>
      </c>
      <c r="AT96" s="24">
        <v>1</v>
      </c>
      <c r="AU96" s="27">
        <v>4.5</v>
      </c>
      <c r="AV96" s="27"/>
      <c r="AW96" s="22">
        <v>39500</v>
      </c>
      <c r="AX96" s="22" t="str">
        <f>IF(ISERROR(VLOOKUP($J96,'[1]early late'!$G$1:$BT$134,7,FALSE)),"",VLOOKUP($J96,'[1]early late'!$G$1:$BT$134,7,FALSE))</f>
        <v/>
      </c>
      <c r="AY96" s="22">
        <v>39622</v>
      </c>
      <c r="AZ96" s="27">
        <f>IF(AND(ISNUMBER(AW96),ISNUMBER(AY96)),DAYS360(AW96,AY96)/30,"")</f>
        <v>4.0333333333333332</v>
      </c>
      <c r="BA96" t="s">
        <v>245</v>
      </c>
      <c r="BB96" s="25">
        <f t="shared" si="88"/>
        <v>2</v>
      </c>
      <c r="BC96" s="27">
        <v>1.89</v>
      </c>
      <c r="BD96" s="27">
        <v>16.54</v>
      </c>
      <c r="BE96" s="27">
        <v>3.2</v>
      </c>
      <c r="BF96" s="27">
        <v>19.36</v>
      </c>
      <c r="BG96" s="27" t="str">
        <f>IF(ISERROR(VLOOKUP($J96,'[1]early late'!$G$1:$BT$134,8,FALSE)),"",VLOOKUP($J96,'[1]early late'!$G$1:$BT$134,8,FALSE))</f>
        <v/>
      </c>
      <c r="BH96" s="27" t="str">
        <f>IF(ISERROR(VLOOKUP($J96,'[1]early late'!$G$1:$BT$134,9,FALSE)),"",VLOOKUP($J96,'[1]early late'!$G$1:$BT$134,9,FALSE))</f>
        <v/>
      </c>
      <c r="BI96" s="27"/>
      <c r="BJ96" s="27">
        <v>2.88</v>
      </c>
      <c r="BK96">
        <v>17.3</v>
      </c>
      <c r="BM96" s="28" t="s">
        <v>1365</v>
      </c>
      <c r="BN96" s="28" t="str">
        <f>IF(ISERROR(VLOOKUP($J96,'[1]early late'!$G$1:$BT$134,40,FALSE)),"",VLOOKUP($J96,'[1]early late'!$G$1:$BT$134,40,FALSE))</f>
        <v/>
      </c>
      <c r="BO96" s="28" t="str">
        <f>IF(ISERROR(VLOOKUP($J96,'[1]early late'!$G$1:$BT$134,41,FALSE)),"",VLOOKUP($J96,'[1]early late'!$G$1:$BT$134,41,FALSE))</f>
        <v/>
      </c>
      <c r="BP96">
        <f t="shared" si="81"/>
        <v>1.3100000000000003</v>
      </c>
      <c r="BQ96">
        <f t="shared" si="59"/>
        <v>2.8200000000000003</v>
      </c>
      <c r="BR96">
        <f t="shared" si="60"/>
        <v>1.51</v>
      </c>
      <c r="BS96">
        <f t="shared" si="82"/>
        <v>0.99</v>
      </c>
      <c r="BT96">
        <f t="shared" si="61"/>
        <v>0.76000000000000156</v>
      </c>
      <c r="BU96">
        <f t="shared" si="62"/>
        <v>-0.22999999999999687</v>
      </c>
      <c r="BW96" s="24">
        <f t="shared" si="89"/>
        <v>1</v>
      </c>
      <c r="BX96" s="24" t="str">
        <f t="shared" si="63"/>
        <v/>
      </c>
      <c r="BY96" s="24" t="str">
        <f t="shared" si="64"/>
        <v/>
      </c>
      <c r="BZ96" s="24" t="str">
        <f t="shared" si="65"/>
        <v/>
      </c>
      <c r="CA96" s="24" t="str">
        <f t="shared" si="66"/>
        <v/>
      </c>
      <c r="CB96" s="24">
        <f t="shared" si="83"/>
        <v>0</v>
      </c>
      <c r="CC96" s="24">
        <f t="shared" si="67"/>
        <v>0</v>
      </c>
      <c r="CD96" s="25">
        <f t="shared" si="68"/>
        <v>0</v>
      </c>
      <c r="CE96" s="24" t="str">
        <f t="shared" si="69"/>
        <v/>
      </c>
      <c r="CF96">
        <f t="shared" si="70"/>
        <v>1</v>
      </c>
      <c r="CG96">
        <f t="shared" si="84"/>
        <v>1</v>
      </c>
      <c r="CH96">
        <f t="shared" si="85"/>
        <v>0</v>
      </c>
      <c r="CI96">
        <f t="shared" si="86"/>
        <v>0</v>
      </c>
      <c r="CJ96">
        <f t="shared" si="87"/>
        <v>1</v>
      </c>
      <c r="CK96">
        <f t="shared" si="71"/>
        <v>4.5454545454545459</v>
      </c>
      <c r="CL96">
        <f t="shared" si="93"/>
        <v>0.13500000000000001</v>
      </c>
      <c r="CM96">
        <f t="shared" si="94"/>
        <v>0</v>
      </c>
      <c r="CN96" t="str">
        <f t="shared" si="74"/>
        <v/>
      </c>
      <c r="CO96" t="str">
        <f t="shared" si="75"/>
        <v/>
      </c>
    </row>
    <row r="97" spans="1:93" ht="16" hidden="1" x14ac:dyDescent="0.2">
      <c r="A97">
        <v>561</v>
      </c>
      <c r="B97" t="s">
        <v>623</v>
      </c>
      <c r="C97" t="s">
        <v>94</v>
      </c>
      <c r="J97" t="str">
        <f t="shared" si="46"/>
        <v>Alan Matsuzaki_1</v>
      </c>
      <c r="K97" s="22">
        <v>13666</v>
      </c>
      <c r="L97">
        <v>1</v>
      </c>
      <c r="M97" s="32" t="s">
        <v>624</v>
      </c>
      <c r="N97" s="32"/>
      <c r="O97">
        <v>0</v>
      </c>
      <c r="P97">
        <v>0</v>
      </c>
      <c r="Q97">
        <v>0</v>
      </c>
      <c r="R97">
        <f t="shared" si="47"/>
        <v>0</v>
      </c>
      <c r="S97">
        <f t="shared" si="48"/>
        <v>0</v>
      </c>
      <c r="T97">
        <f t="shared" si="49"/>
        <v>0</v>
      </c>
      <c r="U97">
        <f t="shared" si="50"/>
        <v>0</v>
      </c>
      <c r="V97">
        <f t="shared" si="51"/>
        <v>0</v>
      </c>
      <c r="W97">
        <f t="shared" si="99"/>
        <v>1</v>
      </c>
      <c r="X97">
        <f t="shared" si="53"/>
        <v>0</v>
      </c>
      <c r="Y97" s="22" t="s">
        <v>1638</v>
      </c>
      <c r="Z97">
        <v>0</v>
      </c>
      <c r="AA97" s="31">
        <f t="shared" si="96"/>
        <v>0</v>
      </c>
      <c r="AB97">
        <f t="shared" si="54"/>
        <v>1</v>
      </c>
      <c r="AC97">
        <v>1</v>
      </c>
      <c r="AD97">
        <v>0</v>
      </c>
      <c r="AE97">
        <f t="shared" si="55"/>
        <v>0</v>
      </c>
      <c r="AF97">
        <f t="shared" si="98"/>
        <v>1</v>
      </c>
      <c r="AG97">
        <f t="shared" si="97"/>
        <v>0</v>
      </c>
      <c r="AH97">
        <v>0</v>
      </c>
      <c r="AJ97">
        <f t="shared" si="58"/>
        <v>0</v>
      </c>
      <c r="AK97" s="22"/>
      <c r="AN97">
        <v>15</v>
      </c>
      <c r="AO97" s="24">
        <v>1</v>
      </c>
      <c r="AP97" s="25">
        <f t="shared" si="80"/>
        <v>73.095890410958901</v>
      </c>
      <c r="AQ97">
        <v>1</v>
      </c>
      <c r="AS97" s="24">
        <v>1</v>
      </c>
      <c r="AT97" s="24">
        <v>0</v>
      </c>
      <c r="AU97" s="27">
        <v>4.5</v>
      </c>
      <c r="AV97" s="27"/>
      <c r="AW97" s="29">
        <v>40734</v>
      </c>
      <c r="AX97" s="22" t="str">
        <f>IF(ISERROR(VLOOKUP($J97,'[2]early late'!$G$1:$BT$134,7,FALSE)),"",VLOOKUP($J97,'[2]early late'!$G$1:$BT$134,7,FALSE))</f>
        <v/>
      </c>
      <c r="AY97" s="29">
        <v>40814</v>
      </c>
      <c r="AZ97" s="27">
        <v>2.6</v>
      </c>
      <c r="BA97" t="s">
        <v>101</v>
      </c>
      <c r="BB97" s="25">
        <f t="shared" si="88"/>
        <v>0</v>
      </c>
      <c r="BC97">
        <v>3.69</v>
      </c>
      <c r="BD97">
        <v>21.08</v>
      </c>
      <c r="BE97">
        <v>2.5299999999999998</v>
      </c>
      <c r="BF97">
        <v>20.6</v>
      </c>
      <c r="BG97" s="27" t="str">
        <f>IF(ISERROR(VLOOKUP($J97,'[2]early late'!$G$1:$BT$134,8,FALSE)),"",VLOOKUP($J97,'[2]early late'!$G$1:$BT$134,8,FALSE))</f>
        <v/>
      </c>
      <c r="BH97" s="27" t="str">
        <f>IF(ISERROR(VLOOKUP($J97,'[2]early late'!$G$1:$BT$134,9,FALSE)),"",VLOOKUP($J97,'[2]early late'!$G$1:$BT$134,9,FALSE))</f>
        <v/>
      </c>
      <c r="BJ97">
        <v>3.21</v>
      </c>
      <c r="BK97">
        <v>22.2</v>
      </c>
      <c r="BM97" t="s">
        <v>626</v>
      </c>
      <c r="BN97" s="28" t="str">
        <f>IF(ISERROR(VLOOKUP($J97,'[2]early late'!$G$1:$BT$134,40,FALSE)),"",VLOOKUP($J97,'[2]early late'!$G$1:$BT$134,40,FALSE))</f>
        <v/>
      </c>
      <c r="BO97" s="28" t="str">
        <f>IF(ISERROR(VLOOKUP($J97,'[2]early late'!$G$1:$BT$134,41,FALSE)),"",VLOOKUP($J97,'[2]early late'!$G$1:$BT$134,41,FALSE))</f>
        <v/>
      </c>
      <c r="BP97">
        <f t="shared" si="81"/>
        <v>-1.1600000000000001</v>
      </c>
      <c r="BQ97">
        <f t="shared" si="59"/>
        <v>-0.47999999999999687</v>
      </c>
      <c r="BR97">
        <f t="shared" si="60"/>
        <v>0.68000000000000327</v>
      </c>
      <c r="BS97">
        <f t="shared" si="82"/>
        <v>-0.48</v>
      </c>
      <c r="BT97">
        <f t="shared" si="61"/>
        <v>1.120000000000001</v>
      </c>
      <c r="BU97">
        <f t="shared" si="62"/>
        <v>1.6000000000000014</v>
      </c>
      <c r="BW97" s="24">
        <f t="shared" si="89"/>
        <v>0</v>
      </c>
      <c r="BX97" s="24">
        <f t="shared" si="63"/>
        <v>-0.4700000000000002</v>
      </c>
      <c r="BY97" s="24">
        <f t="shared" si="64"/>
        <v>3.69</v>
      </c>
      <c r="BZ97" s="24">
        <f t="shared" si="65"/>
        <v>2.0599999999999996</v>
      </c>
      <c r="CA97" s="24">
        <f t="shared" si="66"/>
        <v>0</v>
      </c>
      <c r="CB97" s="24" t="str">
        <f t="shared" si="83"/>
        <v/>
      </c>
      <c r="CC97" s="24">
        <f t="shared" si="67"/>
        <v>1</v>
      </c>
      <c r="CD97" s="25">
        <f t="shared" si="68"/>
        <v>0</v>
      </c>
      <c r="CE97" s="24">
        <f t="shared" si="69"/>
        <v>0</v>
      </c>
      <c r="CF97">
        <f t="shared" si="70"/>
        <v>1</v>
      </c>
      <c r="CG97">
        <f t="shared" si="84"/>
        <v>1</v>
      </c>
      <c r="CH97">
        <f t="shared" si="85"/>
        <v>0</v>
      </c>
      <c r="CI97">
        <f t="shared" si="86"/>
        <v>1</v>
      </c>
      <c r="CJ97">
        <f t="shared" si="87"/>
        <v>1</v>
      </c>
      <c r="CK97" t="str">
        <f t="shared" si="71"/>
        <v/>
      </c>
      <c r="CL97">
        <f t="shared" si="93"/>
        <v>1.605</v>
      </c>
      <c r="CM97">
        <f t="shared" si="94"/>
        <v>1</v>
      </c>
      <c r="CN97" t="str">
        <f t="shared" si="74"/>
        <v/>
      </c>
      <c r="CO97">
        <f t="shared" si="75"/>
        <v>1</v>
      </c>
    </row>
    <row r="98" spans="1:93" ht="16" hidden="1" x14ac:dyDescent="0.2">
      <c r="A98">
        <v>585</v>
      </c>
      <c r="B98" t="s">
        <v>925</v>
      </c>
      <c r="C98" t="s">
        <v>94</v>
      </c>
      <c r="J98" t="str">
        <f t="shared" si="46"/>
        <v>Brenda Braun_1</v>
      </c>
      <c r="K98" s="22">
        <f>IF(ISERROR(VLOOKUP($J98,'[2]early late'!$G$1:$BT$134,4,FALSE)),"",VLOOKUP($J98,'[2]early late'!$G$1:$BT$134,4,FALSE))</f>
        <v>11370</v>
      </c>
      <c r="L98">
        <v>1</v>
      </c>
      <c r="M98" s="22" t="s">
        <v>926</v>
      </c>
      <c r="N98" s="22"/>
      <c r="O98">
        <v>1</v>
      </c>
      <c r="P98">
        <v>1</v>
      </c>
      <c r="Q98">
        <v>1</v>
      </c>
      <c r="R98">
        <f t="shared" si="47"/>
        <v>0</v>
      </c>
      <c r="S98">
        <f t="shared" si="48"/>
        <v>1</v>
      </c>
      <c r="T98">
        <f t="shared" si="49"/>
        <v>0</v>
      </c>
      <c r="U98">
        <f t="shared" si="50"/>
        <v>0</v>
      </c>
      <c r="V98">
        <f t="shared" si="51"/>
        <v>0</v>
      </c>
      <c r="W98">
        <f t="shared" si="99"/>
        <v>0</v>
      </c>
      <c r="X98">
        <f t="shared" si="53"/>
        <v>0</v>
      </c>
      <c r="Y98" s="22" t="s">
        <v>1655</v>
      </c>
      <c r="Z98">
        <v>0</v>
      </c>
      <c r="AA98" s="31">
        <f t="shared" si="96"/>
        <v>0</v>
      </c>
      <c r="AB98">
        <f t="shared" si="54"/>
        <v>1</v>
      </c>
      <c r="AC98">
        <v>1</v>
      </c>
      <c r="AD98">
        <v>0</v>
      </c>
      <c r="AE98">
        <f t="shared" si="55"/>
        <v>0</v>
      </c>
      <c r="AF98">
        <f t="shared" si="98"/>
        <v>0</v>
      </c>
      <c r="AG98">
        <f t="shared" si="97"/>
        <v>0</v>
      </c>
      <c r="AH98">
        <v>0</v>
      </c>
      <c r="AJ98">
        <f t="shared" si="58"/>
        <v>0</v>
      </c>
      <c r="AK98" s="22"/>
      <c r="AN98" s="49">
        <v>15</v>
      </c>
      <c r="AO98" s="24">
        <v>2</v>
      </c>
      <c r="AP98" s="25">
        <f t="shared" si="80"/>
        <v>75.147945205479445</v>
      </c>
      <c r="AQ98">
        <v>1</v>
      </c>
      <c r="AS98" s="24">
        <v>1</v>
      </c>
      <c r="AT98" s="24">
        <v>0</v>
      </c>
      <c r="AU98" s="27">
        <v>4.5</v>
      </c>
      <c r="AV98" s="27"/>
      <c r="AW98" s="29">
        <v>39197</v>
      </c>
      <c r="AX98" s="22">
        <f>IF(ISERROR(VLOOKUP($J98,'[2]early late'!$G$1:$BT$134,7,FALSE)),"",VLOOKUP($J98,'[2]early late'!$G$1:$BT$134,7,FALSE))</f>
        <v>39202</v>
      </c>
      <c r="AY98" s="29">
        <v>39282</v>
      </c>
      <c r="AZ98" s="27">
        <v>2.8</v>
      </c>
      <c r="BA98" t="s">
        <v>101</v>
      </c>
      <c r="BB98" s="25">
        <f t="shared" si="88"/>
        <v>0</v>
      </c>
      <c r="BC98">
        <v>2.88</v>
      </c>
      <c r="BD98">
        <v>28.18</v>
      </c>
      <c r="BE98">
        <v>2.33</v>
      </c>
      <c r="BF98">
        <v>26.11</v>
      </c>
      <c r="BG98" s="27">
        <f>IF(ISERROR(VLOOKUP($J98,'[2]early late'!$G$1:$BT$134,8,FALSE)),"",VLOOKUP($J98,'[2]early late'!$G$1:$BT$134,8,FALSE))</f>
        <v>5</v>
      </c>
      <c r="BH98" s="27">
        <f>IF(ISERROR(VLOOKUP($J98,'[2]early late'!$G$1:$BT$134,9,FALSE)),"",VLOOKUP($J98,'[2]early late'!$G$1:$BT$134,9,FALSE))</f>
        <v>2.25</v>
      </c>
      <c r="BJ98">
        <v>3.33</v>
      </c>
      <c r="BK98">
        <v>21.79</v>
      </c>
      <c r="BM98" t="s">
        <v>927</v>
      </c>
      <c r="BN98" s="28">
        <f>IF(ISERROR(VLOOKUP($J98,'[2]early late'!$G$1:$BT$134,40,FALSE)),"",VLOOKUP($J98,'[2]early late'!$G$1:$BT$134,40,FALSE))</f>
        <v>-0.62999999999999989</v>
      </c>
      <c r="BO98" s="28">
        <f>IF(ISERROR(VLOOKUP($J98,'[2]early late'!$G$1:$BT$134,41,FALSE)),"",VLOOKUP($J98,'[2]early late'!$G$1:$BT$134,41,FALSE))</f>
        <v>1.08</v>
      </c>
      <c r="BP98">
        <f t="shared" si="81"/>
        <v>-0.54999999999999982</v>
      </c>
      <c r="BQ98">
        <f t="shared" si="59"/>
        <v>-2.0700000000000003</v>
      </c>
      <c r="BR98">
        <f t="shared" si="60"/>
        <v>-1.5200000000000005</v>
      </c>
      <c r="BS98">
        <f t="shared" si="82"/>
        <v>0.45000000000000018</v>
      </c>
      <c r="BT98">
        <f t="shared" si="61"/>
        <v>-6.3900000000000006</v>
      </c>
      <c r="BU98">
        <f t="shared" si="62"/>
        <v>-6.84</v>
      </c>
      <c r="BW98" s="24">
        <f t="shared" si="89"/>
        <v>0</v>
      </c>
      <c r="BX98" s="24">
        <f t="shared" si="63"/>
        <v>-0.75</v>
      </c>
      <c r="BY98" s="24">
        <f t="shared" si="64"/>
        <v>1.18</v>
      </c>
      <c r="BZ98" s="24">
        <f t="shared" si="65"/>
        <v>-0.10000000000000009</v>
      </c>
      <c r="CA98" s="24">
        <f t="shared" si="66"/>
        <v>0</v>
      </c>
      <c r="CB98" s="24" t="str">
        <f t="shared" si="83"/>
        <v/>
      </c>
      <c r="CC98" s="24">
        <f t="shared" si="67"/>
        <v>1</v>
      </c>
      <c r="CD98" s="25">
        <f t="shared" si="68"/>
        <v>0</v>
      </c>
      <c r="CE98" s="24">
        <f t="shared" si="69"/>
        <v>1</v>
      </c>
      <c r="CF98">
        <f t="shared" si="70"/>
        <v>1</v>
      </c>
      <c r="CG98">
        <f t="shared" si="84"/>
        <v>1</v>
      </c>
      <c r="CH98">
        <f t="shared" si="85"/>
        <v>0</v>
      </c>
      <c r="CI98">
        <f t="shared" si="86"/>
        <v>1</v>
      </c>
      <c r="CJ98">
        <f t="shared" si="87"/>
        <v>1</v>
      </c>
      <c r="CK98" t="str">
        <f t="shared" si="71"/>
        <v/>
      </c>
      <c r="CL98">
        <f t="shared" si="93"/>
        <v>0.67499999999999982</v>
      </c>
      <c r="CM98">
        <f t="shared" si="94"/>
        <v>0</v>
      </c>
      <c r="CN98" t="str">
        <f t="shared" si="74"/>
        <v/>
      </c>
      <c r="CO98">
        <f t="shared" si="75"/>
        <v>1</v>
      </c>
    </row>
    <row r="99" spans="1:93" ht="16" x14ac:dyDescent="0.2">
      <c r="A99">
        <v>594</v>
      </c>
      <c r="B99" t="s">
        <v>957</v>
      </c>
      <c r="C99" t="s">
        <v>94</v>
      </c>
      <c r="J99" t="str">
        <f t="shared" si="46"/>
        <v>Emmanuel Yeroushalmi_1</v>
      </c>
      <c r="K99" s="22">
        <v>32184</v>
      </c>
      <c r="L99">
        <v>0</v>
      </c>
      <c r="M99" s="22"/>
      <c r="N99" s="22"/>
      <c r="O99">
        <v>0</v>
      </c>
      <c r="P99">
        <v>0</v>
      </c>
      <c r="Q99">
        <v>0</v>
      </c>
      <c r="R99">
        <f t="shared" si="47"/>
        <v>0</v>
      </c>
      <c r="S99">
        <f t="shared" si="48"/>
        <v>0</v>
      </c>
      <c r="T99">
        <f t="shared" si="49"/>
        <v>0</v>
      </c>
      <c r="U99">
        <f t="shared" si="50"/>
        <v>0</v>
      </c>
      <c r="V99">
        <f t="shared" si="51"/>
        <v>0</v>
      </c>
      <c r="W99">
        <f t="shared" si="99"/>
        <v>0</v>
      </c>
      <c r="X99">
        <f t="shared" si="53"/>
        <v>0</v>
      </c>
      <c r="Y99" s="22"/>
      <c r="Z99">
        <v>0</v>
      </c>
      <c r="AA99" s="31">
        <f t="shared" si="96"/>
        <v>0</v>
      </c>
      <c r="AB99">
        <f t="shared" si="54"/>
        <v>0</v>
      </c>
      <c r="AC99">
        <v>0</v>
      </c>
      <c r="AD99">
        <v>0</v>
      </c>
      <c r="AE99">
        <f t="shared" si="55"/>
        <v>0</v>
      </c>
      <c r="AF99">
        <f t="shared" si="98"/>
        <v>0</v>
      </c>
      <c r="AG99">
        <f t="shared" si="97"/>
        <v>0</v>
      </c>
      <c r="AH99">
        <v>0</v>
      </c>
      <c r="AJ99">
        <f t="shared" si="58"/>
        <v>0</v>
      </c>
      <c r="AK99" s="22"/>
      <c r="AN99">
        <v>15</v>
      </c>
      <c r="AO99" s="24">
        <v>1</v>
      </c>
      <c r="AP99" s="25">
        <f t="shared" si="80"/>
        <v>23.079452054794519</v>
      </c>
      <c r="AQ99">
        <v>1</v>
      </c>
      <c r="AS99" s="24">
        <v>1</v>
      </c>
      <c r="AT99" s="24">
        <v>0</v>
      </c>
      <c r="AU99" s="27">
        <v>4.5</v>
      </c>
      <c r="AV99" s="27"/>
      <c r="AW99" s="29">
        <v>40729</v>
      </c>
      <c r="AX99" s="22" t="str">
        <f>IF(ISERROR(VLOOKUP($J99,'[2]early late'!$G$1:$BT$134,7,FALSE)),"",VLOOKUP($J99,'[2]early late'!$G$1:$BT$134,7,FALSE))</f>
        <v/>
      </c>
      <c r="AY99" s="29">
        <v>40758</v>
      </c>
      <c r="AZ99" s="27">
        <v>0.93333333333333302</v>
      </c>
      <c r="BA99" t="s">
        <v>101</v>
      </c>
      <c r="BB99" s="25">
        <f t="shared" si="88"/>
        <v>0</v>
      </c>
      <c r="BC99">
        <v>3.05</v>
      </c>
      <c r="BD99">
        <v>12.52</v>
      </c>
      <c r="BE99">
        <v>2.77</v>
      </c>
      <c r="BF99">
        <v>15.98</v>
      </c>
      <c r="BG99" s="27" t="str">
        <f>IF(ISERROR(VLOOKUP($J99,'[2]early late'!$G$1:$BT$134,8,FALSE)),"",VLOOKUP($J99,'[2]early late'!$G$1:$BT$134,8,FALSE))</f>
        <v/>
      </c>
      <c r="BH99" s="27" t="str">
        <f>IF(ISERROR(VLOOKUP($J99,'[2]early late'!$G$1:$BT$134,9,FALSE)),"",VLOOKUP($J99,'[2]early late'!$G$1:$BT$134,9,FALSE))</f>
        <v/>
      </c>
      <c r="BJ99">
        <v>2.5099999999999998</v>
      </c>
      <c r="BK99">
        <v>15.97</v>
      </c>
      <c r="BN99" s="28" t="str">
        <f>IF(ISERROR(VLOOKUP($J99,'[2]early late'!$G$1:$BT$134,40,FALSE)),"",VLOOKUP($J99,'[2]early late'!$G$1:$BT$134,40,FALSE))</f>
        <v/>
      </c>
      <c r="BO99" s="28" t="str">
        <f>IF(ISERROR(VLOOKUP($J99,'[2]early late'!$G$1:$BT$134,41,FALSE)),"",VLOOKUP($J99,'[2]early late'!$G$1:$BT$134,41,FALSE))</f>
        <v/>
      </c>
      <c r="BP99">
        <f t="shared" si="81"/>
        <v>-0.2799999999999998</v>
      </c>
      <c r="BQ99">
        <f t="shared" si="59"/>
        <v>3.4600000000000009</v>
      </c>
      <c r="BR99">
        <f t="shared" si="60"/>
        <v>3.7400000000000007</v>
      </c>
      <c r="BS99">
        <f t="shared" si="82"/>
        <v>-0.54</v>
      </c>
      <c r="BT99">
        <f t="shared" si="61"/>
        <v>3.4500000000000011</v>
      </c>
      <c r="BU99">
        <f t="shared" si="62"/>
        <v>3.990000000000002</v>
      </c>
      <c r="BW99" s="24">
        <f t="shared" si="89"/>
        <v>0</v>
      </c>
      <c r="BX99" s="24">
        <f t="shared" si="63"/>
        <v>-0.17000000000000037</v>
      </c>
      <c r="BY99" s="24">
        <f t="shared" si="64"/>
        <v>2.4499999999999997</v>
      </c>
      <c r="BZ99" s="24">
        <f t="shared" si="65"/>
        <v>0.97</v>
      </c>
      <c r="CA99" s="24">
        <f t="shared" si="66"/>
        <v>0</v>
      </c>
      <c r="CB99" s="24" t="str">
        <f t="shared" si="83"/>
        <v/>
      </c>
      <c r="CC99" s="24">
        <f t="shared" si="67"/>
        <v>0</v>
      </c>
      <c r="CD99" s="25">
        <f t="shared" si="68"/>
        <v>0</v>
      </c>
      <c r="CE99" s="24">
        <f t="shared" si="69"/>
        <v>1</v>
      </c>
      <c r="CF99">
        <f t="shared" si="70"/>
        <v>1</v>
      </c>
      <c r="CG99">
        <f t="shared" si="84"/>
        <v>1</v>
      </c>
      <c r="CH99">
        <f t="shared" si="85"/>
        <v>0</v>
      </c>
      <c r="CI99">
        <f t="shared" si="86"/>
        <v>1</v>
      </c>
      <c r="CJ99">
        <f t="shared" si="87"/>
        <v>1</v>
      </c>
      <c r="CK99" t="str">
        <f t="shared" si="71"/>
        <v/>
      </c>
      <c r="CL99">
        <f t="shared" si="93"/>
        <v>1.665</v>
      </c>
      <c r="CM99">
        <f t="shared" si="94"/>
        <v>1</v>
      </c>
      <c r="CN99" t="str">
        <f t="shared" si="74"/>
        <v/>
      </c>
      <c r="CO99" t="str">
        <f t="shared" si="75"/>
        <v/>
      </c>
    </row>
    <row r="100" spans="1:93" ht="16" x14ac:dyDescent="0.2">
      <c r="A100">
        <v>17</v>
      </c>
      <c r="B100" t="s">
        <v>144</v>
      </c>
      <c r="C100" t="s">
        <v>94</v>
      </c>
      <c r="D100" t="s">
        <v>145</v>
      </c>
      <c r="E100" t="s">
        <v>109</v>
      </c>
      <c r="F100" t="s">
        <v>97</v>
      </c>
      <c r="G100">
        <v>90024</v>
      </c>
      <c r="H100" t="s">
        <v>146</v>
      </c>
      <c r="J100" t="str">
        <f t="shared" si="46"/>
        <v>Barbara Einziger_0</v>
      </c>
      <c r="K100" s="22">
        <v>10883</v>
      </c>
      <c r="L100">
        <v>1</v>
      </c>
      <c r="M100" s="22" t="s">
        <v>147</v>
      </c>
      <c r="N100" s="22"/>
      <c r="O100">
        <v>0</v>
      </c>
      <c r="P100">
        <v>0</v>
      </c>
      <c r="Q100">
        <v>0</v>
      </c>
      <c r="R100">
        <f t="shared" si="47"/>
        <v>0</v>
      </c>
      <c r="S100">
        <f t="shared" si="48"/>
        <v>1</v>
      </c>
      <c r="T100">
        <f t="shared" si="49"/>
        <v>0</v>
      </c>
      <c r="U100">
        <f t="shared" si="50"/>
        <v>0</v>
      </c>
      <c r="V100">
        <f t="shared" si="51"/>
        <v>0</v>
      </c>
      <c r="W100">
        <f t="shared" si="99"/>
        <v>0</v>
      </c>
      <c r="X100">
        <f t="shared" si="53"/>
        <v>0</v>
      </c>
      <c r="Y100" s="22" t="s">
        <v>148</v>
      </c>
      <c r="Z100">
        <v>0</v>
      </c>
      <c r="AA100">
        <f t="shared" si="96"/>
        <v>1</v>
      </c>
      <c r="AB100">
        <f t="shared" si="54"/>
        <v>0</v>
      </c>
      <c r="AC100">
        <v>0</v>
      </c>
      <c r="AD100">
        <v>0</v>
      </c>
      <c r="AE100">
        <f t="shared" si="55"/>
        <v>0</v>
      </c>
      <c r="AF100" s="23">
        <f t="shared" si="98"/>
        <v>0</v>
      </c>
      <c r="AG100">
        <f t="shared" si="97"/>
        <v>0</v>
      </c>
      <c r="AH100">
        <v>0</v>
      </c>
      <c r="AJ100">
        <f t="shared" si="58"/>
        <v>0</v>
      </c>
      <c r="AK100" s="22"/>
      <c r="AN100">
        <v>12</v>
      </c>
      <c r="AO100" s="24">
        <v>2</v>
      </c>
      <c r="AP100" s="25">
        <f t="shared" si="80"/>
        <v>79.164383561643831</v>
      </c>
      <c r="AQ100" s="28">
        <v>3</v>
      </c>
      <c r="AS100" s="26">
        <v>0</v>
      </c>
      <c r="AT100" s="24">
        <v>1</v>
      </c>
      <c r="AU100" s="27">
        <v>5</v>
      </c>
      <c r="AW100" s="22">
        <v>40200</v>
      </c>
      <c r="AX100" s="22" t="str">
        <f>IF(ISERROR(VLOOKUP($J100,'[1]early late'!$G$1:$BT$134,7,FALSE)),"",VLOOKUP($J100,'[1]early late'!$G$1:$BT$134,7,FALSE))</f>
        <v/>
      </c>
      <c r="AY100" s="22">
        <v>40392</v>
      </c>
      <c r="AZ100" s="27">
        <f t="shared" ref="AZ100:AZ120" si="100">IF(AND(ISNUMBER(AW100),ISNUMBER(AY100)),DAYS360(AW100,AY100)/30,"")</f>
        <v>6.333333333333333</v>
      </c>
      <c r="BA100" t="s">
        <v>118</v>
      </c>
      <c r="BB100" s="25">
        <f t="shared" si="88"/>
        <v>1</v>
      </c>
      <c r="BC100" s="27">
        <v>0</v>
      </c>
      <c r="BD100" s="27">
        <v>24.74</v>
      </c>
      <c r="BE100" s="27">
        <v>0.92</v>
      </c>
      <c r="BF100" s="27">
        <v>25.23</v>
      </c>
      <c r="BG100" s="27" t="str">
        <f>IF(ISERROR(VLOOKUP($J100,'[1]early late'!$G$1:$BT$134,8,FALSE)),"",VLOOKUP($J100,'[1]early late'!$G$1:$BT$134,8,FALSE))</f>
        <v/>
      </c>
      <c r="BH100" s="27" t="str">
        <f>IF(ISERROR(VLOOKUP($J100,'[1]early late'!$G$1:$BT$134,9,FALSE)),"",VLOOKUP($J100,'[1]early late'!$G$1:$BT$134,9,FALSE))</f>
        <v/>
      </c>
      <c r="BI100" s="27"/>
      <c r="BJ100">
        <v>1.71</v>
      </c>
      <c r="BK100">
        <v>16.14</v>
      </c>
      <c r="BM100" s="28" t="s">
        <v>149</v>
      </c>
      <c r="BN100" s="28" t="str">
        <f>IF(ISERROR(VLOOKUP($J100,'[1]early late'!$G$1:$BT$134,40,FALSE)),"",VLOOKUP($J100,'[1]early late'!$G$1:$BT$134,40,FALSE))</f>
        <v/>
      </c>
      <c r="BO100" s="28" t="str">
        <f>IF(ISERROR(VLOOKUP($J100,'[1]early late'!$G$1:$BT$134,41,FALSE)),"",VLOOKUP($J100,'[1]early late'!$G$1:$BT$134,41,FALSE))</f>
        <v/>
      </c>
      <c r="BP100">
        <f t="shared" si="81"/>
        <v>0.92</v>
      </c>
      <c r="BQ100">
        <f t="shared" si="59"/>
        <v>0.49000000000000199</v>
      </c>
      <c r="BR100">
        <f t="shared" si="60"/>
        <v>-0.42999999999999805</v>
      </c>
      <c r="BS100">
        <f t="shared" si="82"/>
        <v>1.71</v>
      </c>
      <c r="BT100">
        <f t="shared" si="61"/>
        <v>-8.5999999999999979</v>
      </c>
      <c r="BU100">
        <f t="shared" si="62"/>
        <v>-10.309999999999999</v>
      </c>
      <c r="BV100" t="str">
        <f t="shared" ref="BV100:BV118" si="101">IF(ISNUMBER($BL100),IF($BL100=$BW100,1,0),"")</f>
        <v/>
      </c>
      <c r="BW100" s="24">
        <f t="shared" si="89"/>
        <v>0</v>
      </c>
      <c r="BX100" s="24" t="str">
        <f t="shared" si="63"/>
        <v/>
      </c>
      <c r="BY100" s="24" t="str">
        <f t="shared" si="64"/>
        <v/>
      </c>
      <c r="BZ100" s="24" t="str">
        <f t="shared" si="65"/>
        <v/>
      </c>
      <c r="CA100" s="24" t="str">
        <f t="shared" si="66"/>
        <v/>
      </c>
      <c r="CB100" s="24" t="str">
        <f t="shared" si="83"/>
        <v/>
      </c>
      <c r="CC100" s="24">
        <f t="shared" si="67"/>
        <v>0</v>
      </c>
      <c r="CD100" s="25">
        <f t="shared" si="68"/>
        <v>0</v>
      </c>
      <c r="CE100" s="24" t="str">
        <f t="shared" si="69"/>
        <v/>
      </c>
      <c r="CF100">
        <f t="shared" si="70"/>
        <v>1</v>
      </c>
      <c r="CG100">
        <f t="shared" si="84"/>
        <v>0</v>
      </c>
      <c r="CH100">
        <f t="shared" si="85"/>
        <v>1</v>
      </c>
      <c r="CI100">
        <f t="shared" si="86"/>
        <v>0</v>
      </c>
      <c r="CJ100">
        <f t="shared" si="87"/>
        <v>0</v>
      </c>
      <c r="CK100">
        <f t="shared" si="71"/>
        <v>2.9239766081871346</v>
      </c>
      <c r="CL100">
        <f t="shared" si="93"/>
        <v>-0.45999999999999996</v>
      </c>
      <c r="CM100">
        <f t="shared" si="94"/>
        <v>0</v>
      </c>
      <c r="CN100" t="str">
        <f t="shared" si="74"/>
        <v/>
      </c>
      <c r="CO100" t="str">
        <f t="shared" si="75"/>
        <v/>
      </c>
    </row>
    <row r="101" spans="1:93" ht="16" hidden="1" x14ac:dyDescent="0.2">
      <c r="A101">
        <v>20</v>
      </c>
      <c r="B101" t="s">
        <v>150</v>
      </c>
      <c r="C101" t="s">
        <v>94</v>
      </c>
      <c r="D101" t="s">
        <v>151</v>
      </c>
      <c r="E101" t="s">
        <v>152</v>
      </c>
      <c r="F101" t="s">
        <v>97</v>
      </c>
      <c r="G101">
        <v>90210</v>
      </c>
      <c r="H101" t="s">
        <v>153</v>
      </c>
      <c r="J101" t="str">
        <f t="shared" si="46"/>
        <v>Barbara Finch_1</v>
      </c>
      <c r="K101" s="22">
        <f>IF(ISERROR(VLOOKUP($J101,'[1]early late'!$G$1:$BT$134,4,FALSE)),"",VLOOKUP($J101,'[1]early late'!$G$1:$BT$134,4,FALSE))</f>
        <v>14068</v>
      </c>
      <c r="L101">
        <v>1</v>
      </c>
      <c r="M101" s="22" t="s">
        <v>154</v>
      </c>
      <c r="N101" s="22"/>
      <c r="O101">
        <v>0</v>
      </c>
      <c r="P101">
        <v>0</v>
      </c>
      <c r="Q101">
        <v>0</v>
      </c>
      <c r="R101">
        <f t="shared" si="47"/>
        <v>0</v>
      </c>
      <c r="S101">
        <f t="shared" si="48"/>
        <v>0</v>
      </c>
      <c r="T101">
        <f t="shared" si="49"/>
        <v>0</v>
      </c>
      <c r="U101">
        <f t="shared" si="50"/>
        <v>0</v>
      </c>
      <c r="V101">
        <f t="shared" si="51"/>
        <v>0</v>
      </c>
      <c r="W101">
        <f t="shared" si="99"/>
        <v>0</v>
      </c>
      <c r="X101">
        <f t="shared" si="53"/>
        <v>0</v>
      </c>
      <c r="Y101" s="22" t="s">
        <v>155</v>
      </c>
      <c r="Z101">
        <v>0</v>
      </c>
      <c r="AA101">
        <f t="shared" si="96"/>
        <v>1</v>
      </c>
      <c r="AB101">
        <f t="shared" si="54"/>
        <v>0</v>
      </c>
      <c r="AC101">
        <v>0</v>
      </c>
      <c r="AD101">
        <v>0</v>
      </c>
      <c r="AE101">
        <f t="shared" si="55"/>
        <v>1</v>
      </c>
      <c r="AF101" s="23">
        <v>1</v>
      </c>
      <c r="AG101">
        <f t="shared" si="97"/>
        <v>0</v>
      </c>
      <c r="AH101">
        <v>0</v>
      </c>
      <c r="AJ101">
        <f t="shared" si="58"/>
        <v>0</v>
      </c>
      <c r="AK101" s="22"/>
      <c r="AN101">
        <f>IF(ISERROR(VLOOKUP($J101,'[1]early late'!$G$1:$BT$134,6,FALSE)),"",VLOOKUP($J101,'[1]early late'!$G$1:$BT$134,6,FALSE))</f>
        <v>14</v>
      </c>
      <c r="AO101" s="24">
        <v>2</v>
      </c>
      <c r="AP101" s="25">
        <f t="shared" si="80"/>
        <v>69.783561643835611</v>
      </c>
      <c r="AQ101">
        <v>1</v>
      </c>
      <c r="AS101" s="26">
        <v>1</v>
      </c>
      <c r="AT101" s="24">
        <v>1</v>
      </c>
      <c r="AU101" s="27">
        <v>5</v>
      </c>
      <c r="AV101" s="27"/>
      <c r="AW101" s="22">
        <v>39911</v>
      </c>
      <c r="AX101" s="22">
        <f>IF(ISERROR(VLOOKUP($J101,'[1]early late'!$G$1:$BT$134,7,FALSE)),"",VLOOKUP($J101,'[1]early late'!$G$1:$BT$134,7,FALSE))</f>
        <v>39919</v>
      </c>
      <c r="AY101" s="22">
        <v>40105</v>
      </c>
      <c r="AZ101" s="27">
        <f t="shared" si="100"/>
        <v>6.3666666666666663</v>
      </c>
      <c r="BA101" t="s">
        <v>118</v>
      </c>
      <c r="BB101" s="25">
        <f t="shared" si="88"/>
        <v>1</v>
      </c>
      <c r="BC101" s="27">
        <v>1.89</v>
      </c>
      <c r="BD101" s="27">
        <v>19.491</v>
      </c>
      <c r="BE101" s="27">
        <v>2.17</v>
      </c>
      <c r="BF101" s="27">
        <v>12.185</v>
      </c>
      <c r="BG101" s="27">
        <f>IF(ISERROR(VLOOKUP($J101,'[1]early late'!$G$1:$BT$134,8,FALSE)),"",VLOOKUP($J101,'[1]early late'!$G$1:$BT$134,8,FALSE))</f>
        <v>8</v>
      </c>
      <c r="BH101" s="27">
        <f>IF(ISERROR(VLOOKUP($J101,'[1]early late'!$G$1:$BT$134,9,FALSE)),"",VLOOKUP($J101,'[1]early late'!$G$1:$BT$134,9,FALSE))</f>
        <v>4.54</v>
      </c>
      <c r="BI101" s="27"/>
      <c r="BJ101">
        <v>4.4580000000000002</v>
      </c>
      <c r="BK101">
        <v>17.462</v>
      </c>
      <c r="BM101" s="28"/>
      <c r="BN101" s="28">
        <f>IF(ISERROR(VLOOKUP($J101,'[1]early late'!$G$1:$BT$134,40,FALSE)),"",VLOOKUP($J101,'[1]early late'!$G$1:$BT$134,40,FALSE))</f>
        <v>2.6500000000000004</v>
      </c>
      <c r="BO101" s="28">
        <f>IF(ISERROR(VLOOKUP($J101,'[1]early late'!$G$1:$BT$134,41,FALSE)),"",VLOOKUP($J101,'[1]early late'!$G$1:$BT$134,41,FALSE))</f>
        <v>-8.1999999999999851E-2</v>
      </c>
      <c r="BP101">
        <f t="shared" si="81"/>
        <v>0.28000000000000003</v>
      </c>
      <c r="BQ101">
        <f t="shared" si="59"/>
        <v>-7.3059999999999992</v>
      </c>
      <c r="BR101">
        <f t="shared" si="60"/>
        <v>-7.5859999999999994</v>
      </c>
      <c r="BS101">
        <f t="shared" si="82"/>
        <v>2.5680000000000005</v>
      </c>
      <c r="BT101">
        <f t="shared" si="61"/>
        <v>-2.0289999999999999</v>
      </c>
      <c r="BU101">
        <f t="shared" si="62"/>
        <v>-4.5969999999999995</v>
      </c>
      <c r="BV101" t="str">
        <f t="shared" si="101"/>
        <v/>
      </c>
      <c r="BW101" s="24">
        <f t="shared" si="89"/>
        <v>1</v>
      </c>
      <c r="BX101" s="24">
        <f t="shared" si="63"/>
        <v>0.67800000000000038</v>
      </c>
      <c r="BY101" s="24">
        <f t="shared" si="64"/>
        <v>-0.13000000000000012</v>
      </c>
      <c r="BZ101" s="24">
        <f t="shared" si="65"/>
        <v>0.66999999999999993</v>
      </c>
      <c r="CA101" s="24">
        <f t="shared" si="66"/>
        <v>1</v>
      </c>
      <c r="CB101" s="24">
        <f t="shared" si="83"/>
        <v>1</v>
      </c>
      <c r="CC101" s="24">
        <f t="shared" si="67"/>
        <v>1</v>
      </c>
      <c r="CD101" s="25">
        <f t="shared" si="68"/>
        <v>0</v>
      </c>
      <c r="CE101" s="24">
        <f t="shared" si="69"/>
        <v>1</v>
      </c>
      <c r="CF101">
        <f t="shared" si="70"/>
        <v>1</v>
      </c>
      <c r="CG101">
        <f t="shared" si="84"/>
        <v>1</v>
      </c>
      <c r="CH101">
        <f t="shared" si="85"/>
        <v>1</v>
      </c>
      <c r="CI101">
        <f t="shared" si="86"/>
        <v>1</v>
      </c>
      <c r="CJ101">
        <f t="shared" si="87"/>
        <v>1</v>
      </c>
      <c r="CK101">
        <f t="shared" si="71"/>
        <v>1.9470404984423673</v>
      </c>
      <c r="CL101">
        <f t="shared" si="93"/>
        <v>-1.3180000000000005</v>
      </c>
      <c r="CM101">
        <f t="shared" si="94"/>
        <v>1</v>
      </c>
      <c r="CN101" t="str">
        <f t="shared" si="74"/>
        <v/>
      </c>
      <c r="CO101" t="str">
        <f t="shared" si="75"/>
        <v/>
      </c>
    </row>
    <row r="102" spans="1:93" ht="16" x14ac:dyDescent="0.2">
      <c r="A102">
        <v>23</v>
      </c>
      <c r="B102" t="s">
        <v>161</v>
      </c>
      <c r="C102" t="s">
        <v>94</v>
      </c>
      <c r="D102" t="s">
        <v>162</v>
      </c>
      <c r="E102" t="s">
        <v>109</v>
      </c>
      <c r="F102" t="s">
        <v>97</v>
      </c>
      <c r="G102">
        <v>90048</v>
      </c>
      <c r="H102" t="s">
        <v>163</v>
      </c>
      <c r="J102" t="str">
        <f t="shared" si="46"/>
        <v>Bertha Havassy_0</v>
      </c>
      <c r="K102" s="22">
        <f>IF(ISERROR(VLOOKUP($J102,'[1]early late'!$G$1:$BT$134,4,FALSE)),"",VLOOKUP($J102,'[1]early late'!$G$1:$BT$134,4,FALSE))</f>
        <v>6941</v>
      </c>
      <c r="L102">
        <v>1</v>
      </c>
      <c r="M102" s="22" t="s">
        <v>147</v>
      </c>
      <c r="N102" s="22"/>
      <c r="O102">
        <v>0</v>
      </c>
      <c r="P102">
        <v>0</v>
      </c>
      <c r="Q102">
        <v>0</v>
      </c>
      <c r="R102">
        <f t="shared" si="47"/>
        <v>0</v>
      </c>
      <c r="S102">
        <f t="shared" si="48"/>
        <v>1</v>
      </c>
      <c r="T102">
        <f t="shared" si="49"/>
        <v>0</v>
      </c>
      <c r="U102">
        <f t="shared" si="50"/>
        <v>0</v>
      </c>
      <c r="V102">
        <f t="shared" si="51"/>
        <v>0</v>
      </c>
      <c r="W102">
        <f t="shared" si="99"/>
        <v>0</v>
      </c>
      <c r="X102">
        <f t="shared" si="53"/>
        <v>0</v>
      </c>
      <c r="Y102" s="22" t="s">
        <v>158</v>
      </c>
      <c r="Z102">
        <v>0</v>
      </c>
      <c r="AA102">
        <f t="shared" si="96"/>
        <v>1</v>
      </c>
      <c r="AB102">
        <f t="shared" si="54"/>
        <v>0</v>
      </c>
      <c r="AC102">
        <v>0</v>
      </c>
      <c r="AD102">
        <v>0</v>
      </c>
      <c r="AE102">
        <f t="shared" si="55"/>
        <v>0</v>
      </c>
      <c r="AF102" s="23">
        <f>IF(ISERROR(SEARCH("canth",Y102)),0,1)</f>
        <v>0</v>
      </c>
      <c r="AG102">
        <f t="shared" si="97"/>
        <v>0</v>
      </c>
      <c r="AH102">
        <v>0</v>
      </c>
      <c r="AJ102">
        <f t="shared" si="58"/>
        <v>0</v>
      </c>
      <c r="AK102" s="22" t="s">
        <v>164</v>
      </c>
      <c r="AN102">
        <f>IF(ISERROR(VLOOKUP($J102,'[1]early late'!$G$1:$BT$134,6,FALSE)),"",VLOOKUP($J102,'[1]early late'!$G$1:$BT$134,6,FALSE))</f>
        <v>12</v>
      </c>
      <c r="AO102" s="24">
        <v>2</v>
      </c>
      <c r="AP102" s="25">
        <f t="shared" si="80"/>
        <v>86.293150684931504</v>
      </c>
      <c r="AQ102">
        <v>1</v>
      </c>
      <c r="AS102" s="26">
        <v>0</v>
      </c>
      <c r="AT102" s="24">
        <v>1</v>
      </c>
      <c r="AU102" s="27">
        <v>5</v>
      </c>
      <c r="AW102" s="22">
        <v>38896</v>
      </c>
      <c r="AX102" s="22">
        <f>IF(ISERROR(VLOOKUP($J102,'[1]early late'!$G$1:$BT$134,7,FALSE)),"",VLOOKUP($J102,'[1]early late'!$G$1:$BT$134,7,FALSE))</f>
        <v>38904</v>
      </c>
      <c r="AY102" s="22">
        <v>39335</v>
      </c>
      <c r="AZ102" s="27">
        <f t="shared" si="100"/>
        <v>14.4</v>
      </c>
      <c r="BA102" t="s">
        <v>118</v>
      </c>
      <c r="BB102" s="25">
        <f t="shared" si="88"/>
        <v>1</v>
      </c>
      <c r="BC102" s="27">
        <v>1</v>
      </c>
      <c r="BD102" s="27">
        <v>16.91</v>
      </c>
      <c r="BE102" s="27">
        <v>1.1499999999999999</v>
      </c>
      <c r="BF102" s="27">
        <v>20.329999999999998</v>
      </c>
      <c r="BG102" s="27">
        <f>IF(ISERROR(VLOOKUP($J102,'[1]early late'!$G$1:$BT$134,8,FALSE)),"",VLOOKUP($J102,'[1]early late'!$G$1:$BT$134,8,FALSE))</f>
        <v>8</v>
      </c>
      <c r="BH102" s="27">
        <f>IF(ISERROR(VLOOKUP($J102,'[1]early late'!$G$1:$BT$134,9,FALSE)),"",VLOOKUP($J102,'[1]early late'!$G$1:$BT$134,9,FALSE))</f>
        <v>2.41</v>
      </c>
      <c r="BI102" s="27"/>
      <c r="BJ102">
        <v>2.82</v>
      </c>
      <c r="BK102">
        <v>13.07</v>
      </c>
      <c r="BM102" s="28"/>
      <c r="BN102" s="28">
        <f>IF(ISERROR(VLOOKUP($J102,'[1]early late'!$G$1:$BT$134,40,FALSE)),"",VLOOKUP($J102,'[1]early late'!$G$1:$BT$134,40,FALSE))</f>
        <v>1.4100000000000001</v>
      </c>
      <c r="BO102" s="28">
        <f>IF(ISERROR(VLOOKUP($J102,'[1]early late'!$G$1:$BT$134,41,FALSE)),"",VLOOKUP($J102,'[1]early late'!$G$1:$BT$134,41,FALSE))</f>
        <v>0.4099999999999997</v>
      </c>
      <c r="BP102">
        <f t="shared" si="81"/>
        <v>0.14999999999999991</v>
      </c>
      <c r="BQ102">
        <f t="shared" si="59"/>
        <v>3.4199999999999982</v>
      </c>
      <c r="BR102">
        <f t="shared" si="60"/>
        <v>3.2699999999999982</v>
      </c>
      <c r="BS102">
        <f t="shared" si="82"/>
        <v>1.8199999999999998</v>
      </c>
      <c r="BT102">
        <f t="shared" si="61"/>
        <v>-3.84</v>
      </c>
      <c r="BU102">
        <f t="shared" si="62"/>
        <v>-5.66</v>
      </c>
      <c r="BV102" t="str">
        <f t="shared" si="101"/>
        <v/>
      </c>
      <c r="BW102" s="24">
        <f t="shared" si="89"/>
        <v>0</v>
      </c>
      <c r="BX102" s="24">
        <f t="shared" si="63"/>
        <v>-0.10000000000000009</v>
      </c>
      <c r="BY102" s="24">
        <f t="shared" si="64"/>
        <v>0.38</v>
      </c>
      <c r="BZ102" s="24">
        <f t="shared" si="65"/>
        <v>-0.59000000000000008</v>
      </c>
      <c r="CA102" s="24">
        <f t="shared" si="66"/>
        <v>1</v>
      </c>
      <c r="CB102" s="24" t="str">
        <f t="shared" si="83"/>
        <v/>
      </c>
      <c r="CC102" s="24">
        <f t="shared" si="67"/>
        <v>0</v>
      </c>
      <c r="CD102" s="25">
        <f t="shared" si="68"/>
        <v>0</v>
      </c>
      <c r="CE102" s="24">
        <f t="shared" si="69"/>
        <v>1</v>
      </c>
      <c r="CF102">
        <f t="shared" si="70"/>
        <v>1</v>
      </c>
      <c r="CG102">
        <f t="shared" si="84"/>
        <v>1</v>
      </c>
      <c r="CH102">
        <f t="shared" si="85"/>
        <v>1</v>
      </c>
      <c r="CI102">
        <f t="shared" si="86"/>
        <v>1</v>
      </c>
      <c r="CJ102">
        <f t="shared" si="87"/>
        <v>1</v>
      </c>
      <c r="CK102">
        <f t="shared" si="71"/>
        <v>2.7472527472527477</v>
      </c>
      <c r="CL102">
        <f t="shared" si="93"/>
        <v>-0.56999999999999984</v>
      </c>
      <c r="CM102">
        <f t="shared" si="94"/>
        <v>0</v>
      </c>
      <c r="CN102" t="str">
        <f t="shared" si="74"/>
        <v/>
      </c>
      <c r="CO102" t="str">
        <f t="shared" si="75"/>
        <v/>
      </c>
    </row>
    <row r="103" spans="1:93" ht="16" hidden="1" x14ac:dyDescent="0.2">
      <c r="A103">
        <v>32</v>
      </c>
      <c r="B103" t="s">
        <v>186</v>
      </c>
      <c r="C103" t="s">
        <v>94</v>
      </c>
      <c r="D103" t="s">
        <v>187</v>
      </c>
      <c r="E103" t="s">
        <v>188</v>
      </c>
      <c r="F103" t="s">
        <v>97</v>
      </c>
      <c r="G103">
        <v>91344</v>
      </c>
      <c r="H103" t="s">
        <v>189</v>
      </c>
      <c r="J103" t="str">
        <f t="shared" si="46"/>
        <v>Carol Weissburd_0</v>
      </c>
      <c r="K103" s="22">
        <v>20474</v>
      </c>
      <c r="L103">
        <v>0</v>
      </c>
      <c r="M103" s="22"/>
      <c r="N103" s="22"/>
      <c r="O103">
        <v>0</v>
      </c>
      <c r="P103">
        <v>0</v>
      </c>
      <c r="Q103">
        <v>0</v>
      </c>
      <c r="R103">
        <f t="shared" si="47"/>
        <v>0</v>
      </c>
      <c r="S103">
        <f t="shared" si="48"/>
        <v>0</v>
      </c>
      <c r="T103">
        <f t="shared" si="49"/>
        <v>0</v>
      </c>
      <c r="U103">
        <f t="shared" si="50"/>
        <v>0</v>
      </c>
      <c r="V103">
        <f t="shared" si="51"/>
        <v>0</v>
      </c>
      <c r="W103">
        <f t="shared" si="99"/>
        <v>0</v>
      </c>
      <c r="X103">
        <f t="shared" si="53"/>
        <v>0</v>
      </c>
      <c r="Y103" s="22" t="s">
        <v>190</v>
      </c>
      <c r="Z103">
        <v>0</v>
      </c>
      <c r="AA103">
        <f t="shared" si="96"/>
        <v>1</v>
      </c>
      <c r="AB103">
        <f t="shared" si="54"/>
        <v>1</v>
      </c>
      <c r="AC103">
        <v>0</v>
      </c>
      <c r="AD103">
        <v>1</v>
      </c>
      <c r="AE103">
        <f t="shared" si="55"/>
        <v>0</v>
      </c>
      <c r="AF103" s="23">
        <f>IF(ISERROR(SEARCH("canth",Y103)),0,1)</f>
        <v>0</v>
      </c>
      <c r="AG103">
        <f t="shared" si="97"/>
        <v>0</v>
      </c>
      <c r="AH103">
        <v>0</v>
      </c>
      <c r="AJ103">
        <f t="shared" si="58"/>
        <v>0</v>
      </c>
      <c r="AK103" s="22"/>
      <c r="AN103" t="str">
        <f>IF(ISERROR(VLOOKUP($J103,'[1]early late'!$G$1:$BT$134,6,FALSE)),"",VLOOKUP($J103,'[1]early late'!$G$1:$BT$134,6,FALSE))</f>
        <v/>
      </c>
      <c r="AO103" s="24">
        <v>2</v>
      </c>
      <c r="AP103" s="25">
        <f t="shared" si="80"/>
        <v>46.416438356164385</v>
      </c>
      <c r="AQ103">
        <v>1</v>
      </c>
      <c r="AS103" s="26">
        <v>0</v>
      </c>
      <c r="AT103" s="24">
        <v>1</v>
      </c>
      <c r="AU103" s="27">
        <v>5</v>
      </c>
      <c r="AW103" s="22">
        <v>37664</v>
      </c>
      <c r="AX103" s="22" t="str">
        <f>IF(ISERROR(VLOOKUP($J103,'[1]early late'!$G$1:$BT$134,7,FALSE)),"",VLOOKUP($J103,'[1]early late'!$G$1:$BT$134,7,FALSE))</f>
        <v/>
      </c>
      <c r="AY103" s="22">
        <v>38313</v>
      </c>
      <c r="AZ103" s="27">
        <f t="shared" si="100"/>
        <v>21.333333333333332</v>
      </c>
      <c r="BA103" t="s">
        <v>118</v>
      </c>
      <c r="BB103" s="25">
        <f t="shared" si="88"/>
        <v>1</v>
      </c>
      <c r="BC103" s="27">
        <v>0.44400000000000001</v>
      </c>
      <c r="BD103" s="27">
        <v>16.173999999999999</v>
      </c>
      <c r="BE103" s="27">
        <v>0.23</v>
      </c>
      <c r="BF103" s="27">
        <v>22.36</v>
      </c>
      <c r="BG103" s="27" t="str">
        <f>IF(ISERROR(VLOOKUP($J103,'[1]early late'!$G$1:$BT$134,8,FALSE)),"",VLOOKUP($J103,'[1]early late'!$G$1:$BT$134,8,FALSE))</f>
        <v/>
      </c>
      <c r="BH103" s="27" t="str">
        <f>IF(ISERROR(VLOOKUP($J103,'[1]early late'!$G$1:$BT$134,9,FALSE)),"",VLOOKUP($J103,'[1]early late'!$G$1:$BT$134,9,FALSE))</f>
        <v/>
      </c>
      <c r="BI103" s="27"/>
      <c r="BJ103">
        <v>2.02</v>
      </c>
      <c r="BK103">
        <v>15.56</v>
      </c>
      <c r="BM103" s="28" t="s">
        <v>191</v>
      </c>
      <c r="BN103" s="28" t="str">
        <f>IF(ISERROR(VLOOKUP($J103,'[1]early late'!$G$1:$BT$134,40,FALSE)),"",VLOOKUP($J103,'[1]early late'!$G$1:$BT$134,40,FALSE))</f>
        <v/>
      </c>
      <c r="BO103" s="28" t="str">
        <f>IF(ISERROR(VLOOKUP($J103,'[1]early late'!$G$1:$BT$134,41,FALSE)),"",VLOOKUP($J103,'[1]early late'!$G$1:$BT$134,41,FALSE))</f>
        <v/>
      </c>
      <c r="BP103">
        <f t="shared" si="81"/>
        <v>-0.214</v>
      </c>
      <c r="BQ103">
        <f t="shared" si="59"/>
        <v>6.1859999999999999</v>
      </c>
      <c r="BR103">
        <f t="shared" si="60"/>
        <v>6.4</v>
      </c>
      <c r="BS103">
        <f t="shared" si="82"/>
        <v>1.5760000000000001</v>
      </c>
      <c r="BT103">
        <f t="shared" si="61"/>
        <v>-0.61399999999999899</v>
      </c>
      <c r="BU103">
        <f t="shared" si="62"/>
        <v>-2.1899999999999977</v>
      </c>
      <c r="BV103" t="str">
        <f t="shared" si="101"/>
        <v/>
      </c>
      <c r="BW103" s="24">
        <f t="shared" si="89"/>
        <v>0</v>
      </c>
      <c r="BX103" s="24">
        <f t="shared" si="63"/>
        <v>0.75500000000000012</v>
      </c>
      <c r="BY103" s="24">
        <f t="shared" si="64"/>
        <v>0.44400000000000001</v>
      </c>
      <c r="BZ103" s="24">
        <f t="shared" si="65"/>
        <v>0.23</v>
      </c>
      <c r="CA103" s="24">
        <f t="shared" si="66"/>
        <v>1</v>
      </c>
      <c r="CB103" s="24" t="str">
        <f t="shared" si="83"/>
        <v/>
      </c>
      <c r="CC103" s="24">
        <f t="shared" si="67"/>
        <v>1</v>
      </c>
      <c r="CD103" s="25">
        <f t="shared" si="68"/>
        <v>0</v>
      </c>
      <c r="CE103" s="24">
        <f t="shared" si="69"/>
        <v>1</v>
      </c>
      <c r="CF103">
        <f t="shared" si="70"/>
        <v>1</v>
      </c>
      <c r="CG103">
        <f t="shared" si="84"/>
        <v>0</v>
      </c>
      <c r="CH103">
        <f t="shared" si="85"/>
        <v>1</v>
      </c>
      <c r="CI103">
        <f t="shared" si="86"/>
        <v>1</v>
      </c>
      <c r="CJ103">
        <f t="shared" si="87"/>
        <v>1</v>
      </c>
      <c r="CK103">
        <f t="shared" si="71"/>
        <v>3.1725888324873095</v>
      </c>
      <c r="CL103">
        <f t="shared" si="93"/>
        <v>-0.32600000000000007</v>
      </c>
      <c r="CM103">
        <f t="shared" si="94"/>
        <v>0</v>
      </c>
      <c r="CN103" t="str">
        <f t="shared" si="74"/>
        <v/>
      </c>
      <c r="CO103">
        <f t="shared" si="75"/>
        <v>1</v>
      </c>
    </row>
    <row r="104" spans="1:93" ht="16" hidden="1" x14ac:dyDescent="0.2">
      <c r="A104">
        <v>51</v>
      </c>
      <c r="B104" t="s">
        <v>235</v>
      </c>
      <c r="C104" t="s">
        <v>94</v>
      </c>
      <c r="D104" t="s">
        <v>236</v>
      </c>
      <c r="E104" t="s">
        <v>109</v>
      </c>
      <c r="F104" t="s">
        <v>97</v>
      </c>
      <c r="G104">
        <v>90024</v>
      </c>
      <c r="H104" t="s">
        <v>237</v>
      </c>
      <c r="J104" t="str">
        <f t="shared" si="46"/>
        <v>Doris Cohen_1</v>
      </c>
      <c r="K104" s="22">
        <f>IF(ISERROR(VLOOKUP($J104,'[1]early late'!$G$1:$BT$134,4,FALSE)),"",VLOOKUP($J104,'[1]early late'!$G$1:$BT$134,4,FALSE))</f>
        <v>11527</v>
      </c>
      <c r="L104">
        <v>1</v>
      </c>
      <c r="M104" s="22" t="s">
        <v>238</v>
      </c>
      <c r="N104" s="22"/>
      <c r="O104">
        <v>1</v>
      </c>
      <c r="R104">
        <f t="shared" si="47"/>
        <v>0</v>
      </c>
      <c r="S104">
        <f t="shared" si="48"/>
        <v>1</v>
      </c>
      <c r="T104">
        <f t="shared" si="49"/>
        <v>0</v>
      </c>
      <c r="U104">
        <f t="shared" si="50"/>
        <v>0</v>
      </c>
      <c r="V104">
        <f t="shared" si="51"/>
        <v>0</v>
      </c>
      <c r="W104">
        <f t="shared" si="99"/>
        <v>0</v>
      </c>
      <c r="X104">
        <f t="shared" si="53"/>
        <v>0</v>
      </c>
      <c r="Y104" s="22" t="s">
        <v>239</v>
      </c>
      <c r="Z104">
        <v>0</v>
      </c>
      <c r="AA104">
        <f t="shared" si="96"/>
        <v>1</v>
      </c>
      <c r="AB104">
        <f t="shared" si="54"/>
        <v>0</v>
      </c>
      <c r="AC104">
        <v>0</v>
      </c>
      <c r="AD104">
        <v>0</v>
      </c>
      <c r="AE104">
        <f t="shared" si="55"/>
        <v>1</v>
      </c>
      <c r="AF104" s="23">
        <v>1</v>
      </c>
      <c r="AG104">
        <f t="shared" si="97"/>
        <v>0</v>
      </c>
      <c r="AH104">
        <v>0</v>
      </c>
      <c r="AJ104">
        <f t="shared" si="58"/>
        <v>0</v>
      </c>
      <c r="AK104" s="22"/>
      <c r="AN104">
        <f>IF(ISERROR(VLOOKUP($J104,'[1]early late'!$G$1:$BT$134,6,FALSE)),"",VLOOKUP($J104,'[1]early late'!$G$1:$BT$134,6,FALSE))</f>
        <v>12</v>
      </c>
      <c r="AO104" s="24">
        <v>2</v>
      </c>
      <c r="AP104" s="25">
        <f t="shared" si="80"/>
        <v>76.871232876712327</v>
      </c>
      <c r="AQ104">
        <v>1</v>
      </c>
      <c r="AS104" s="26">
        <v>1</v>
      </c>
      <c r="AT104" s="24">
        <v>1</v>
      </c>
      <c r="AU104" s="27">
        <v>5</v>
      </c>
      <c r="AV104" s="27"/>
      <c r="AW104" s="22">
        <v>39995</v>
      </c>
      <c r="AX104" s="22">
        <f>IF(ISERROR(VLOOKUP($J104,'[1]early late'!$G$1:$BT$134,7,FALSE)),"",VLOOKUP($J104,'[1]early late'!$G$1:$BT$134,7,FALSE))</f>
        <v>40000</v>
      </c>
      <c r="AY104" s="22">
        <v>40245</v>
      </c>
      <c r="AZ104" s="27">
        <f t="shared" si="100"/>
        <v>8.2333333333333325</v>
      </c>
      <c r="BA104" t="s">
        <v>101</v>
      </c>
      <c r="BB104" s="25">
        <f t="shared" ref="BB104:BB135" si="102">IF($BA104="OD",0,IF($BA104="OS",1,IF($BA104="OU",2,IF($BA104="null",3,""))))</f>
        <v>0</v>
      </c>
      <c r="BC104" s="27">
        <v>2.0499999999999998</v>
      </c>
      <c r="BD104" s="27">
        <v>19.87</v>
      </c>
      <c r="BE104" s="27">
        <v>2.16</v>
      </c>
      <c r="BF104" s="27">
        <v>21.83</v>
      </c>
      <c r="BG104" s="27">
        <f>IF(ISERROR(VLOOKUP($J104,'[1]early late'!$G$1:$BT$134,8,FALSE)),"",VLOOKUP($J104,'[1]early late'!$G$1:$BT$134,8,FALSE))</f>
        <v>5</v>
      </c>
      <c r="BH104" s="27">
        <f>IF(ISERROR(VLOOKUP($J104,'[1]early late'!$G$1:$BT$134,9,FALSE)),"",VLOOKUP($J104,'[1]early late'!$G$1:$BT$134,9,FALSE))</f>
        <v>2.3820000000000001</v>
      </c>
      <c r="BI104" s="27"/>
      <c r="BJ104" s="27">
        <v>3.7</v>
      </c>
      <c r="BK104" s="27">
        <v>21.56</v>
      </c>
      <c r="BM104" s="28"/>
      <c r="BN104" s="28">
        <f>IF(ISERROR(VLOOKUP($J104,'[1]early late'!$G$1:$BT$134,40,FALSE)),"",VLOOKUP($J104,'[1]early late'!$G$1:$BT$134,40,FALSE))</f>
        <v>0.33200000000000029</v>
      </c>
      <c r="BO104" s="28">
        <f>IF(ISERROR(VLOOKUP($J104,'[1]early late'!$G$1:$BT$134,41,FALSE)),"",VLOOKUP($J104,'[1]early late'!$G$1:$BT$134,41,FALSE))</f>
        <v>1.3180000000000001</v>
      </c>
      <c r="BP104">
        <f t="shared" si="81"/>
        <v>0.11000000000000032</v>
      </c>
      <c r="BQ104">
        <f t="shared" si="59"/>
        <v>1.9599999999999973</v>
      </c>
      <c r="BR104">
        <f t="shared" si="60"/>
        <v>1.849999999999997</v>
      </c>
      <c r="BS104">
        <f t="shared" si="82"/>
        <v>1.6500000000000004</v>
      </c>
      <c r="BT104">
        <f t="shared" si="61"/>
        <v>1.6899999999999977</v>
      </c>
      <c r="BU104">
        <f t="shared" si="62"/>
        <v>3.9999999999999147E-2</v>
      </c>
      <c r="BV104" t="str">
        <f t="shared" si="101"/>
        <v/>
      </c>
      <c r="BW104" s="24">
        <f t="shared" ref="BW104:BW135" si="103">IF(ISNUMBER($BB104),IF(OR($BB104=$AS104,$BB104=2),1,0),"")</f>
        <v>0</v>
      </c>
      <c r="BX104" s="24">
        <f t="shared" si="63"/>
        <v>-0.81799999999999962</v>
      </c>
      <c r="BY104" s="24">
        <f t="shared" si="64"/>
        <v>0.65799999999999992</v>
      </c>
      <c r="BZ104" s="24">
        <f t="shared" si="65"/>
        <v>-1.8959999999999999</v>
      </c>
      <c r="CA104" s="24">
        <f t="shared" si="66"/>
        <v>1</v>
      </c>
      <c r="CB104" s="24" t="str">
        <f t="shared" si="83"/>
        <v/>
      </c>
      <c r="CC104" s="24">
        <f t="shared" si="67"/>
        <v>1</v>
      </c>
      <c r="CD104" s="25">
        <f t="shared" si="68"/>
        <v>0</v>
      </c>
      <c r="CE104" s="24">
        <f t="shared" si="69"/>
        <v>0</v>
      </c>
      <c r="CF104">
        <f t="shared" si="70"/>
        <v>1</v>
      </c>
      <c r="CG104">
        <f t="shared" si="84"/>
        <v>1</v>
      </c>
      <c r="CH104">
        <f t="shared" si="85"/>
        <v>1</v>
      </c>
      <c r="CI104">
        <f t="shared" si="86"/>
        <v>1</v>
      </c>
      <c r="CJ104">
        <f t="shared" si="87"/>
        <v>1</v>
      </c>
      <c r="CK104">
        <f t="shared" si="71"/>
        <v>3.0303030303030298</v>
      </c>
      <c r="CL104">
        <f t="shared" si="93"/>
        <v>-0.40000000000000036</v>
      </c>
      <c r="CM104">
        <f t="shared" si="94"/>
        <v>0</v>
      </c>
      <c r="CN104" t="str">
        <f t="shared" si="74"/>
        <v/>
      </c>
      <c r="CO104" t="str">
        <f t="shared" si="75"/>
        <v/>
      </c>
    </row>
    <row r="105" spans="1:93" ht="16" hidden="1" x14ac:dyDescent="0.2">
      <c r="A105">
        <v>60</v>
      </c>
      <c r="B105" t="s">
        <v>264</v>
      </c>
      <c r="C105" t="s">
        <v>94</v>
      </c>
      <c r="D105" t="s">
        <v>265</v>
      </c>
      <c r="E105" t="s">
        <v>109</v>
      </c>
      <c r="F105" t="s">
        <v>97</v>
      </c>
      <c r="G105">
        <v>90077</v>
      </c>
      <c r="H105" t="s">
        <v>266</v>
      </c>
      <c r="J105" t="str">
        <f t="shared" si="46"/>
        <v>Esshagh Shoohed_0</v>
      </c>
      <c r="K105" s="22">
        <v>7563</v>
      </c>
      <c r="L105">
        <v>1</v>
      </c>
      <c r="O105">
        <v>1</v>
      </c>
      <c r="P105">
        <v>0</v>
      </c>
      <c r="Q105">
        <v>0</v>
      </c>
      <c r="R105">
        <f t="shared" si="47"/>
        <v>0</v>
      </c>
      <c r="S105">
        <f t="shared" si="48"/>
        <v>0</v>
      </c>
      <c r="T105">
        <f t="shared" si="49"/>
        <v>0</v>
      </c>
      <c r="U105">
        <f t="shared" si="50"/>
        <v>0</v>
      </c>
      <c r="V105">
        <f t="shared" si="51"/>
        <v>0</v>
      </c>
      <c r="W105">
        <f t="shared" si="99"/>
        <v>0</v>
      </c>
      <c r="X105">
        <f t="shared" si="53"/>
        <v>0</v>
      </c>
      <c r="Y105" s="22" t="s">
        <v>267</v>
      </c>
      <c r="Z105">
        <v>0</v>
      </c>
      <c r="AA105">
        <f t="shared" si="96"/>
        <v>1</v>
      </c>
      <c r="AB105">
        <f t="shared" si="54"/>
        <v>1</v>
      </c>
      <c r="AC105">
        <v>0</v>
      </c>
      <c r="AD105">
        <v>1</v>
      </c>
      <c r="AE105">
        <f t="shared" si="55"/>
        <v>0</v>
      </c>
      <c r="AF105" s="23">
        <f>IF(ISERROR(SEARCH("canth",Y105)),0,1)</f>
        <v>0</v>
      </c>
      <c r="AG105">
        <f t="shared" si="97"/>
        <v>0</v>
      </c>
      <c r="AH105">
        <v>0</v>
      </c>
      <c r="AJ105">
        <f t="shared" si="58"/>
        <v>0</v>
      </c>
      <c r="AK105" s="22" t="s">
        <v>268</v>
      </c>
      <c r="AL105">
        <v>24</v>
      </c>
      <c r="AN105">
        <v>17</v>
      </c>
      <c r="AO105" s="24">
        <v>1</v>
      </c>
      <c r="AP105" s="25">
        <f t="shared" si="80"/>
        <v>81.101369863013701</v>
      </c>
      <c r="AQ105">
        <v>1</v>
      </c>
      <c r="AS105" s="26">
        <v>0</v>
      </c>
      <c r="AT105" s="24">
        <v>1</v>
      </c>
      <c r="AU105" s="27">
        <v>5</v>
      </c>
      <c r="AV105" s="27"/>
      <c r="AW105" s="22">
        <v>37596</v>
      </c>
      <c r="AX105" s="22" t="str">
        <f>IF(ISERROR(VLOOKUP($J105,'[1]early late'!$G$1:$BT$134,7,FALSE)),"",VLOOKUP($J105,'[1]early late'!$G$1:$BT$134,7,FALSE))</f>
        <v/>
      </c>
      <c r="AY105" s="22">
        <v>37672</v>
      </c>
      <c r="AZ105" s="27">
        <f t="shared" si="100"/>
        <v>2.4666666666666668</v>
      </c>
      <c r="BA105" t="s">
        <v>118</v>
      </c>
      <c r="BB105" s="25">
        <f t="shared" si="102"/>
        <v>1</v>
      </c>
      <c r="BC105" s="27">
        <v>1.9139999999999999</v>
      </c>
      <c r="BD105" s="27">
        <v>16.164000000000001</v>
      </c>
      <c r="BE105" s="27">
        <v>2.0699999999999998</v>
      </c>
      <c r="BF105" s="27">
        <v>18.27</v>
      </c>
      <c r="BG105" s="27" t="str">
        <f>IF(ISERROR(VLOOKUP($J105,'[1]early late'!$G$1:$BT$134,8,FALSE)),"",VLOOKUP($J105,'[1]early late'!$G$1:$BT$134,8,FALSE))</f>
        <v/>
      </c>
      <c r="BH105" s="27" t="str">
        <f>IF(ISERROR(VLOOKUP($J105,'[1]early late'!$G$1:$BT$134,9,FALSE)),"",VLOOKUP($J105,'[1]early late'!$G$1:$BT$134,9,FALSE))</f>
        <v/>
      </c>
      <c r="BI105" s="27"/>
      <c r="BJ105">
        <v>3.14</v>
      </c>
      <c r="BK105">
        <v>13.9</v>
      </c>
      <c r="BM105" s="28" t="s">
        <v>269</v>
      </c>
      <c r="BN105" s="28" t="str">
        <f>IF(ISERROR(VLOOKUP($J105,'[1]early late'!$G$1:$BT$134,40,FALSE)),"",VLOOKUP($J105,'[1]early late'!$G$1:$BT$134,40,FALSE))</f>
        <v/>
      </c>
      <c r="BO105" s="28" t="str">
        <f>IF(ISERROR(VLOOKUP($J105,'[1]early late'!$G$1:$BT$134,41,FALSE)),"",VLOOKUP($J105,'[1]early late'!$G$1:$BT$134,41,FALSE))</f>
        <v/>
      </c>
      <c r="BP105">
        <f t="shared" si="81"/>
        <v>0.15599999999999992</v>
      </c>
      <c r="BQ105">
        <f t="shared" si="59"/>
        <v>2.1059999999999981</v>
      </c>
      <c r="BR105">
        <f t="shared" si="60"/>
        <v>1.9499999999999982</v>
      </c>
      <c r="BS105">
        <f t="shared" si="82"/>
        <v>1.2260000000000002</v>
      </c>
      <c r="BT105">
        <f t="shared" si="61"/>
        <v>-2.2640000000000011</v>
      </c>
      <c r="BU105">
        <f t="shared" si="62"/>
        <v>-3.490000000000002</v>
      </c>
      <c r="BV105" t="str">
        <f t="shared" si="101"/>
        <v/>
      </c>
      <c r="BW105" s="24">
        <f t="shared" si="103"/>
        <v>0</v>
      </c>
      <c r="BX105" s="24">
        <f t="shared" si="63"/>
        <v>1.54</v>
      </c>
      <c r="BY105" s="24">
        <f t="shared" si="64"/>
        <v>2.1619999999999999</v>
      </c>
      <c r="BZ105" s="24">
        <f t="shared" si="65"/>
        <v>-0.85000000000000009</v>
      </c>
      <c r="CA105" s="24">
        <f t="shared" si="66"/>
        <v>0</v>
      </c>
      <c r="CB105" s="24" t="str">
        <f t="shared" si="83"/>
        <v/>
      </c>
      <c r="CC105" s="24">
        <f t="shared" si="67"/>
        <v>1</v>
      </c>
      <c r="CD105" s="25">
        <f t="shared" si="68"/>
        <v>0</v>
      </c>
      <c r="CE105" s="24">
        <f t="shared" si="69"/>
        <v>1</v>
      </c>
      <c r="CF105">
        <f t="shared" si="70"/>
        <v>1</v>
      </c>
      <c r="CG105">
        <f t="shared" si="84"/>
        <v>1</v>
      </c>
      <c r="CH105">
        <f t="shared" si="85"/>
        <v>1</v>
      </c>
      <c r="CI105">
        <f t="shared" si="86"/>
        <v>0</v>
      </c>
      <c r="CJ105">
        <f t="shared" si="87"/>
        <v>1</v>
      </c>
      <c r="CK105">
        <f t="shared" si="71"/>
        <v>4.0783034257748767</v>
      </c>
      <c r="CL105">
        <f t="shared" si="93"/>
        <v>2.3999999999999799E-2</v>
      </c>
      <c r="CM105">
        <f t="shared" si="94"/>
        <v>0</v>
      </c>
      <c r="CN105" t="str">
        <f t="shared" si="74"/>
        <v/>
      </c>
      <c r="CO105">
        <f t="shared" si="75"/>
        <v>1</v>
      </c>
    </row>
    <row r="106" spans="1:93" ht="16" x14ac:dyDescent="0.2">
      <c r="A106">
        <v>67</v>
      </c>
      <c r="B106" t="s">
        <v>287</v>
      </c>
      <c r="C106" t="s">
        <v>94</v>
      </c>
      <c r="J106" t="str">
        <f t="shared" si="46"/>
        <v>Frank Robinson_1</v>
      </c>
      <c r="K106" s="22">
        <v>13028</v>
      </c>
      <c r="L106">
        <v>1</v>
      </c>
      <c r="M106" s="22" t="s">
        <v>288</v>
      </c>
      <c r="N106" s="22"/>
      <c r="O106">
        <v>1</v>
      </c>
      <c r="P106">
        <v>1</v>
      </c>
      <c r="Q106">
        <v>0</v>
      </c>
      <c r="R106">
        <f t="shared" si="47"/>
        <v>0</v>
      </c>
      <c r="S106">
        <f t="shared" si="48"/>
        <v>1</v>
      </c>
      <c r="T106">
        <f t="shared" si="49"/>
        <v>1</v>
      </c>
      <c r="U106">
        <f t="shared" si="50"/>
        <v>0</v>
      </c>
      <c r="V106">
        <f t="shared" si="51"/>
        <v>0</v>
      </c>
      <c r="W106">
        <f t="shared" si="99"/>
        <v>0</v>
      </c>
      <c r="X106">
        <f t="shared" si="53"/>
        <v>0</v>
      </c>
      <c r="Y106" s="22" t="s">
        <v>289</v>
      </c>
      <c r="Z106">
        <v>0</v>
      </c>
      <c r="AA106">
        <f t="shared" si="96"/>
        <v>1</v>
      </c>
      <c r="AB106">
        <f t="shared" si="54"/>
        <v>0</v>
      </c>
      <c r="AC106">
        <v>0</v>
      </c>
      <c r="AD106">
        <v>0</v>
      </c>
      <c r="AE106">
        <f t="shared" si="55"/>
        <v>0</v>
      </c>
      <c r="AF106" s="23">
        <f>IF(ISERROR(SEARCH("canth",Y106)),0,1)</f>
        <v>0</v>
      </c>
      <c r="AG106">
        <f t="shared" si="97"/>
        <v>0</v>
      </c>
      <c r="AH106">
        <v>0</v>
      </c>
      <c r="AJ106">
        <f t="shared" si="58"/>
        <v>0</v>
      </c>
      <c r="AK106" s="22" t="s">
        <v>290</v>
      </c>
      <c r="AL106">
        <v>24</v>
      </c>
      <c r="AN106">
        <v>15</v>
      </c>
      <c r="AO106" s="24">
        <v>1</v>
      </c>
      <c r="AP106" s="25">
        <f t="shared" si="80"/>
        <v>66.342465753424662</v>
      </c>
      <c r="AQ106">
        <v>1</v>
      </c>
      <c r="AS106" s="26">
        <v>1</v>
      </c>
      <c r="AT106" s="24">
        <v>1</v>
      </c>
      <c r="AU106" s="27">
        <v>5</v>
      </c>
      <c r="AW106" s="29">
        <f>AW105</f>
        <v>37596</v>
      </c>
      <c r="AX106" s="22" t="str">
        <f>IF(ISERROR(VLOOKUP($J106,'[1]early late'!$G$1:$BT$134,7,FALSE)),"",VLOOKUP($J106,'[1]early late'!$G$1:$BT$134,7,FALSE))</f>
        <v/>
      </c>
      <c r="AY106" s="22">
        <f>AY105</f>
        <v>37672</v>
      </c>
      <c r="AZ106" s="27">
        <f t="shared" si="100"/>
        <v>2.4666666666666668</v>
      </c>
      <c r="BA106" t="s">
        <v>101</v>
      </c>
      <c r="BB106" s="25">
        <f t="shared" si="102"/>
        <v>0</v>
      </c>
      <c r="BC106">
        <v>2.56</v>
      </c>
      <c r="BD106">
        <v>9.83</v>
      </c>
      <c r="BE106">
        <v>2.44</v>
      </c>
      <c r="BF106">
        <v>11.29</v>
      </c>
      <c r="BG106" s="27" t="str">
        <f>IF(ISERROR(VLOOKUP($J106,'[1]early late'!$G$1:$BT$134,8,FALSE)),"",VLOOKUP($J106,'[1]early late'!$G$1:$BT$134,8,FALSE))</f>
        <v/>
      </c>
      <c r="BH106" s="27" t="str">
        <f>IF(ISERROR(VLOOKUP($J106,'[1]early late'!$G$1:$BT$134,9,FALSE)),"",VLOOKUP($J106,'[1]early late'!$G$1:$BT$134,9,FALSE))</f>
        <v/>
      </c>
      <c r="BJ106">
        <v>3.42</v>
      </c>
      <c r="BK106">
        <v>12.07</v>
      </c>
      <c r="BN106" s="28" t="str">
        <f>IF(ISERROR(VLOOKUP($J106,'[1]early late'!$G$1:$BT$134,40,FALSE)),"",VLOOKUP($J106,'[1]early late'!$G$1:$BT$134,40,FALSE))</f>
        <v/>
      </c>
      <c r="BO106" s="28" t="str">
        <f>IF(ISERROR(VLOOKUP($J106,'[1]early late'!$G$1:$BT$134,41,FALSE)),"",VLOOKUP($J106,'[1]early late'!$G$1:$BT$134,41,FALSE))</f>
        <v/>
      </c>
      <c r="BP106">
        <f t="shared" si="81"/>
        <v>-0.12000000000000011</v>
      </c>
      <c r="BQ106">
        <f t="shared" si="59"/>
        <v>1.4599999999999991</v>
      </c>
      <c r="BR106">
        <f t="shared" si="60"/>
        <v>1.5799999999999992</v>
      </c>
      <c r="BS106">
        <f t="shared" si="82"/>
        <v>0.85999999999999988</v>
      </c>
      <c r="BT106">
        <f t="shared" si="61"/>
        <v>2.2400000000000002</v>
      </c>
      <c r="BU106">
        <f t="shared" si="62"/>
        <v>1.3800000000000008</v>
      </c>
      <c r="BV106" t="str">
        <f t="shared" si="101"/>
        <v/>
      </c>
      <c r="BW106" s="24">
        <f t="shared" si="103"/>
        <v>0</v>
      </c>
      <c r="BX106" s="24">
        <f t="shared" si="63"/>
        <v>0.14999999999999991</v>
      </c>
      <c r="BY106" s="24">
        <f t="shared" si="64"/>
        <v>1.07</v>
      </c>
      <c r="BZ106" s="24">
        <f t="shared" si="65"/>
        <v>-0.56000000000000005</v>
      </c>
      <c r="CA106" s="24">
        <f t="shared" si="66"/>
        <v>0</v>
      </c>
      <c r="CB106" s="24" t="str">
        <f t="shared" si="83"/>
        <v/>
      </c>
      <c r="CC106" s="24">
        <f t="shared" si="67"/>
        <v>0</v>
      </c>
      <c r="CD106" s="25">
        <f t="shared" si="68"/>
        <v>0</v>
      </c>
      <c r="CE106" s="24">
        <f t="shared" si="69"/>
        <v>1</v>
      </c>
      <c r="CF106">
        <f t="shared" si="70"/>
        <v>1</v>
      </c>
      <c r="CG106">
        <f t="shared" si="84"/>
        <v>1</v>
      </c>
      <c r="CH106">
        <f t="shared" si="85"/>
        <v>0</v>
      </c>
      <c r="CI106">
        <f t="shared" si="86"/>
        <v>1</v>
      </c>
      <c r="CJ106">
        <f t="shared" si="87"/>
        <v>1</v>
      </c>
      <c r="CK106">
        <f t="shared" si="71"/>
        <v>5.8139534883720936</v>
      </c>
      <c r="CL106">
        <f t="shared" si="93"/>
        <v>0.39000000000000012</v>
      </c>
      <c r="CM106">
        <f t="shared" si="94"/>
        <v>0</v>
      </c>
      <c r="CN106" t="str">
        <f t="shared" si="74"/>
        <v/>
      </c>
      <c r="CO106" t="str">
        <f t="shared" si="75"/>
        <v/>
      </c>
    </row>
    <row r="107" spans="1:93" ht="16" hidden="1" x14ac:dyDescent="0.2">
      <c r="A107">
        <v>69</v>
      </c>
      <c r="B107" t="s">
        <v>291</v>
      </c>
      <c r="C107" t="s">
        <v>94</v>
      </c>
      <c r="D107" t="s">
        <v>292</v>
      </c>
      <c r="E107" t="s">
        <v>152</v>
      </c>
      <c r="F107" t="s">
        <v>97</v>
      </c>
      <c r="G107">
        <v>90212</v>
      </c>
      <c r="H107" t="s">
        <v>293</v>
      </c>
      <c r="J107" t="str">
        <f t="shared" si="46"/>
        <v>Goel Kushanian_1</v>
      </c>
      <c r="K107" s="22">
        <f>IF(ISERROR(VLOOKUP($J107,'[1]early late'!$G$1:$BT$134,4,FALSE)),"",VLOOKUP($J107,'[1]early late'!$G$1:$BT$134,4,FALSE))</f>
        <v>11369</v>
      </c>
      <c r="L107">
        <v>1</v>
      </c>
      <c r="M107" s="22" t="s">
        <v>297</v>
      </c>
      <c r="N107" s="22"/>
      <c r="O107">
        <v>0</v>
      </c>
      <c r="P107">
        <v>0</v>
      </c>
      <c r="Q107">
        <v>0</v>
      </c>
      <c r="R107">
        <f t="shared" si="47"/>
        <v>0</v>
      </c>
      <c r="S107">
        <f t="shared" si="48"/>
        <v>1</v>
      </c>
      <c r="T107">
        <f t="shared" si="49"/>
        <v>0</v>
      </c>
      <c r="U107">
        <f t="shared" si="50"/>
        <v>0</v>
      </c>
      <c r="V107">
        <f t="shared" si="51"/>
        <v>0</v>
      </c>
      <c r="W107">
        <f t="shared" si="99"/>
        <v>0</v>
      </c>
      <c r="X107">
        <f t="shared" si="53"/>
        <v>0</v>
      </c>
      <c r="Y107" s="22" t="s">
        <v>295</v>
      </c>
      <c r="Z107">
        <v>0</v>
      </c>
      <c r="AA107">
        <f t="shared" si="96"/>
        <v>1</v>
      </c>
      <c r="AB107">
        <f t="shared" si="54"/>
        <v>0</v>
      </c>
      <c r="AC107">
        <v>0</v>
      </c>
      <c r="AD107">
        <v>0</v>
      </c>
      <c r="AE107">
        <f t="shared" si="55"/>
        <v>1</v>
      </c>
      <c r="AF107" s="23">
        <f>IF(ISERROR(SEARCH("canth",Y107)),0,1)</f>
        <v>1</v>
      </c>
      <c r="AG107">
        <f t="shared" si="97"/>
        <v>0</v>
      </c>
      <c r="AH107">
        <v>0</v>
      </c>
      <c r="AJ107">
        <f t="shared" si="58"/>
        <v>0</v>
      </c>
      <c r="AK107" s="22"/>
      <c r="AN107">
        <f>IF(ISERROR(VLOOKUP($J107,'[1]early late'!$G$1:$BT$134,6,FALSE)),"",VLOOKUP($J107,'[1]early late'!$G$1:$BT$134,6,FALSE))</f>
        <v>18</v>
      </c>
      <c r="AO107" s="24">
        <v>1</v>
      </c>
      <c r="AP107" s="25">
        <f t="shared" si="80"/>
        <v>71.975342465753428</v>
      </c>
      <c r="AQ107">
        <v>1</v>
      </c>
      <c r="AS107" s="26">
        <v>1</v>
      </c>
      <c r="AT107" s="24">
        <v>1</v>
      </c>
      <c r="AU107" s="27">
        <v>5</v>
      </c>
      <c r="AW107" s="22">
        <v>38023</v>
      </c>
      <c r="AX107" s="22">
        <f>IF(ISERROR(VLOOKUP($J107,'[1]early late'!$G$1:$BT$134,7,FALSE)),"",VLOOKUP($J107,'[1]early late'!$G$1:$BT$134,7,FALSE))</f>
        <v>38029</v>
      </c>
      <c r="AY107" s="22">
        <v>38134</v>
      </c>
      <c r="AZ107" s="27">
        <f t="shared" si="100"/>
        <v>3.7</v>
      </c>
      <c r="BA107" t="s">
        <v>245</v>
      </c>
      <c r="BB107" s="25">
        <f t="shared" si="102"/>
        <v>2</v>
      </c>
      <c r="BC107" s="27">
        <v>1.1739999999999999</v>
      </c>
      <c r="BD107" s="27">
        <v>23.594000000000001</v>
      </c>
      <c r="BE107" s="27">
        <v>2.59</v>
      </c>
      <c r="BF107" s="27">
        <v>19.77</v>
      </c>
      <c r="BG107" s="27">
        <f>IF(ISERROR(VLOOKUP($J107,'[1]early late'!$G$1:$BT$134,8,FALSE)),"",VLOOKUP($J107,'[1]early late'!$G$1:$BT$134,8,FALSE))</f>
        <v>6</v>
      </c>
      <c r="BH107" s="27">
        <f>IF(ISERROR(VLOOKUP($J107,'[1]early late'!$G$1:$BT$134,9,FALSE)),"",VLOOKUP($J107,'[1]early late'!$G$1:$BT$134,9,FALSE))</f>
        <v>1.504</v>
      </c>
      <c r="BI107" s="27"/>
      <c r="BJ107">
        <v>3.7</v>
      </c>
      <c r="BK107">
        <v>20.51</v>
      </c>
      <c r="BM107" s="28" t="s">
        <v>296</v>
      </c>
      <c r="BN107" s="28">
        <f>IF(ISERROR(VLOOKUP($J107,'[1]early late'!$G$1:$BT$134,40,FALSE)),"",VLOOKUP($J107,'[1]early late'!$G$1:$BT$134,40,FALSE))</f>
        <v>0.33000000000000007</v>
      </c>
      <c r="BO107" s="28">
        <f>IF(ISERROR(VLOOKUP($J107,'[1]early late'!$G$1:$BT$134,41,FALSE)),"",VLOOKUP($J107,'[1]early late'!$G$1:$BT$134,41,FALSE))</f>
        <v>2.1960000000000002</v>
      </c>
      <c r="BP107">
        <f t="shared" si="81"/>
        <v>1.4159999999999999</v>
      </c>
      <c r="BQ107">
        <f t="shared" si="59"/>
        <v>-3.8240000000000016</v>
      </c>
      <c r="BR107">
        <f t="shared" si="60"/>
        <v>-5.240000000000002</v>
      </c>
      <c r="BS107">
        <f t="shared" si="82"/>
        <v>2.5260000000000002</v>
      </c>
      <c r="BT107">
        <f t="shared" si="61"/>
        <v>-3.0839999999999996</v>
      </c>
      <c r="BU107">
        <f t="shared" si="62"/>
        <v>-5.6099999999999994</v>
      </c>
      <c r="BV107" t="str">
        <f t="shared" si="101"/>
        <v/>
      </c>
      <c r="BW107" s="24">
        <f t="shared" si="103"/>
        <v>1</v>
      </c>
      <c r="BX107" s="24">
        <f t="shared" si="63"/>
        <v>0.93000000000000016</v>
      </c>
      <c r="BY107" s="24">
        <f t="shared" si="64"/>
        <v>1.1739999999999999</v>
      </c>
      <c r="BZ107" s="24">
        <f t="shared" si="65"/>
        <v>0.28799999999999981</v>
      </c>
      <c r="CA107" s="24">
        <f t="shared" si="66"/>
        <v>0</v>
      </c>
      <c r="CB107" s="24">
        <f t="shared" si="83"/>
        <v>0</v>
      </c>
      <c r="CC107" s="24">
        <f t="shared" si="67"/>
        <v>1</v>
      </c>
      <c r="CD107" s="25">
        <f t="shared" si="68"/>
        <v>0</v>
      </c>
      <c r="CE107" s="24">
        <f t="shared" si="69"/>
        <v>1</v>
      </c>
      <c r="CF107">
        <f t="shared" si="70"/>
        <v>1</v>
      </c>
      <c r="CG107">
        <f t="shared" si="84"/>
        <v>1</v>
      </c>
      <c r="CH107">
        <f t="shared" si="85"/>
        <v>1</v>
      </c>
      <c r="CI107">
        <f t="shared" si="86"/>
        <v>1</v>
      </c>
      <c r="CJ107">
        <f t="shared" si="87"/>
        <v>1</v>
      </c>
      <c r="CK107">
        <f t="shared" si="71"/>
        <v>1.9794140934283451</v>
      </c>
      <c r="CL107">
        <f t="shared" si="93"/>
        <v>-1.2760000000000002</v>
      </c>
      <c r="CM107">
        <f t="shared" si="94"/>
        <v>1</v>
      </c>
      <c r="CN107" t="str">
        <f t="shared" si="74"/>
        <v/>
      </c>
      <c r="CO107" t="str">
        <f t="shared" si="75"/>
        <v/>
      </c>
    </row>
    <row r="108" spans="1:93" ht="16" hidden="1" x14ac:dyDescent="0.2">
      <c r="A108">
        <v>90</v>
      </c>
      <c r="B108" t="s">
        <v>343</v>
      </c>
      <c r="C108" t="s">
        <v>94</v>
      </c>
      <c r="J108" t="str">
        <f t="shared" ref="J108:J171" si="104">(CONCATENATE(B108,"_",AS108))</f>
        <v>Joseph P Boylan_0</v>
      </c>
      <c r="K108" s="22">
        <v>8544</v>
      </c>
      <c r="L108">
        <v>1</v>
      </c>
      <c r="M108" s="22" t="s">
        <v>344</v>
      </c>
      <c r="N108" s="22"/>
      <c r="O108">
        <v>0</v>
      </c>
      <c r="P108">
        <v>0</v>
      </c>
      <c r="Q108">
        <v>0</v>
      </c>
      <c r="R108">
        <f t="shared" ref="R108:R171" si="105">IF(ISERROR(SEARCH("ptosis",M108)),0,1)</f>
        <v>0</v>
      </c>
      <c r="S108">
        <f t="shared" ref="S108:S171" si="106">IF(ISERROR(SEARCH("cataract",M108)),0,1)</f>
        <v>1</v>
      </c>
      <c r="T108">
        <f t="shared" ref="T108:T171" si="107">IF(ISERROR(SEARCH("strab",M108)),0,1)</f>
        <v>0</v>
      </c>
      <c r="U108">
        <f t="shared" ref="U108:U171" si="108">IF(ISERROR(SEARCH("ectropion",M108)),0,1)</f>
        <v>0</v>
      </c>
      <c r="V108">
        <f t="shared" ref="V108:V171" si="109">IF(ISERROR(SEARCH("entropion",M108)),0,1)</f>
        <v>0</v>
      </c>
      <c r="W108">
        <v>1</v>
      </c>
      <c r="X108">
        <f t="shared" ref="X108:X171" si="110">IF(ISERROR(SEARCH("canth",M108)),0,1)</f>
        <v>0</v>
      </c>
      <c r="Y108" s="22" t="s">
        <v>345</v>
      </c>
      <c r="Z108">
        <v>0</v>
      </c>
      <c r="AA108">
        <f t="shared" si="96"/>
        <v>1</v>
      </c>
      <c r="AB108">
        <f t="shared" ref="AB108:AB171" si="111">IF(ISERROR(SEARCH("bleph",Y108)),0,1)</f>
        <v>0</v>
      </c>
      <c r="AC108">
        <v>0</v>
      </c>
      <c r="AD108">
        <v>0</v>
      </c>
      <c r="AE108">
        <f t="shared" ref="AE108:AE171" si="112">IF(ISERROR(SEARCH("ectro",Y108)),0,1)</f>
        <v>1</v>
      </c>
      <c r="AF108" s="23">
        <v>1</v>
      </c>
      <c r="AG108">
        <f t="shared" si="97"/>
        <v>0</v>
      </c>
      <c r="AH108">
        <v>0</v>
      </c>
      <c r="AJ108">
        <f t="shared" ref="AJ108:AJ171" si="113">IF(ISERROR(SEARCH("ptosis",AI108)),0,1)</f>
        <v>0</v>
      </c>
      <c r="AK108" s="22" t="s">
        <v>290</v>
      </c>
      <c r="AN108">
        <v>14</v>
      </c>
      <c r="AO108" s="24">
        <v>1</v>
      </c>
      <c r="AP108" s="25">
        <f t="shared" si="80"/>
        <v>87.180821917808217</v>
      </c>
      <c r="AQ108">
        <v>1</v>
      </c>
      <c r="AS108" s="26">
        <v>0</v>
      </c>
      <c r="AT108" s="24">
        <v>1</v>
      </c>
      <c r="AU108" s="27">
        <v>5</v>
      </c>
      <c r="AV108" s="27"/>
      <c r="AW108" s="29">
        <v>40830</v>
      </c>
      <c r="AX108" s="22" t="str">
        <f>IF(ISERROR(VLOOKUP($J108,'[1]early late'!$G$1:$BT$134,7,FALSE)),"",VLOOKUP($J108,'[1]early late'!$G$1:$BT$134,7,FALSE))</f>
        <v/>
      </c>
      <c r="AY108" s="29">
        <v>40863</v>
      </c>
      <c r="AZ108" s="27">
        <f t="shared" si="100"/>
        <v>1.0666666666666667</v>
      </c>
      <c r="BA108" t="s">
        <v>118</v>
      </c>
      <c r="BB108" s="25">
        <f t="shared" si="102"/>
        <v>1</v>
      </c>
      <c r="BC108">
        <v>2.14</v>
      </c>
      <c r="BD108">
        <v>18.73</v>
      </c>
      <c r="BE108">
        <v>1.59</v>
      </c>
      <c r="BF108">
        <v>19.68</v>
      </c>
      <c r="BG108" s="27" t="str">
        <f>IF(ISERROR(VLOOKUP($J108,'[1]early late'!$G$1:$BT$134,8,FALSE)),"",VLOOKUP($J108,'[1]early late'!$G$1:$BT$134,8,FALSE))</f>
        <v/>
      </c>
      <c r="BH108" s="27" t="str">
        <f>IF(ISERROR(VLOOKUP($J108,'[1]early late'!$G$1:$BT$134,9,FALSE)),"",VLOOKUP($J108,'[1]early late'!$G$1:$BT$134,9,FALSE))</f>
        <v/>
      </c>
      <c r="BJ108">
        <v>2.31</v>
      </c>
      <c r="BK108">
        <v>16.059999999999999</v>
      </c>
      <c r="BM108" t="s">
        <v>346</v>
      </c>
      <c r="BN108" s="28" t="str">
        <f>IF(ISERROR(VLOOKUP($J108,'[1]early late'!$G$1:$BT$134,40,FALSE)),"",VLOOKUP($J108,'[1]early late'!$G$1:$BT$134,40,FALSE))</f>
        <v/>
      </c>
      <c r="BO108" s="28" t="str">
        <f>IF(ISERROR(VLOOKUP($J108,'[1]early late'!$G$1:$BT$134,41,FALSE)),"",VLOOKUP($J108,'[1]early late'!$G$1:$BT$134,41,FALSE))</f>
        <v/>
      </c>
      <c r="BP108">
        <f t="shared" si="81"/>
        <v>-0.55000000000000004</v>
      </c>
      <c r="BQ108">
        <f t="shared" ref="BQ108:BQ171" si="114">BF108-BD108</f>
        <v>0.94999999999999929</v>
      </c>
      <c r="BR108">
        <f t="shared" ref="BR108:BR171" si="115">BQ108-BP108</f>
        <v>1.4999999999999993</v>
      </c>
      <c r="BS108">
        <f t="shared" si="82"/>
        <v>0.16999999999999993</v>
      </c>
      <c r="BT108">
        <f t="shared" ref="BT108:BT171" si="116">IF(AND(ISNUMBER(BD108),ISNUMBER(BK108)),BK108-BD108,"")</f>
        <v>-2.6700000000000017</v>
      </c>
      <c r="BU108">
        <f t="shared" ref="BU108:BU171" si="117">IF(AND(ISNUMBER(BT108),ISNUMBER(BS108)),(BK108-BJ108)-(BD108-BC108),"")</f>
        <v>-2.8400000000000016</v>
      </c>
      <c r="BV108" t="str">
        <f t="shared" si="101"/>
        <v/>
      </c>
      <c r="BW108" s="24">
        <f t="shared" si="103"/>
        <v>0</v>
      </c>
      <c r="BX108" s="24">
        <f t="shared" ref="BX108:BX171" si="118">IF($AQ108=1,BJ108-VLOOKUP(CONCATENATE(LEFT($J108,LEN($J108)-1),IF($AS108=0,1,0)),$J$2:$BK$740,MATCH(HLOOKUP($BJ$1,$J$1:$BW$1,1,FALSE),$J$1:$BZ$1,0),FALSE),"")</f>
        <v>-0.41000000000000014</v>
      </c>
      <c r="BY108" s="24">
        <f t="shared" ref="BY108:BY171" si="119">IF($AQ108=1,$BC108-VLOOKUP(CONCATENATE(LEFT($J108,LEN($J108)-1),IF($AS108=0,1,0)),$J$2:$BW$740,MATCH(HLOOKUP($BC$1,$J$1:$BW$1,1,FALSE),$J$1:$BZ$1,0),FALSE),"")</f>
        <v>0.53</v>
      </c>
      <c r="BZ108" s="24">
        <f t="shared" ref="BZ108:BZ171" si="120">IF($AQ108=1,$BE108-VLOOKUP(CONCATENATE(LEFT($J108,LEN($J108)-1),IF($AS108=0,1,0)),$J$2:$BW$740,MATCH(HLOOKUP($BE$1,$J$1:$BW$1,1,FALSE),$J$1:$BZ$1,0),FALSE),"")</f>
        <v>-1.76</v>
      </c>
      <c r="CA108" s="24">
        <f t="shared" ref="CA108:CA171" si="121">IF(BY108="","",IF(AND(BY108&gt;-1.0001, BY108&lt;1.0001),1,0))</f>
        <v>1</v>
      </c>
      <c r="CB108" s="24" t="str">
        <f t="shared" si="83"/>
        <v/>
      </c>
      <c r="CC108" s="24">
        <f t="shared" ref="CC108:CC171" si="122">IF(SUM(AB108:AG108)=0,0,1)</f>
        <v>1</v>
      </c>
      <c r="CD108" s="25">
        <f t="shared" ref="CD108:CD171" si="123">IF(CF108=1,IF(AA108+IF(AS108=0,VLOOKUP(CONCATENATE(LEFT(J108,LEN(J108)-1),"1"),$J$2:$BW$677,17,FALSE),VLOOKUP(CONCATENATE(LEFT(J108,LEN(J108)-1),"0"),$J$2:$BW$677,17,FALSE))=2,1,0),"")</f>
        <v>0</v>
      </c>
      <c r="CE108" s="24">
        <f t="shared" ref="CE108:CE171" si="124">IF(BZ108="","",IF(AND(BZ108&gt;-1.0001, BZ108&lt;1.0001),1,0))</f>
        <v>0</v>
      </c>
      <c r="CF108">
        <f t="shared" ref="CF108:CF171" si="125">IF(AND(AND(ISNUMBER(AW108),ISNUMBER(BC108)),ISNUMBER(BJ108)),1,0)</f>
        <v>1</v>
      </c>
      <c r="CG108">
        <f t="shared" si="84"/>
        <v>0</v>
      </c>
      <c r="CH108">
        <f t="shared" si="85"/>
        <v>0</v>
      </c>
      <c r="CI108">
        <f t="shared" si="86"/>
        <v>1</v>
      </c>
      <c r="CJ108">
        <f t="shared" si="87"/>
        <v>1</v>
      </c>
      <c r="CK108">
        <f t="shared" ref="CK108:CK171" si="126">IF(AND(AND(ISNUMBER(BS108), ISNUMBER(AU108)),AT108=1), AU108/BS108,"")</f>
        <v>29.411764705882366</v>
      </c>
      <c r="CL108">
        <f t="shared" ref="CL108:CL139" si="127">IF(ISNUMBER(AU108), (AU108/4)-BS108,"")</f>
        <v>1.08</v>
      </c>
      <c r="CM108">
        <f t="shared" ref="CM108:CM139" si="128">IF(ISNUMBER(AU108),IF(ABS(CL108)&gt;0.99999,1,0),"")</f>
        <v>1</v>
      </c>
      <c r="CN108" t="str">
        <f t="shared" ref="CN108:CN171" si="129">IF(AND(BC108&lt;0.05,BS108&gt;2.75),1,"")</f>
        <v/>
      </c>
      <c r="CO108" t="str">
        <f t="shared" ref="CO108:CO171" si="130">IF(AB108=1,1,"")</f>
        <v/>
      </c>
    </row>
    <row r="109" spans="1:93" ht="16" hidden="1" x14ac:dyDescent="0.2">
      <c r="A109">
        <v>96</v>
      </c>
      <c r="B109" t="s">
        <v>362</v>
      </c>
      <c r="C109" t="s">
        <v>94</v>
      </c>
      <c r="D109" t="s">
        <v>363</v>
      </c>
      <c r="E109" t="s">
        <v>364</v>
      </c>
      <c r="F109" t="s">
        <v>97</v>
      </c>
      <c r="G109">
        <v>90230</v>
      </c>
      <c r="H109" t="s">
        <v>365</v>
      </c>
      <c r="J109" t="str">
        <f t="shared" si="104"/>
        <v>Kikuye Kubo_0</v>
      </c>
      <c r="K109" s="22">
        <v>11955</v>
      </c>
      <c r="L109">
        <v>1</v>
      </c>
      <c r="M109" s="22" t="s">
        <v>366</v>
      </c>
      <c r="N109" s="22"/>
      <c r="O109">
        <v>0</v>
      </c>
      <c r="P109">
        <v>0</v>
      </c>
      <c r="Q109">
        <v>0</v>
      </c>
      <c r="R109">
        <f t="shared" si="105"/>
        <v>0</v>
      </c>
      <c r="S109">
        <f t="shared" si="106"/>
        <v>1</v>
      </c>
      <c r="T109">
        <f t="shared" si="107"/>
        <v>0</v>
      </c>
      <c r="U109">
        <f t="shared" si="108"/>
        <v>0</v>
      </c>
      <c r="V109">
        <f t="shared" si="109"/>
        <v>0</v>
      </c>
      <c r="W109">
        <f t="shared" ref="W109:W140" si="131">IF(ISERROR(SEARCH("glauc",M109)),0,1)</f>
        <v>0</v>
      </c>
      <c r="X109">
        <f t="shared" si="110"/>
        <v>0</v>
      </c>
      <c r="Y109" s="22" t="s">
        <v>367</v>
      </c>
      <c r="Z109">
        <v>0</v>
      </c>
      <c r="AA109">
        <f t="shared" si="96"/>
        <v>1</v>
      </c>
      <c r="AB109">
        <f t="shared" si="111"/>
        <v>0</v>
      </c>
      <c r="AC109">
        <v>0</v>
      </c>
      <c r="AD109">
        <v>0</v>
      </c>
      <c r="AE109">
        <f t="shared" si="112"/>
        <v>0</v>
      </c>
      <c r="AF109" s="23">
        <f>IF(ISERROR(SEARCH("canth",Y109)),0,1)</f>
        <v>0</v>
      </c>
      <c r="AG109">
        <f t="shared" si="97"/>
        <v>1</v>
      </c>
      <c r="AH109">
        <v>0</v>
      </c>
      <c r="AJ109">
        <f t="shared" si="113"/>
        <v>0</v>
      </c>
      <c r="AK109" s="22" t="s">
        <v>106</v>
      </c>
      <c r="AN109">
        <v>15</v>
      </c>
      <c r="AO109" s="24">
        <v>1</v>
      </c>
      <c r="AP109" s="25">
        <f t="shared" si="80"/>
        <v>73.980821917808214</v>
      </c>
      <c r="AQ109">
        <v>1</v>
      </c>
      <c r="AS109" s="26">
        <v>0</v>
      </c>
      <c r="AT109" s="24">
        <v>1</v>
      </c>
      <c r="AU109" s="27">
        <v>5</v>
      </c>
      <c r="AW109" s="22">
        <v>39351</v>
      </c>
      <c r="AX109" s="22" t="str">
        <f>IF(ISERROR(VLOOKUP($J109,'[1]early late'!$G$1:$BT$134,7,FALSE)),"",VLOOKUP($J109,'[1]early late'!$G$1:$BT$134,7,FALSE))</f>
        <v/>
      </c>
      <c r="AY109" s="22">
        <v>39454</v>
      </c>
      <c r="AZ109" s="27">
        <f t="shared" si="100"/>
        <v>3.3666666666666667</v>
      </c>
      <c r="BA109" t="s">
        <v>118</v>
      </c>
      <c r="BB109" s="25">
        <f t="shared" si="102"/>
        <v>1</v>
      </c>
      <c r="BC109" s="27">
        <v>2.67</v>
      </c>
      <c r="BD109" s="27">
        <v>24.56</v>
      </c>
      <c r="BE109" s="27">
        <v>3.21</v>
      </c>
      <c r="BF109" s="27">
        <v>23.92</v>
      </c>
      <c r="BG109" s="27" t="str">
        <f>IF(ISERROR(VLOOKUP($J109,'[1]early late'!$G$1:$BT$134,8,FALSE)),"",VLOOKUP($J109,'[1]early late'!$G$1:$BT$134,8,FALSE))</f>
        <v/>
      </c>
      <c r="BH109" s="27" t="str">
        <f>IF(ISERROR(VLOOKUP($J109,'[1]early late'!$G$1:$BT$134,9,FALSE)),"",VLOOKUP($J109,'[1]early late'!$G$1:$BT$134,9,FALSE))</f>
        <v/>
      </c>
      <c r="BI109" s="27"/>
      <c r="BJ109" s="27">
        <v>3.87</v>
      </c>
      <c r="BK109" s="27">
        <v>22.25</v>
      </c>
      <c r="BM109" s="28" t="s">
        <v>302</v>
      </c>
      <c r="BN109" s="28" t="str">
        <f>IF(ISERROR(VLOOKUP($J109,'[1]early late'!$G$1:$BT$134,40,FALSE)),"",VLOOKUP($J109,'[1]early late'!$G$1:$BT$134,40,FALSE))</f>
        <v/>
      </c>
      <c r="BO109" s="28" t="str">
        <f>IF(ISERROR(VLOOKUP($J109,'[1]early late'!$G$1:$BT$134,41,FALSE)),"",VLOOKUP($J109,'[1]early late'!$G$1:$BT$134,41,FALSE))</f>
        <v/>
      </c>
      <c r="BP109">
        <f t="shared" si="81"/>
        <v>0.54</v>
      </c>
      <c r="BQ109">
        <f t="shared" si="114"/>
        <v>-0.63999999999999702</v>
      </c>
      <c r="BR109">
        <f t="shared" si="115"/>
        <v>-1.1799999999999971</v>
      </c>
      <c r="BS109">
        <f t="shared" si="82"/>
        <v>1.2000000000000002</v>
      </c>
      <c r="BT109">
        <f t="shared" si="116"/>
        <v>-2.3099999999999987</v>
      </c>
      <c r="BU109">
        <f t="shared" si="117"/>
        <v>-3.5100000000000016</v>
      </c>
      <c r="BV109" t="str">
        <f t="shared" si="101"/>
        <v/>
      </c>
      <c r="BW109" s="24">
        <f t="shared" si="103"/>
        <v>0</v>
      </c>
      <c r="BX109" s="24">
        <f t="shared" si="118"/>
        <v>0.96</v>
      </c>
      <c r="BY109" s="24">
        <f t="shared" si="119"/>
        <v>1.41</v>
      </c>
      <c r="BZ109" s="24">
        <f t="shared" si="120"/>
        <v>9.9999999999997868E-3</v>
      </c>
      <c r="CA109" s="24">
        <f t="shared" si="121"/>
        <v>0</v>
      </c>
      <c r="CB109" s="24" t="str">
        <f t="shared" si="83"/>
        <v/>
      </c>
      <c r="CC109" s="24">
        <f t="shared" si="122"/>
        <v>1</v>
      </c>
      <c r="CD109" s="25">
        <f t="shared" si="123"/>
        <v>0</v>
      </c>
      <c r="CE109" s="24">
        <f t="shared" si="124"/>
        <v>1</v>
      </c>
      <c r="CF109">
        <f t="shared" si="125"/>
        <v>1</v>
      </c>
      <c r="CG109">
        <f t="shared" si="84"/>
        <v>1</v>
      </c>
      <c r="CH109">
        <f t="shared" si="85"/>
        <v>1</v>
      </c>
      <c r="CI109">
        <f t="shared" si="86"/>
        <v>1</v>
      </c>
      <c r="CJ109">
        <f t="shared" si="87"/>
        <v>1</v>
      </c>
      <c r="CK109">
        <f t="shared" si="126"/>
        <v>4.1666666666666661</v>
      </c>
      <c r="CL109">
        <f t="shared" si="127"/>
        <v>4.9999999999999822E-2</v>
      </c>
      <c r="CM109">
        <f t="shared" si="128"/>
        <v>0</v>
      </c>
      <c r="CN109" t="str">
        <f t="shared" si="129"/>
        <v/>
      </c>
      <c r="CO109" t="str">
        <f t="shared" si="130"/>
        <v/>
      </c>
    </row>
    <row r="110" spans="1:93" ht="16" x14ac:dyDescent="0.2">
      <c r="A110">
        <v>103</v>
      </c>
      <c r="B110" t="s">
        <v>377</v>
      </c>
      <c r="C110" t="s">
        <v>94</v>
      </c>
      <c r="D110" t="s">
        <v>378</v>
      </c>
      <c r="E110" t="s">
        <v>379</v>
      </c>
      <c r="F110" t="s">
        <v>97</v>
      </c>
      <c r="G110">
        <v>91381</v>
      </c>
      <c r="H110" t="s">
        <v>380</v>
      </c>
      <c r="J110" t="str">
        <f t="shared" si="104"/>
        <v>Lida Ziegler_1</v>
      </c>
      <c r="K110" s="22">
        <v>14039</v>
      </c>
      <c r="L110">
        <v>0</v>
      </c>
      <c r="M110" s="22"/>
      <c r="N110" s="22"/>
      <c r="O110">
        <v>0</v>
      </c>
      <c r="P110">
        <v>0</v>
      </c>
      <c r="Q110">
        <v>0</v>
      </c>
      <c r="R110">
        <f t="shared" si="105"/>
        <v>0</v>
      </c>
      <c r="S110">
        <f t="shared" si="106"/>
        <v>0</v>
      </c>
      <c r="T110">
        <f t="shared" si="107"/>
        <v>0</v>
      </c>
      <c r="U110">
        <f t="shared" si="108"/>
        <v>0</v>
      </c>
      <c r="V110">
        <f t="shared" si="109"/>
        <v>0</v>
      </c>
      <c r="W110">
        <f t="shared" si="131"/>
        <v>0</v>
      </c>
      <c r="X110">
        <f t="shared" si="110"/>
        <v>0</v>
      </c>
      <c r="Y110" s="22" t="s">
        <v>381</v>
      </c>
      <c r="Z110">
        <v>0</v>
      </c>
      <c r="AA110">
        <v>1</v>
      </c>
      <c r="AB110">
        <f t="shared" si="111"/>
        <v>0</v>
      </c>
      <c r="AC110">
        <v>0</v>
      </c>
      <c r="AD110">
        <v>0</v>
      </c>
      <c r="AE110">
        <f t="shared" si="112"/>
        <v>0</v>
      </c>
      <c r="AF110" s="23">
        <f>IF(ISERROR(SEARCH("canth",Y110)),0,1)</f>
        <v>0</v>
      </c>
      <c r="AG110">
        <f t="shared" si="97"/>
        <v>0</v>
      </c>
      <c r="AH110">
        <v>0</v>
      </c>
      <c r="AJ110">
        <f t="shared" si="113"/>
        <v>0</v>
      </c>
      <c r="AK110" s="22"/>
      <c r="AN110">
        <v>14</v>
      </c>
      <c r="AO110" s="24">
        <v>2</v>
      </c>
      <c r="AP110" s="25">
        <f t="shared" si="80"/>
        <v>63.134246575342466</v>
      </c>
      <c r="AQ110">
        <v>1</v>
      </c>
      <c r="AS110" s="26">
        <v>1</v>
      </c>
      <c r="AT110" s="24">
        <v>1</v>
      </c>
      <c r="AU110" s="27">
        <v>5</v>
      </c>
      <c r="AW110" s="22">
        <v>37419</v>
      </c>
      <c r="AX110" s="22" t="str">
        <f>IF(ISERROR(VLOOKUP($J110,'[1]early late'!$G$1:$BT$134,7,FALSE)),"",VLOOKUP($J110,'[1]early late'!$G$1:$BT$134,7,FALSE))</f>
        <v/>
      </c>
      <c r="AY110" s="22">
        <f>AY109</f>
        <v>39454</v>
      </c>
      <c r="AZ110" s="27">
        <f t="shared" si="100"/>
        <v>66.833333333333329</v>
      </c>
      <c r="BA110" t="s">
        <v>245</v>
      </c>
      <c r="BB110" s="25">
        <f t="shared" si="102"/>
        <v>2</v>
      </c>
      <c r="BC110" s="27">
        <v>0</v>
      </c>
      <c r="BD110" s="27">
        <v>15.27</v>
      </c>
      <c r="BE110" s="27">
        <v>2.85</v>
      </c>
      <c r="BF110" s="27">
        <v>19.75</v>
      </c>
      <c r="BG110" s="27" t="str">
        <f>IF(ISERROR(VLOOKUP($J110,'[1]early late'!$G$1:$BT$134,8,FALSE)),"",VLOOKUP($J110,'[1]early late'!$G$1:$BT$134,8,FALSE))</f>
        <v/>
      </c>
      <c r="BH110" s="27" t="str">
        <f>IF(ISERROR(VLOOKUP($J110,'[1]early late'!$G$1:$BT$134,9,FALSE)),"",VLOOKUP($J110,'[1]early late'!$G$1:$BT$134,9,FALSE))</f>
        <v/>
      </c>
      <c r="BI110" s="27"/>
      <c r="BJ110">
        <v>1.78</v>
      </c>
      <c r="BK110">
        <v>16.98</v>
      </c>
      <c r="BM110" s="28" t="s">
        <v>383</v>
      </c>
      <c r="BN110" s="28" t="str">
        <f>IF(ISERROR(VLOOKUP($J110,'[1]early late'!$G$1:$BT$134,40,FALSE)),"",VLOOKUP($J110,'[1]early late'!$G$1:$BT$134,40,FALSE))</f>
        <v/>
      </c>
      <c r="BO110" s="28" t="str">
        <f>IF(ISERROR(VLOOKUP($J110,'[1]early late'!$G$1:$BT$134,41,FALSE)),"",VLOOKUP($J110,'[1]early late'!$G$1:$BT$134,41,FALSE))</f>
        <v/>
      </c>
      <c r="BP110">
        <f t="shared" si="81"/>
        <v>2.85</v>
      </c>
      <c r="BQ110">
        <f t="shared" si="114"/>
        <v>4.4800000000000004</v>
      </c>
      <c r="BR110">
        <f t="shared" si="115"/>
        <v>1.6300000000000003</v>
      </c>
      <c r="BS110">
        <f t="shared" si="82"/>
        <v>1.78</v>
      </c>
      <c r="BT110">
        <f t="shared" si="116"/>
        <v>1.7100000000000009</v>
      </c>
      <c r="BU110">
        <f t="shared" si="117"/>
        <v>-6.9999999999998508E-2</v>
      </c>
      <c r="BV110" t="str">
        <f t="shared" si="101"/>
        <v/>
      </c>
      <c r="BW110" s="24">
        <f t="shared" si="103"/>
        <v>1</v>
      </c>
      <c r="BX110" s="24">
        <f t="shared" si="118"/>
        <v>0.32000000000000006</v>
      </c>
      <c r="BY110" s="24">
        <f t="shared" si="119"/>
        <v>1.21</v>
      </c>
      <c r="BZ110" s="24">
        <f t="shared" si="120"/>
        <v>-0.16999999999999993</v>
      </c>
      <c r="CA110" s="24">
        <f t="shared" si="121"/>
        <v>0</v>
      </c>
      <c r="CB110" s="24">
        <f t="shared" si="83"/>
        <v>0</v>
      </c>
      <c r="CC110" s="24">
        <f t="shared" si="122"/>
        <v>0</v>
      </c>
      <c r="CD110" s="25">
        <f t="shared" si="123"/>
        <v>0</v>
      </c>
      <c r="CE110" s="24">
        <f t="shared" si="124"/>
        <v>1</v>
      </c>
      <c r="CF110">
        <f t="shared" si="125"/>
        <v>1</v>
      </c>
      <c r="CG110">
        <f t="shared" si="84"/>
        <v>0</v>
      </c>
      <c r="CH110">
        <f t="shared" si="85"/>
        <v>1</v>
      </c>
      <c r="CI110">
        <f t="shared" si="86"/>
        <v>1</v>
      </c>
      <c r="CJ110">
        <f t="shared" si="87"/>
        <v>1</v>
      </c>
      <c r="CK110">
        <f t="shared" si="126"/>
        <v>2.8089887640449436</v>
      </c>
      <c r="CL110">
        <f t="shared" si="127"/>
        <v>-0.53</v>
      </c>
      <c r="CM110">
        <f t="shared" si="128"/>
        <v>0</v>
      </c>
      <c r="CN110" t="str">
        <f t="shared" si="129"/>
        <v/>
      </c>
      <c r="CO110" t="str">
        <f t="shared" si="130"/>
        <v/>
      </c>
    </row>
    <row r="111" spans="1:93" ht="16" x14ac:dyDescent="0.2">
      <c r="A111">
        <v>107</v>
      </c>
      <c r="B111" t="s">
        <v>388</v>
      </c>
      <c r="C111" t="s">
        <v>94</v>
      </c>
      <c r="D111" t="s">
        <v>389</v>
      </c>
      <c r="E111" t="s">
        <v>390</v>
      </c>
      <c r="F111" t="s">
        <v>391</v>
      </c>
      <c r="G111">
        <v>33572</v>
      </c>
      <c r="H111" t="s">
        <v>392</v>
      </c>
      <c r="J111" t="str">
        <f t="shared" si="104"/>
        <v>Loren Smith_1</v>
      </c>
      <c r="K111" s="22">
        <v>18104</v>
      </c>
      <c r="L111">
        <v>0</v>
      </c>
      <c r="M111" s="22"/>
      <c r="N111" s="22"/>
      <c r="O111">
        <v>0</v>
      </c>
      <c r="P111">
        <v>0</v>
      </c>
      <c r="Q111">
        <v>0</v>
      </c>
      <c r="R111">
        <f t="shared" si="105"/>
        <v>0</v>
      </c>
      <c r="S111">
        <f t="shared" si="106"/>
        <v>0</v>
      </c>
      <c r="T111">
        <f t="shared" si="107"/>
        <v>0</v>
      </c>
      <c r="U111">
        <f t="shared" si="108"/>
        <v>0</v>
      </c>
      <c r="V111">
        <f t="shared" si="109"/>
        <v>0</v>
      </c>
      <c r="W111">
        <f t="shared" si="131"/>
        <v>0</v>
      </c>
      <c r="X111">
        <f t="shared" si="110"/>
        <v>0</v>
      </c>
      <c r="Y111" s="22" t="s">
        <v>158</v>
      </c>
      <c r="Z111">
        <v>0</v>
      </c>
      <c r="AA111">
        <f t="shared" ref="AA111:AA120" si="132">IF(ISERROR(SEARCH("ptosis",Y111)),0,1)</f>
        <v>1</v>
      </c>
      <c r="AB111">
        <f t="shared" si="111"/>
        <v>0</v>
      </c>
      <c r="AC111">
        <v>0</v>
      </c>
      <c r="AD111">
        <v>0</v>
      </c>
      <c r="AE111">
        <f t="shared" si="112"/>
        <v>0</v>
      </c>
      <c r="AF111" s="23">
        <f>IF(ISERROR(SEARCH("canth",Y111)),0,1)</f>
        <v>0</v>
      </c>
      <c r="AG111">
        <f t="shared" si="97"/>
        <v>0</v>
      </c>
      <c r="AH111">
        <v>0</v>
      </c>
      <c r="AJ111">
        <f t="shared" si="113"/>
        <v>0</v>
      </c>
      <c r="AK111" s="22"/>
      <c r="AN111">
        <v>14</v>
      </c>
      <c r="AO111" s="24">
        <v>1</v>
      </c>
      <c r="AP111" s="25">
        <f t="shared" si="80"/>
        <v>59.169863013698631</v>
      </c>
      <c r="AQ111">
        <v>3</v>
      </c>
      <c r="AS111" s="26">
        <v>1</v>
      </c>
      <c r="AT111" s="24">
        <v>1</v>
      </c>
      <c r="AU111" s="27">
        <v>5</v>
      </c>
      <c r="AW111" s="22">
        <v>40016</v>
      </c>
      <c r="AX111" s="22" t="str">
        <f>IF(ISERROR(VLOOKUP($J111,'[1]early late'!$G$1:$BT$134,7,FALSE)),"",VLOOKUP($J111,'[1]early late'!$G$1:$BT$134,7,FALSE))</f>
        <v/>
      </c>
      <c r="AY111" s="22">
        <v>40245</v>
      </c>
      <c r="AZ111" s="27">
        <f t="shared" si="100"/>
        <v>7.5333333333333332</v>
      </c>
      <c r="BA111" t="s">
        <v>101</v>
      </c>
      <c r="BB111" s="25">
        <f t="shared" si="102"/>
        <v>0</v>
      </c>
      <c r="BC111" s="27">
        <v>1.37</v>
      </c>
      <c r="BD111" s="27">
        <v>8.66</v>
      </c>
      <c r="BE111" s="27">
        <v>1.51</v>
      </c>
      <c r="BF111" s="27">
        <v>11.7</v>
      </c>
      <c r="BG111" s="27" t="str">
        <f>IF(ISERROR(VLOOKUP($J111,'[1]early late'!$G$1:$BT$134,8,FALSE)),"",VLOOKUP($J111,'[1]early late'!$G$1:$BT$134,8,FALSE))</f>
        <v/>
      </c>
      <c r="BH111" s="27" t="str">
        <f>IF(ISERROR(VLOOKUP($J111,'[1]early late'!$G$1:$BT$134,9,FALSE)),"",VLOOKUP($J111,'[1]early late'!$G$1:$BT$134,9,FALSE))</f>
        <v/>
      </c>
      <c r="BI111" s="27"/>
      <c r="BJ111">
        <v>2.5</v>
      </c>
      <c r="BK111">
        <v>10.51</v>
      </c>
      <c r="BM111" s="28"/>
      <c r="BN111" s="28" t="str">
        <f>IF(ISERROR(VLOOKUP($J111,'[1]early late'!$G$1:$BT$134,40,FALSE)),"",VLOOKUP($J111,'[1]early late'!$G$1:$BT$134,40,FALSE))</f>
        <v/>
      </c>
      <c r="BO111" s="28" t="str">
        <f>IF(ISERROR(VLOOKUP($J111,'[1]early late'!$G$1:$BT$134,41,FALSE)),"",VLOOKUP($J111,'[1]early late'!$G$1:$BT$134,41,FALSE))</f>
        <v/>
      </c>
      <c r="BP111">
        <f t="shared" si="81"/>
        <v>0.1399999999999999</v>
      </c>
      <c r="BQ111">
        <f t="shared" si="114"/>
        <v>3.0399999999999991</v>
      </c>
      <c r="BR111">
        <f t="shared" si="115"/>
        <v>2.8999999999999995</v>
      </c>
      <c r="BS111">
        <f t="shared" si="82"/>
        <v>1.1299999999999999</v>
      </c>
      <c r="BT111">
        <f t="shared" si="116"/>
        <v>1.8499999999999996</v>
      </c>
      <c r="BU111">
        <f t="shared" si="117"/>
        <v>0.71999999999999975</v>
      </c>
      <c r="BV111" t="str">
        <f t="shared" si="101"/>
        <v/>
      </c>
      <c r="BW111" s="24">
        <f t="shared" si="103"/>
        <v>0</v>
      </c>
      <c r="BX111" s="24" t="str">
        <f t="shared" si="118"/>
        <v/>
      </c>
      <c r="BY111" s="24" t="str">
        <f t="shared" si="119"/>
        <v/>
      </c>
      <c r="BZ111" s="24" t="str">
        <f t="shared" si="120"/>
        <v/>
      </c>
      <c r="CA111" s="24" t="str">
        <f t="shared" si="121"/>
        <v/>
      </c>
      <c r="CB111" s="24" t="str">
        <f t="shared" si="83"/>
        <v/>
      </c>
      <c r="CC111" s="24">
        <f t="shared" si="122"/>
        <v>0</v>
      </c>
      <c r="CD111" s="25">
        <f t="shared" si="123"/>
        <v>0</v>
      </c>
      <c r="CE111" s="24" t="str">
        <f t="shared" si="124"/>
        <v/>
      </c>
      <c r="CF111">
        <f t="shared" si="125"/>
        <v>1</v>
      </c>
      <c r="CG111">
        <f t="shared" si="84"/>
        <v>0</v>
      </c>
      <c r="CH111">
        <f t="shared" si="85"/>
        <v>1</v>
      </c>
      <c r="CI111">
        <f t="shared" si="86"/>
        <v>0</v>
      </c>
      <c r="CJ111">
        <f t="shared" si="87"/>
        <v>0</v>
      </c>
      <c r="CK111">
        <f t="shared" si="126"/>
        <v>4.4247787610619476</v>
      </c>
      <c r="CL111">
        <f t="shared" si="127"/>
        <v>0.12000000000000011</v>
      </c>
      <c r="CM111">
        <f t="shared" si="128"/>
        <v>0</v>
      </c>
      <c r="CN111" t="str">
        <f t="shared" si="129"/>
        <v/>
      </c>
      <c r="CO111" t="str">
        <f t="shared" si="130"/>
        <v/>
      </c>
    </row>
    <row r="112" spans="1:93" ht="16" x14ac:dyDescent="0.2">
      <c r="A112">
        <v>110</v>
      </c>
      <c r="B112" t="s">
        <v>396</v>
      </c>
      <c r="C112" t="s">
        <v>94</v>
      </c>
      <c r="J112" t="str">
        <f t="shared" si="104"/>
        <v>Lynette Chappell_0</v>
      </c>
      <c r="K112" s="22">
        <v>17827</v>
      </c>
      <c r="L112">
        <v>1</v>
      </c>
      <c r="M112" s="22" t="s">
        <v>397</v>
      </c>
      <c r="N112" s="22"/>
      <c r="O112">
        <v>0</v>
      </c>
      <c r="P112">
        <v>0</v>
      </c>
      <c r="Q112">
        <v>0</v>
      </c>
      <c r="R112">
        <f t="shared" si="105"/>
        <v>0</v>
      </c>
      <c r="S112">
        <f t="shared" si="106"/>
        <v>1</v>
      </c>
      <c r="T112">
        <f t="shared" si="107"/>
        <v>0</v>
      </c>
      <c r="U112">
        <f t="shared" si="108"/>
        <v>0</v>
      </c>
      <c r="V112">
        <f t="shared" si="109"/>
        <v>0</v>
      </c>
      <c r="W112">
        <f t="shared" si="131"/>
        <v>0</v>
      </c>
      <c r="X112">
        <f t="shared" si="110"/>
        <v>0</v>
      </c>
      <c r="Y112" s="22" t="s">
        <v>158</v>
      </c>
      <c r="Z112">
        <v>0</v>
      </c>
      <c r="AA112">
        <f t="shared" si="132"/>
        <v>1</v>
      </c>
      <c r="AB112">
        <f t="shared" si="111"/>
        <v>0</v>
      </c>
      <c r="AC112">
        <v>0</v>
      </c>
      <c r="AD112">
        <v>0</v>
      </c>
      <c r="AE112">
        <f t="shared" si="112"/>
        <v>0</v>
      </c>
      <c r="AF112" s="23">
        <f>IF(ISERROR(SEARCH("canth",Y112)),0,1)</f>
        <v>0</v>
      </c>
      <c r="AG112">
        <f t="shared" si="97"/>
        <v>0</v>
      </c>
      <c r="AH112">
        <v>0</v>
      </c>
      <c r="AJ112">
        <f t="shared" si="113"/>
        <v>0</v>
      </c>
      <c r="AK112" s="22"/>
      <c r="AL112">
        <v>28</v>
      </c>
      <c r="AN112">
        <v>15</v>
      </c>
      <c r="AO112" s="24">
        <v>2</v>
      </c>
      <c r="AP112" s="25">
        <f t="shared" si="80"/>
        <v>63.717808219178082</v>
      </c>
      <c r="AQ112">
        <v>1</v>
      </c>
      <c r="AS112" s="26">
        <v>0</v>
      </c>
      <c r="AT112" s="24">
        <v>1</v>
      </c>
      <c r="AU112" s="27">
        <v>5</v>
      </c>
      <c r="AW112" s="29">
        <v>41422</v>
      </c>
      <c r="AX112" s="22" t="str">
        <f>IF(ISERROR(VLOOKUP($J112,'[1]early late'!$G$1:$BT$134,7,FALSE)),"",VLOOKUP($J112,'[1]early late'!$G$1:$BT$134,7,FALSE))</f>
        <v/>
      </c>
      <c r="AY112" s="29">
        <v>41449</v>
      </c>
      <c r="AZ112" s="27">
        <f t="shared" si="100"/>
        <v>0.8666666666666667</v>
      </c>
      <c r="BA112" t="s">
        <v>118</v>
      </c>
      <c r="BB112" s="25">
        <f t="shared" si="102"/>
        <v>1</v>
      </c>
      <c r="BC112">
        <v>2.78</v>
      </c>
      <c r="BD112">
        <v>22.52</v>
      </c>
      <c r="BE112">
        <v>3.69</v>
      </c>
      <c r="BF112">
        <v>23.51</v>
      </c>
      <c r="BG112" s="27" t="str">
        <f>IF(ISERROR(VLOOKUP($J112,'[1]early late'!$G$1:$BT$134,8,FALSE)),"",VLOOKUP($J112,'[1]early late'!$G$1:$BT$134,8,FALSE))</f>
        <v/>
      </c>
      <c r="BH112" s="27" t="str">
        <f>IF(ISERROR(VLOOKUP($J112,'[1]early late'!$G$1:$BT$134,9,FALSE)),"",VLOOKUP($J112,'[1]early late'!$G$1:$BT$134,9,FALSE))</f>
        <v/>
      </c>
      <c r="BJ112">
        <v>4.3</v>
      </c>
      <c r="BK112">
        <v>20.79</v>
      </c>
      <c r="BN112" s="28" t="str">
        <f>IF(ISERROR(VLOOKUP($J112,'[1]early late'!$G$1:$BT$134,40,FALSE)),"",VLOOKUP($J112,'[1]early late'!$G$1:$BT$134,40,FALSE))</f>
        <v/>
      </c>
      <c r="BO112" s="28" t="str">
        <f>IF(ISERROR(VLOOKUP($J112,'[1]early late'!$G$1:$BT$134,41,FALSE)),"",VLOOKUP($J112,'[1]early late'!$G$1:$BT$134,41,FALSE))</f>
        <v/>
      </c>
      <c r="BP112">
        <f t="shared" si="81"/>
        <v>0.91000000000000014</v>
      </c>
      <c r="BQ112">
        <f t="shared" si="114"/>
        <v>0.99000000000000199</v>
      </c>
      <c r="BR112">
        <f t="shared" si="115"/>
        <v>8.0000000000001847E-2</v>
      </c>
      <c r="BS112">
        <f t="shared" si="82"/>
        <v>1.52</v>
      </c>
      <c r="BT112">
        <f t="shared" si="116"/>
        <v>-1.7300000000000004</v>
      </c>
      <c r="BU112">
        <f t="shared" si="117"/>
        <v>-3.25</v>
      </c>
      <c r="BV112" t="str">
        <f t="shared" si="101"/>
        <v/>
      </c>
      <c r="BW112" s="24">
        <f t="shared" si="103"/>
        <v>0</v>
      </c>
      <c r="BX112" s="24">
        <f t="shared" si="118"/>
        <v>0.83999999999999986</v>
      </c>
      <c r="BY112" s="24">
        <f t="shared" si="119"/>
        <v>0.75999999999999979</v>
      </c>
      <c r="BZ112" s="24">
        <f t="shared" si="120"/>
        <v>-1.27</v>
      </c>
      <c r="CA112" s="24">
        <f t="shared" si="121"/>
        <v>1</v>
      </c>
      <c r="CB112" s="24" t="str">
        <f t="shared" si="83"/>
        <v/>
      </c>
      <c r="CC112" s="24">
        <f t="shared" si="122"/>
        <v>0</v>
      </c>
      <c r="CD112" s="25">
        <f t="shared" si="123"/>
        <v>0</v>
      </c>
      <c r="CE112" s="24">
        <f t="shared" si="124"/>
        <v>0</v>
      </c>
      <c r="CF112">
        <f t="shared" si="125"/>
        <v>1</v>
      </c>
      <c r="CG112">
        <f t="shared" si="84"/>
        <v>1</v>
      </c>
      <c r="CH112">
        <f t="shared" si="85"/>
        <v>1</v>
      </c>
      <c r="CI112">
        <f t="shared" si="86"/>
        <v>1</v>
      </c>
      <c r="CJ112">
        <f t="shared" si="87"/>
        <v>1</v>
      </c>
      <c r="CK112">
        <f t="shared" si="126"/>
        <v>3.2894736842105261</v>
      </c>
      <c r="CL112">
        <f t="shared" si="127"/>
        <v>-0.27</v>
      </c>
      <c r="CM112">
        <f t="shared" si="128"/>
        <v>0</v>
      </c>
      <c r="CN112" t="str">
        <f t="shared" si="129"/>
        <v/>
      </c>
      <c r="CO112" t="str">
        <f t="shared" si="130"/>
        <v/>
      </c>
    </row>
    <row r="113" spans="1:93" ht="16" hidden="1" x14ac:dyDescent="0.2">
      <c r="A113">
        <v>123</v>
      </c>
      <c r="B113" t="s">
        <v>428</v>
      </c>
      <c r="C113" t="s">
        <v>94</v>
      </c>
      <c r="D113" t="s">
        <v>429</v>
      </c>
      <c r="E113" t="s">
        <v>430</v>
      </c>
      <c r="F113" t="s">
        <v>97</v>
      </c>
      <c r="G113">
        <v>92260</v>
      </c>
      <c r="H113" t="s">
        <v>431</v>
      </c>
      <c r="J113" t="str">
        <f t="shared" si="104"/>
        <v>Marlene Grasso_1</v>
      </c>
      <c r="K113" s="22">
        <f>IF(ISERROR(VLOOKUP($J113,'[1]early late'!$G$1:$BT$134,4,FALSE)),"",VLOOKUP($J113,'[1]early late'!$G$1:$BT$134,4,FALSE))</f>
        <v>14433</v>
      </c>
      <c r="L113">
        <v>0</v>
      </c>
      <c r="M113" s="22"/>
      <c r="N113" s="22"/>
      <c r="O113">
        <v>0</v>
      </c>
      <c r="P113">
        <v>0</v>
      </c>
      <c r="Q113">
        <v>0</v>
      </c>
      <c r="R113">
        <f t="shared" si="105"/>
        <v>0</v>
      </c>
      <c r="S113">
        <f t="shared" si="106"/>
        <v>0</v>
      </c>
      <c r="T113">
        <f t="shared" si="107"/>
        <v>0</v>
      </c>
      <c r="U113">
        <f t="shared" si="108"/>
        <v>0</v>
      </c>
      <c r="V113">
        <f t="shared" si="109"/>
        <v>0</v>
      </c>
      <c r="W113">
        <f t="shared" si="131"/>
        <v>0</v>
      </c>
      <c r="X113">
        <f t="shared" si="110"/>
        <v>0</v>
      </c>
      <c r="Y113" s="22" t="s">
        <v>432</v>
      </c>
      <c r="Z113">
        <v>0</v>
      </c>
      <c r="AA113">
        <f t="shared" si="132"/>
        <v>1</v>
      </c>
      <c r="AB113">
        <f t="shared" si="111"/>
        <v>0</v>
      </c>
      <c r="AC113">
        <v>0</v>
      </c>
      <c r="AD113">
        <v>0</v>
      </c>
      <c r="AE113">
        <f t="shared" si="112"/>
        <v>1</v>
      </c>
      <c r="AF113" s="23">
        <v>1</v>
      </c>
      <c r="AG113">
        <f t="shared" si="97"/>
        <v>0</v>
      </c>
      <c r="AH113">
        <v>0</v>
      </c>
      <c r="AJ113">
        <f t="shared" si="113"/>
        <v>0</v>
      </c>
      <c r="AK113" s="22" t="s">
        <v>433</v>
      </c>
      <c r="AN113">
        <f>IF(ISERROR(VLOOKUP($J113,'[1]early late'!$G$1:$BT$134,6,FALSE)),"",VLOOKUP($J113,'[1]early late'!$G$1:$BT$134,6,FALSE))</f>
        <v>14</v>
      </c>
      <c r="AO113" s="24">
        <v>2</v>
      </c>
      <c r="AP113" s="25">
        <f t="shared" si="80"/>
        <v>67.646575342465752</v>
      </c>
      <c r="AQ113">
        <v>1</v>
      </c>
      <c r="AS113" s="26">
        <v>1</v>
      </c>
      <c r="AT113" s="24">
        <v>1</v>
      </c>
      <c r="AU113" s="27">
        <v>5</v>
      </c>
      <c r="AW113" s="22">
        <v>39486</v>
      </c>
      <c r="AX113" s="22">
        <f>IF(ISERROR(VLOOKUP($J113,'[1]early late'!$G$1:$BT$134,7,FALSE)),"",VLOOKUP($J113,'[1]early late'!$G$1:$BT$134,7,FALSE))</f>
        <v>39492</v>
      </c>
      <c r="AY113" s="22">
        <v>39580</v>
      </c>
      <c r="AZ113" s="27">
        <f t="shared" si="100"/>
        <v>3.1333333333333333</v>
      </c>
      <c r="BA113" t="s">
        <v>101</v>
      </c>
      <c r="BB113" s="25">
        <f t="shared" si="102"/>
        <v>0</v>
      </c>
      <c r="BC113" s="27">
        <v>1.28</v>
      </c>
      <c r="BD113" s="27">
        <v>22.08</v>
      </c>
      <c r="BE113" s="27">
        <v>1.26</v>
      </c>
      <c r="BF113" s="27">
        <v>22.51</v>
      </c>
      <c r="BG113" s="27">
        <f>IF(ISERROR(VLOOKUP($J113,'[1]early late'!$G$1:$BT$134,8,FALSE)),"",VLOOKUP($J113,'[1]early late'!$G$1:$BT$134,8,FALSE))</f>
        <v>6</v>
      </c>
      <c r="BH113" s="27">
        <f>IF(ISERROR(VLOOKUP($J113,'[1]early late'!$G$1:$BT$134,9,FALSE)),"",VLOOKUP($J113,'[1]early late'!$G$1:$BT$134,9,FALSE))</f>
        <v>3.6</v>
      </c>
      <c r="BI113" s="27"/>
      <c r="BJ113">
        <v>3.84</v>
      </c>
      <c r="BK113">
        <v>19.940000000000001</v>
      </c>
      <c r="BM113" s="28"/>
      <c r="BN113" s="28">
        <f>IF(ISERROR(VLOOKUP($J113,'[1]early late'!$G$1:$BT$134,40,FALSE)),"",VLOOKUP($J113,'[1]early late'!$G$1:$BT$134,40,FALSE))</f>
        <v>2.3200000000000003</v>
      </c>
      <c r="BO113" s="28">
        <f>IF(ISERROR(VLOOKUP($J113,'[1]early late'!$G$1:$BT$134,41,FALSE)),"",VLOOKUP($J113,'[1]early late'!$G$1:$BT$134,41,FALSE))</f>
        <v>0.23999999999999977</v>
      </c>
      <c r="BP113">
        <f t="shared" si="81"/>
        <v>-2.0000000000000018E-2</v>
      </c>
      <c r="BQ113">
        <f t="shared" si="114"/>
        <v>0.43000000000000327</v>
      </c>
      <c r="BR113">
        <f t="shared" si="115"/>
        <v>0.45000000000000329</v>
      </c>
      <c r="BS113">
        <f t="shared" si="82"/>
        <v>2.5599999999999996</v>
      </c>
      <c r="BT113">
        <f t="shared" si="116"/>
        <v>-2.139999999999997</v>
      </c>
      <c r="BU113">
        <f t="shared" si="117"/>
        <v>-4.6999999999999957</v>
      </c>
      <c r="BV113" t="str">
        <f t="shared" si="101"/>
        <v/>
      </c>
      <c r="BW113" s="24">
        <f t="shared" si="103"/>
        <v>0</v>
      </c>
      <c r="BX113" s="24">
        <f t="shared" si="118"/>
        <v>0.52699999999999969</v>
      </c>
      <c r="BY113" s="24">
        <f t="shared" si="119"/>
        <v>0.24</v>
      </c>
      <c r="BZ113" s="24">
        <f t="shared" si="120"/>
        <v>-0.67999999999999994</v>
      </c>
      <c r="CA113" s="24">
        <f t="shared" si="121"/>
        <v>1</v>
      </c>
      <c r="CB113" s="24" t="str">
        <f t="shared" si="83"/>
        <v/>
      </c>
      <c r="CC113" s="24">
        <f t="shared" si="122"/>
        <v>1</v>
      </c>
      <c r="CD113" s="25">
        <f t="shared" si="123"/>
        <v>0</v>
      </c>
      <c r="CE113" s="24">
        <f t="shared" si="124"/>
        <v>1</v>
      </c>
      <c r="CF113">
        <f t="shared" si="125"/>
        <v>1</v>
      </c>
      <c r="CG113">
        <f t="shared" si="84"/>
        <v>1</v>
      </c>
      <c r="CH113">
        <f t="shared" si="85"/>
        <v>1</v>
      </c>
      <c r="CI113">
        <f t="shared" si="86"/>
        <v>1</v>
      </c>
      <c r="CJ113">
        <f t="shared" si="87"/>
        <v>1</v>
      </c>
      <c r="CK113">
        <f t="shared" si="126"/>
        <v>1.9531250000000002</v>
      </c>
      <c r="CL113">
        <f t="shared" si="127"/>
        <v>-1.3099999999999996</v>
      </c>
      <c r="CM113">
        <f t="shared" si="128"/>
        <v>1</v>
      </c>
      <c r="CN113" t="str">
        <f t="shared" si="129"/>
        <v/>
      </c>
      <c r="CO113" t="str">
        <f t="shared" si="130"/>
        <v/>
      </c>
    </row>
    <row r="114" spans="1:93" ht="16" hidden="1" x14ac:dyDescent="0.2">
      <c r="A114">
        <v>126</v>
      </c>
      <c r="B114" t="s">
        <v>438</v>
      </c>
      <c r="C114" t="s">
        <v>94</v>
      </c>
      <c r="D114" t="s">
        <v>439</v>
      </c>
      <c r="E114" t="s">
        <v>440</v>
      </c>
      <c r="F114" t="s">
        <v>97</v>
      </c>
      <c r="G114">
        <v>90813</v>
      </c>
      <c r="H114" t="s">
        <v>441</v>
      </c>
      <c r="J114" t="str">
        <f t="shared" si="104"/>
        <v>Michael LaPoint_0</v>
      </c>
      <c r="K114" s="22">
        <f>IF(ISERROR(VLOOKUP($J114,'[1]early late'!$G$1:$BT$134,4,FALSE)),"",VLOOKUP($J114,'[1]early late'!$G$1:$BT$134,4,FALSE))</f>
        <v>20353</v>
      </c>
      <c r="L114">
        <v>0</v>
      </c>
      <c r="M114" s="22"/>
      <c r="N114" s="22"/>
      <c r="O114">
        <v>0</v>
      </c>
      <c r="P114">
        <v>0</v>
      </c>
      <c r="Q114">
        <v>0</v>
      </c>
      <c r="R114">
        <f t="shared" si="105"/>
        <v>0</v>
      </c>
      <c r="S114">
        <f t="shared" si="106"/>
        <v>0</v>
      </c>
      <c r="T114">
        <f t="shared" si="107"/>
        <v>0</v>
      </c>
      <c r="U114">
        <f t="shared" si="108"/>
        <v>0</v>
      </c>
      <c r="V114">
        <f t="shared" si="109"/>
        <v>0</v>
      </c>
      <c r="W114">
        <f t="shared" si="131"/>
        <v>0</v>
      </c>
      <c r="X114">
        <f t="shared" si="110"/>
        <v>0</v>
      </c>
      <c r="Y114" s="22" t="s">
        <v>442</v>
      </c>
      <c r="Z114">
        <v>0</v>
      </c>
      <c r="AA114">
        <f t="shared" si="132"/>
        <v>1</v>
      </c>
      <c r="AB114">
        <f t="shared" si="111"/>
        <v>0</v>
      </c>
      <c r="AC114">
        <v>0</v>
      </c>
      <c r="AD114">
        <v>0</v>
      </c>
      <c r="AE114">
        <f t="shared" si="112"/>
        <v>1</v>
      </c>
      <c r="AF114" s="23">
        <v>1</v>
      </c>
      <c r="AG114">
        <f t="shared" si="97"/>
        <v>0</v>
      </c>
      <c r="AH114">
        <v>1</v>
      </c>
      <c r="AI114" t="s">
        <v>443</v>
      </c>
      <c r="AJ114">
        <f t="shared" si="113"/>
        <v>0</v>
      </c>
      <c r="AK114" s="22"/>
      <c r="AN114">
        <f>IF(ISERROR(VLOOKUP($J114,'[1]early late'!$G$1:$BT$134,6,FALSE)),"",VLOOKUP($J114,'[1]early late'!$G$1:$BT$134,6,FALSE))</f>
        <v>13</v>
      </c>
      <c r="AO114" s="24">
        <v>1</v>
      </c>
      <c r="AP114" s="25">
        <f t="shared" si="80"/>
        <v>50.794520547945204</v>
      </c>
      <c r="AQ114">
        <v>1</v>
      </c>
      <c r="AS114" s="26">
        <v>0</v>
      </c>
      <c r="AT114" s="24">
        <v>1</v>
      </c>
      <c r="AU114" s="27">
        <v>5</v>
      </c>
      <c r="AW114" s="22">
        <v>39162</v>
      </c>
      <c r="AX114" s="22">
        <f>IF(ISERROR(VLOOKUP($J114,'[1]early late'!$G$1:$BT$134,7,FALSE)),"",VLOOKUP($J114,'[1]early late'!$G$1:$BT$134,7,FALSE))</f>
        <v>39167</v>
      </c>
      <c r="AY114" s="22">
        <v>39463</v>
      </c>
      <c r="AZ114" s="27">
        <f t="shared" si="100"/>
        <v>9.8333333333333339</v>
      </c>
      <c r="BA114" t="s">
        <v>118</v>
      </c>
      <c r="BB114" s="25">
        <f t="shared" si="102"/>
        <v>1</v>
      </c>
      <c r="BC114" s="27">
        <v>0.98</v>
      </c>
      <c r="BD114" s="27">
        <v>11.72</v>
      </c>
      <c r="BE114" s="27">
        <v>2.2400000000000002</v>
      </c>
      <c r="BF114" s="27">
        <v>14.22</v>
      </c>
      <c r="BG114" s="27">
        <f>IF(ISERROR(VLOOKUP($J114,'[1]early late'!$G$1:$BT$134,8,FALSE)),"",VLOOKUP($J114,'[1]early late'!$G$1:$BT$134,8,FALSE))</f>
        <v>5</v>
      </c>
      <c r="BH114" s="27">
        <f>IF(ISERROR(VLOOKUP($J114,'[1]early late'!$G$1:$BT$134,9,FALSE)),"",VLOOKUP($J114,'[1]early late'!$G$1:$BT$134,9,FALSE))</f>
        <v>1.08</v>
      </c>
      <c r="BI114" s="27"/>
      <c r="BJ114" s="27">
        <v>3.07</v>
      </c>
      <c r="BK114" s="27">
        <v>11.42</v>
      </c>
      <c r="BM114" s="28"/>
      <c r="BN114" s="28">
        <f>IF(ISERROR(VLOOKUP($J114,'[1]early late'!$G$1:$BT$134,40,FALSE)),"",VLOOKUP($J114,'[1]early late'!$G$1:$BT$134,40,FALSE))</f>
        <v>0.10000000000000009</v>
      </c>
      <c r="BO114" s="28">
        <f>IF(ISERROR(VLOOKUP($J114,'[1]early late'!$G$1:$BT$134,41,FALSE)),"",VLOOKUP($J114,'[1]early late'!$G$1:$BT$134,41,FALSE))</f>
        <v>1.9899999999999998</v>
      </c>
      <c r="BP114">
        <f t="shared" si="81"/>
        <v>1.2600000000000002</v>
      </c>
      <c r="BQ114">
        <f t="shared" si="114"/>
        <v>2.5</v>
      </c>
      <c r="BR114">
        <f t="shared" si="115"/>
        <v>1.2399999999999998</v>
      </c>
      <c r="BS114">
        <f t="shared" si="82"/>
        <v>2.09</v>
      </c>
      <c r="BT114">
        <f t="shared" si="116"/>
        <v>-0.30000000000000071</v>
      </c>
      <c r="BU114">
        <f t="shared" si="117"/>
        <v>-2.3900000000000006</v>
      </c>
      <c r="BV114" t="str">
        <f t="shared" si="101"/>
        <v/>
      </c>
      <c r="BW114" s="24">
        <f t="shared" si="103"/>
        <v>0</v>
      </c>
      <c r="BX114" s="24">
        <f t="shared" si="118"/>
        <v>-6.0000000000000053E-2</v>
      </c>
      <c r="BY114" s="24">
        <f t="shared" si="119"/>
        <v>0.44999999999999996</v>
      </c>
      <c r="BZ114" s="24">
        <f t="shared" si="120"/>
        <v>-0.33799999999999963</v>
      </c>
      <c r="CA114" s="24">
        <f t="shared" si="121"/>
        <v>1</v>
      </c>
      <c r="CB114" s="24" t="str">
        <f t="shared" si="83"/>
        <v/>
      </c>
      <c r="CC114" s="24">
        <f t="shared" si="122"/>
        <v>1</v>
      </c>
      <c r="CD114" s="25">
        <f t="shared" si="123"/>
        <v>0</v>
      </c>
      <c r="CE114" s="24">
        <f t="shared" si="124"/>
        <v>1</v>
      </c>
      <c r="CF114">
        <f t="shared" si="125"/>
        <v>1</v>
      </c>
      <c r="CG114">
        <f t="shared" si="84"/>
        <v>1</v>
      </c>
      <c r="CH114">
        <f t="shared" si="85"/>
        <v>1</v>
      </c>
      <c r="CI114">
        <f t="shared" si="86"/>
        <v>1</v>
      </c>
      <c r="CJ114">
        <f t="shared" si="87"/>
        <v>1</v>
      </c>
      <c r="CK114">
        <f t="shared" si="126"/>
        <v>2.3923444976076556</v>
      </c>
      <c r="CL114">
        <f t="shared" si="127"/>
        <v>-0.83999999999999986</v>
      </c>
      <c r="CM114">
        <f t="shared" si="128"/>
        <v>0</v>
      </c>
      <c r="CN114" t="str">
        <f t="shared" si="129"/>
        <v/>
      </c>
      <c r="CO114" t="str">
        <f t="shared" si="130"/>
        <v/>
      </c>
    </row>
    <row r="115" spans="1:93" ht="16" x14ac:dyDescent="0.2">
      <c r="A115">
        <v>143</v>
      </c>
      <c r="B115" t="s">
        <v>482</v>
      </c>
      <c r="C115" t="s">
        <v>94</v>
      </c>
      <c r="D115" t="s">
        <v>483</v>
      </c>
      <c r="E115" t="s">
        <v>109</v>
      </c>
      <c r="F115" t="s">
        <v>97</v>
      </c>
      <c r="G115">
        <v>90034</v>
      </c>
      <c r="H115" t="s">
        <v>484</v>
      </c>
      <c r="J115" t="str">
        <f t="shared" si="104"/>
        <v>Richard Fredricks_1</v>
      </c>
      <c r="K115" s="22">
        <f>IF(ISERROR(VLOOKUP($J115,'[1]early late'!$G$1:$BT$134,4,FALSE)),"",VLOOKUP($J115,'[1]early late'!$G$1:$BT$134,4,FALSE))</f>
        <v>12281</v>
      </c>
      <c r="L115">
        <v>1</v>
      </c>
      <c r="M115" s="22" t="s">
        <v>485</v>
      </c>
      <c r="N115" s="22"/>
      <c r="O115">
        <v>0</v>
      </c>
      <c r="P115">
        <v>0</v>
      </c>
      <c r="Q115">
        <v>0</v>
      </c>
      <c r="R115">
        <f t="shared" si="105"/>
        <v>0</v>
      </c>
      <c r="S115">
        <f t="shared" si="106"/>
        <v>1</v>
      </c>
      <c r="T115">
        <f t="shared" si="107"/>
        <v>1</v>
      </c>
      <c r="U115">
        <f t="shared" si="108"/>
        <v>0</v>
      </c>
      <c r="V115">
        <f t="shared" si="109"/>
        <v>0</v>
      </c>
      <c r="W115">
        <f t="shared" si="131"/>
        <v>0</v>
      </c>
      <c r="X115">
        <f t="shared" si="110"/>
        <v>0</v>
      </c>
      <c r="Y115" s="22" t="s">
        <v>111</v>
      </c>
      <c r="Z115">
        <v>0</v>
      </c>
      <c r="AA115">
        <f t="shared" si="132"/>
        <v>1</v>
      </c>
      <c r="AB115">
        <f t="shared" si="111"/>
        <v>0</v>
      </c>
      <c r="AC115">
        <v>0</v>
      </c>
      <c r="AD115">
        <v>0</v>
      </c>
      <c r="AE115">
        <f t="shared" si="112"/>
        <v>0</v>
      </c>
      <c r="AF115" s="23">
        <f t="shared" ref="AF115:AF124" si="133">IF(ISERROR(SEARCH("canth",Y115)),0,1)</f>
        <v>0</v>
      </c>
      <c r="AG115">
        <f t="shared" si="97"/>
        <v>0</v>
      </c>
      <c r="AH115">
        <v>0</v>
      </c>
      <c r="AJ115">
        <f t="shared" si="113"/>
        <v>0</v>
      </c>
      <c r="AK115" s="22"/>
      <c r="AN115">
        <f>IF(ISERROR(VLOOKUP($J115,'[1]early late'!$G$1:$BT$134,6,FALSE)),"",VLOOKUP($J115,'[1]early late'!$G$1:$BT$134,6,FALSE))</f>
        <v>15</v>
      </c>
      <c r="AO115" s="24">
        <v>1</v>
      </c>
      <c r="AP115" s="25">
        <f t="shared" si="80"/>
        <v>74.0054794520548</v>
      </c>
      <c r="AQ115">
        <v>1</v>
      </c>
      <c r="AS115" s="26">
        <v>1</v>
      </c>
      <c r="AT115" s="24">
        <v>1</v>
      </c>
      <c r="AU115" s="27">
        <v>5</v>
      </c>
      <c r="AW115" s="22">
        <v>39687</v>
      </c>
      <c r="AX115" s="22">
        <f>IF(ISERROR(VLOOKUP($J115,'[1]early late'!$G$1:$BT$134,7,FALSE)),"",VLOOKUP($J115,'[1]early late'!$G$1:$BT$134,7,FALSE))</f>
        <v>39693</v>
      </c>
      <c r="AY115" s="22">
        <v>39973</v>
      </c>
      <c r="AZ115" s="27">
        <f t="shared" si="100"/>
        <v>9.4</v>
      </c>
      <c r="BA115" t="s">
        <v>101</v>
      </c>
      <c r="BB115" s="25">
        <f t="shared" si="102"/>
        <v>0</v>
      </c>
      <c r="BC115" s="27">
        <v>2.92</v>
      </c>
      <c r="BD115" s="27">
        <v>10.29</v>
      </c>
      <c r="BE115" s="27">
        <v>2.3199999999999998</v>
      </c>
      <c r="BF115" s="27">
        <v>9.91</v>
      </c>
      <c r="BG115" s="27">
        <f>IF(ISERROR(VLOOKUP($J115,'[1]early late'!$G$1:$BT$134,8,FALSE)),"",VLOOKUP($J115,'[1]early late'!$G$1:$BT$134,8,FALSE))</f>
        <v>5</v>
      </c>
      <c r="BH115" s="27">
        <f>IF(ISERROR(VLOOKUP($J115,'[1]early late'!$G$1:$BT$134,9,FALSE)),"",VLOOKUP($J115,'[1]early late'!$G$1:$BT$134,9,FALSE))</f>
        <v>0.83099999999999996</v>
      </c>
      <c r="BI115" s="27"/>
      <c r="BJ115">
        <v>2.13</v>
      </c>
      <c r="BK115">
        <v>9.24</v>
      </c>
      <c r="BM115" s="28"/>
      <c r="BN115" s="28">
        <f>IF(ISERROR(VLOOKUP($J115,'[1]early late'!$G$1:$BT$134,40,FALSE)),"",VLOOKUP($J115,'[1]early late'!$G$1:$BT$134,40,FALSE))</f>
        <v>-2.089</v>
      </c>
      <c r="BO115" s="28">
        <f>IF(ISERROR(VLOOKUP($J115,'[1]early late'!$G$1:$BT$134,41,FALSE)),"",VLOOKUP($J115,'[1]early late'!$G$1:$BT$134,41,FALSE))</f>
        <v>1.2989999999999999</v>
      </c>
      <c r="BP115">
        <f t="shared" si="81"/>
        <v>-0.60000000000000009</v>
      </c>
      <c r="BQ115">
        <f t="shared" si="114"/>
        <v>-0.37999999999999901</v>
      </c>
      <c r="BR115">
        <f t="shared" si="115"/>
        <v>0.22000000000000108</v>
      </c>
      <c r="BS115">
        <f t="shared" si="82"/>
        <v>-0.79</v>
      </c>
      <c r="BT115">
        <f t="shared" si="116"/>
        <v>-1.0499999999999989</v>
      </c>
      <c r="BU115">
        <f t="shared" si="117"/>
        <v>-0.2599999999999989</v>
      </c>
      <c r="BV115" t="str">
        <f t="shared" si="101"/>
        <v/>
      </c>
      <c r="BW115" s="24">
        <f t="shared" si="103"/>
        <v>0</v>
      </c>
      <c r="BX115" s="24">
        <f t="shared" si="118"/>
        <v>-3.0000000000000249E-2</v>
      </c>
      <c r="BY115" s="24">
        <f t="shared" si="119"/>
        <v>1.1619999999999999</v>
      </c>
      <c r="BZ115" s="24">
        <f t="shared" si="120"/>
        <v>-0.36000000000000032</v>
      </c>
      <c r="CA115" s="24">
        <f t="shared" si="121"/>
        <v>0</v>
      </c>
      <c r="CB115" s="24" t="str">
        <f t="shared" si="83"/>
        <v/>
      </c>
      <c r="CC115" s="24">
        <f t="shared" si="122"/>
        <v>0</v>
      </c>
      <c r="CD115" s="25">
        <f t="shared" si="123"/>
        <v>0</v>
      </c>
      <c r="CE115" s="24">
        <f t="shared" si="124"/>
        <v>1</v>
      </c>
      <c r="CF115">
        <f t="shared" si="125"/>
        <v>1</v>
      </c>
      <c r="CG115">
        <f t="shared" si="84"/>
        <v>0</v>
      </c>
      <c r="CH115">
        <f t="shared" si="85"/>
        <v>0</v>
      </c>
      <c r="CI115">
        <f t="shared" si="86"/>
        <v>1</v>
      </c>
      <c r="CJ115">
        <f t="shared" si="87"/>
        <v>1</v>
      </c>
      <c r="CK115">
        <f t="shared" si="126"/>
        <v>-6.3291139240506329</v>
      </c>
      <c r="CL115">
        <f t="shared" si="127"/>
        <v>2.04</v>
      </c>
      <c r="CM115">
        <f t="shared" si="128"/>
        <v>1</v>
      </c>
      <c r="CN115" t="str">
        <f t="shared" si="129"/>
        <v/>
      </c>
      <c r="CO115" t="str">
        <f t="shared" si="130"/>
        <v/>
      </c>
    </row>
    <row r="116" spans="1:93" ht="16" hidden="1" x14ac:dyDescent="0.2">
      <c r="A116">
        <v>150</v>
      </c>
      <c r="B116" t="s">
        <v>503</v>
      </c>
      <c r="C116" t="s">
        <v>94</v>
      </c>
      <c r="D116" t="s">
        <v>504</v>
      </c>
      <c r="E116" t="s">
        <v>505</v>
      </c>
      <c r="F116" t="s">
        <v>97</v>
      </c>
      <c r="G116">
        <v>90266</v>
      </c>
      <c r="H116" t="s">
        <v>506</v>
      </c>
      <c r="J116" t="str">
        <f t="shared" si="104"/>
        <v>Robert Shafton_0</v>
      </c>
      <c r="K116" s="22">
        <v>11372</v>
      </c>
      <c r="L116">
        <v>0</v>
      </c>
      <c r="M116" s="22"/>
      <c r="N116" s="22"/>
      <c r="O116">
        <v>0</v>
      </c>
      <c r="P116">
        <v>0</v>
      </c>
      <c r="Q116">
        <v>0</v>
      </c>
      <c r="R116">
        <f t="shared" si="105"/>
        <v>0</v>
      </c>
      <c r="S116">
        <f t="shared" si="106"/>
        <v>0</v>
      </c>
      <c r="T116">
        <f t="shared" si="107"/>
        <v>0</v>
      </c>
      <c r="U116">
        <f t="shared" si="108"/>
        <v>0</v>
      </c>
      <c r="V116">
        <f t="shared" si="109"/>
        <v>0</v>
      </c>
      <c r="W116">
        <f t="shared" si="131"/>
        <v>0</v>
      </c>
      <c r="X116">
        <f t="shared" si="110"/>
        <v>0</v>
      </c>
      <c r="Y116" s="22" t="s">
        <v>507</v>
      </c>
      <c r="Z116">
        <v>0</v>
      </c>
      <c r="AA116">
        <f t="shared" si="132"/>
        <v>1</v>
      </c>
      <c r="AB116">
        <f t="shared" si="111"/>
        <v>1</v>
      </c>
      <c r="AC116">
        <v>1</v>
      </c>
      <c r="AD116">
        <v>1</v>
      </c>
      <c r="AE116">
        <f t="shared" si="112"/>
        <v>0</v>
      </c>
      <c r="AF116" s="23">
        <f t="shared" si="133"/>
        <v>0</v>
      </c>
      <c r="AG116">
        <f t="shared" si="97"/>
        <v>0</v>
      </c>
      <c r="AH116">
        <v>0</v>
      </c>
      <c r="AJ116">
        <f t="shared" si="113"/>
        <v>0</v>
      </c>
      <c r="AK116" s="22"/>
      <c r="AL116">
        <v>27</v>
      </c>
      <c r="AN116">
        <v>13</v>
      </c>
      <c r="AO116" s="24">
        <v>1</v>
      </c>
      <c r="AP116" s="25">
        <f t="shared" si="80"/>
        <v>71.838356164383555</v>
      </c>
      <c r="AQ116">
        <v>1</v>
      </c>
      <c r="AS116" s="26">
        <v>0</v>
      </c>
      <c r="AT116" s="24">
        <v>1</v>
      </c>
      <c r="AU116" s="27">
        <v>5</v>
      </c>
      <c r="AW116" s="22">
        <v>37974</v>
      </c>
      <c r="AX116" s="22" t="str">
        <f>IF(ISERROR(VLOOKUP($J116,'[1]early late'!$G$1:$BT$134,7,FALSE)),"",VLOOKUP($J116,'[1]early late'!$G$1:$BT$134,7,FALSE))</f>
        <v/>
      </c>
      <c r="AY116" s="22">
        <v>38047</v>
      </c>
      <c r="AZ116" s="27">
        <f t="shared" si="100"/>
        <v>2.4</v>
      </c>
      <c r="BA116" t="s">
        <v>245</v>
      </c>
      <c r="BB116" s="25">
        <f t="shared" si="102"/>
        <v>2</v>
      </c>
      <c r="BC116" s="27">
        <v>1.01</v>
      </c>
      <c r="BD116" s="27">
        <v>13.32</v>
      </c>
      <c r="BE116" s="27">
        <v>3.25</v>
      </c>
      <c r="BF116" s="27">
        <v>11.54</v>
      </c>
      <c r="BG116" s="27" t="str">
        <f>IF(ISERROR(VLOOKUP($J116,'[1]early late'!$G$1:$BT$134,8,FALSE)),"",VLOOKUP($J116,'[1]early late'!$G$1:$BT$134,8,FALSE))</f>
        <v/>
      </c>
      <c r="BH116" s="27" t="str">
        <f>IF(ISERROR(VLOOKUP($J116,'[1]early late'!$G$1:$BT$134,9,FALSE)),"",VLOOKUP($J116,'[1]early late'!$G$1:$BT$134,9,FALSE))</f>
        <v/>
      </c>
      <c r="BI116" s="27"/>
      <c r="BJ116">
        <v>3</v>
      </c>
      <c r="BK116">
        <v>15.99</v>
      </c>
      <c r="BM116" s="28" t="s">
        <v>508</v>
      </c>
      <c r="BN116" s="28" t="str">
        <f>IF(ISERROR(VLOOKUP($J116,'[1]early late'!$G$1:$BT$134,40,FALSE)),"",VLOOKUP($J116,'[1]early late'!$G$1:$BT$134,40,FALSE))</f>
        <v/>
      </c>
      <c r="BO116" s="28" t="str">
        <f>IF(ISERROR(VLOOKUP($J116,'[1]early late'!$G$1:$BT$134,41,FALSE)),"",VLOOKUP($J116,'[1]early late'!$G$1:$BT$134,41,FALSE))</f>
        <v/>
      </c>
      <c r="BP116">
        <f t="shared" si="81"/>
        <v>2.2400000000000002</v>
      </c>
      <c r="BQ116">
        <f t="shared" si="114"/>
        <v>-1.7800000000000011</v>
      </c>
      <c r="BR116">
        <f t="shared" si="115"/>
        <v>-4.0200000000000014</v>
      </c>
      <c r="BS116">
        <f t="shared" si="82"/>
        <v>1.99</v>
      </c>
      <c r="BT116">
        <f t="shared" si="116"/>
        <v>2.67</v>
      </c>
      <c r="BU116">
        <f t="shared" si="117"/>
        <v>0.67999999999999972</v>
      </c>
      <c r="BV116" t="str">
        <f t="shared" si="101"/>
        <v/>
      </c>
      <c r="BW116" s="24">
        <f t="shared" si="103"/>
        <v>1</v>
      </c>
      <c r="BX116" s="24">
        <f t="shared" si="118"/>
        <v>-0.41999999999999993</v>
      </c>
      <c r="BY116" s="24">
        <f t="shared" si="119"/>
        <v>-0.60000000000000009</v>
      </c>
      <c r="BZ116" s="24">
        <f t="shared" si="120"/>
        <v>0</v>
      </c>
      <c r="CA116" s="24">
        <f t="shared" si="121"/>
        <v>1</v>
      </c>
      <c r="CB116" s="24">
        <f t="shared" si="83"/>
        <v>0</v>
      </c>
      <c r="CC116" s="24">
        <f t="shared" si="122"/>
        <v>1</v>
      </c>
      <c r="CD116" s="25">
        <f t="shared" si="123"/>
        <v>0</v>
      </c>
      <c r="CE116" s="24">
        <f t="shared" si="124"/>
        <v>1</v>
      </c>
      <c r="CF116">
        <f t="shared" si="125"/>
        <v>1</v>
      </c>
      <c r="CG116">
        <f t="shared" si="84"/>
        <v>1</v>
      </c>
      <c r="CH116">
        <f t="shared" si="85"/>
        <v>1</v>
      </c>
      <c r="CI116">
        <f t="shared" si="86"/>
        <v>1</v>
      </c>
      <c r="CJ116">
        <f t="shared" si="87"/>
        <v>1</v>
      </c>
      <c r="CK116">
        <f t="shared" si="126"/>
        <v>2.512562814070352</v>
      </c>
      <c r="CL116">
        <f t="shared" si="127"/>
        <v>-0.74</v>
      </c>
      <c r="CM116">
        <f t="shared" si="128"/>
        <v>0</v>
      </c>
      <c r="CN116" t="str">
        <f t="shared" si="129"/>
        <v/>
      </c>
      <c r="CO116">
        <f t="shared" si="130"/>
        <v>1</v>
      </c>
    </row>
    <row r="117" spans="1:93" ht="16" x14ac:dyDescent="0.2">
      <c r="A117">
        <v>158</v>
      </c>
      <c r="B117" t="s">
        <v>524</v>
      </c>
      <c r="C117" t="s">
        <v>94</v>
      </c>
      <c r="D117" t="s">
        <v>525</v>
      </c>
      <c r="E117" t="s">
        <v>404</v>
      </c>
      <c r="F117" t="s">
        <v>97</v>
      </c>
      <c r="G117">
        <v>91361</v>
      </c>
      <c r="H117" t="s">
        <v>526</v>
      </c>
      <c r="J117" t="str">
        <f t="shared" si="104"/>
        <v>Sandra Degennaro_0</v>
      </c>
      <c r="K117" s="22">
        <f>IF(ISERROR(VLOOKUP($J117,'[1]early late'!$G$1:$BT$134,4,FALSE)),"",VLOOKUP($J117,'[1]early late'!$G$1:$BT$134,4,FALSE))</f>
        <v>13810</v>
      </c>
      <c r="L117">
        <v>0</v>
      </c>
      <c r="M117" s="22"/>
      <c r="N117" s="22"/>
      <c r="O117">
        <v>0</v>
      </c>
      <c r="P117">
        <v>0</v>
      </c>
      <c r="Q117">
        <v>0</v>
      </c>
      <c r="R117">
        <f t="shared" si="105"/>
        <v>0</v>
      </c>
      <c r="S117">
        <f t="shared" si="106"/>
        <v>0</v>
      </c>
      <c r="T117">
        <f t="shared" si="107"/>
        <v>0</v>
      </c>
      <c r="U117">
        <f t="shared" si="108"/>
        <v>0</v>
      </c>
      <c r="V117">
        <f t="shared" si="109"/>
        <v>0</v>
      </c>
      <c r="W117">
        <f t="shared" si="131"/>
        <v>0</v>
      </c>
      <c r="X117">
        <f t="shared" si="110"/>
        <v>0</v>
      </c>
      <c r="Y117" s="22" t="s">
        <v>527</v>
      </c>
      <c r="Z117">
        <v>0</v>
      </c>
      <c r="AA117">
        <f t="shared" si="132"/>
        <v>1</v>
      </c>
      <c r="AB117">
        <f t="shared" si="111"/>
        <v>0</v>
      </c>
      <c r="AC117">
        <v>0</v>
      </c>
      <c r="AD117">
        <v>0</v>
      </c>
      <c r="AE117">
        <f t="shared" si="112"/>
        <v>0</v>
      </c>
      <c r="AF117" s="23">
        <f t="shared" si="133"/>
        <v>0</v>
      </c>
      <c r="AG117">
        <f t="shared" si="97"/>
        <v>0</v>
      </c>
      <c r="AH117">
        <v>0</v>
      </c>
      <c r="AJ117">
        <f t="shared" si="113"/>
        <v>0</v>
      </c>
      <c r="AK117" s="22" t="s">
        <v>528</v>
      </c>
      <c r="AL117">
        <v>29</v>
      </c>
      <c r="AM117">
        <v>9</v>
      </c>
      <c r="AN117">
        <f>IF(ISERROR(VLOOKUP($J117,'[1]early late'!$G$1:$BT$134,6,FALSE)),"",VLOOKUP($J117,'[1]early late'!$G$1:$BT$134,6,FALSE))</f>
        <v>12</v>
      </c>
      <c r="AO117" s="24">
        <v>2</v>
      </c>
      <c r="AP117" s="25">
        <f t="shared" si="80"/>
        <v>63.791780821917811</v>
      </c>
      <c r="AQ117">
        <v>1</v>
      </c>
      <c r="AS117" s="26">
        <v>0</v>
      </c>
      <c r="AT117" s="24">
        <v>1</v>
      </c>
      <c r="AU117" s="27">
        <v>5</v>
      </c>
      <c r="AV117" s="27"/>
      <c r="AW117" s="22">
        <v>37433</v>
      </c>
      <c r="AX117" s="22">
        <f>IF(ISERROR(VLOOKUP($J117,'[1]early late'!$G$1:$BT$134,7,FALSE)),"",VLOOKUP($J117,'[1]early late'!$G$1:$BT$134,7,FALSE))</f>
        <v>37438</v>
      </c>
      <c r="AY117" s="22">
        <v>37518</v>
      </c>
      <c r="AZ117" s="27">
        <f t="shared" si="100"/>
        <v>2.7666666666666666</v>
      </c>
      <c r="BA117" t="s">
        <v>245</v>
      </c>
      <c r="BB117" s="25">
        <f t="shared" si="102"/>
        <v>2</v>
      </c>
      <c r="BC117" s="27">
        <v>1.4</v>
      </c>
      <c r="BD117" s="27">
        <v>18.14</v>
      </c>
      <c r="BE117" s="27">
        <v>2.06</v>
      </c>
      <c r="BF117" s="27">
        <v>18.54</v>
      </c>
      <c r="BG117" s="27">
        <f>IF(ISERROR(VLOOKUP($J117,'[1]early late'!$G$1:$BT$134,8,FALSE)),"",VLOOKUP($J117,'[1]early late'!$G$1:$BT$134,8,FALSE))</f>
        <v>5</v>
      </c>
      <c r="BH117" s="27">
        <f>IF(ISERROR(VLOOKUP($J117,'[1]early late'!$G$1:$BT$134,9,FALSE)),"",VLOOKUP($J117,'[1]early late'!$G$1:$BT$134,9,FALSE))</f>
        <v>1.194</v>
      </c>
      <c r="BI117" s="27"/>
      <c r="BJ117">
        <v>4.1900000000000004</v>
      </c>
      <c r="BK117">
        <v>20.23</v>
      </c>
      <c r="BM117" s="28" t="s">
        <v>529</v>
      </c>
      <c r="BN117" s="28">
        <f>IF(ISERROR(VLOOKUP($J117,'[1]early late'!$G$1:$BT$134,40,FALSE)),"",VLOOKUP($J117,'[1]early late'!$G$1:$BT$134,40,FALSE))</f>
        <v>-0.20599999999999996</v>
      </c>
      <c r="BO117" s="28">
        <f>IF(ISERROR(VLOOKUP($J117,'[1]early late'!$G$1:$BT$134,41,FALSE)),"",VLOOKUP($J117,'[1]early late'!$G$1:$BT$134,41,FALSE))</f>
        <v>2.9960000000000004</v>
      </c>
      <c r="BP117">
        <f t="shared" si="81"/>
        <v>0.66000000000000014</v>
      </c>
      <c r="BQ117">
        <f t="shared" si="114"/>
        <v>0.39999999999999858</v>
      </c>
      <c r="BR117">
        <f t="shared" si="115"/>
        <v>-0.26000000000000156</v>
      </c>
      <c r="BS117">
        <f t="shared" si="82"/>
        <v>2.7900000000000005</v>
      </c>
      <c r="BT117">
        <f t="shared" si="116"/>
        <v>2.09</v>
      </c>
      <c r="BU117">
        <f t="shared" si="117"/>
        <v>-0.70000000000000284</v>
      </c>
      <c r="BV117" t="str">
        <f t="shared" si="101"/>
        <v/>
      </c>
      <c r="BW117" s="24">
        <f t="shared" si="103"/>
        <v>1</v>
      </c>
      <c r="BX117" s="24">
        <f t="shared" si="118"/>
        <v>-0.25999999999999979</v>
      </c>
      <c r="BY117" s="24">
        <f t="shared" si="119"/>
        <v>-0.17000000000000015</v>
      </c>
      <c r="BZ117" s="24">
        <f t="shared" si="120"/>
        <v>0.51</v>
      </c>
      <c r="CA117" s="24">
        <f t="shared" si="121"/>
        <v>1</v>
      </c>
      <c r="CB117" s="24">
        <f t="shared" si="83"/>
        <v>0</v>
      </c>
      <c r="CC117" s="24">
        <f t="shared" si="122"/>
        <v>0</v>
      </c>
      <c r="CD117" s="25">
        <f t="shared" si="123"/>
        <v>0</v>
      </c>
      <c r="CE117" s="24">
        <f t="shared" si="124"/>
        <v>1</v>
      </c>
      <c r="CF117">
        <f t="shared" si="125"/>
        <v>1</v>
      </c>
      <c r="CG117">
        <f t="shared" si="84"/>
        <v>1</v>
      </c>
      <c r="CH117">
        <f t="shared" si="85"/>
        <v>1</v>
      </c>
      <c r="CI117">
        <f t="shared" si="86"/>
        <v>1</v>
      </c>
      <c r="CJ117">
        <f t="shared" si="87"/>
        <v>1</v>
      </c>
      <c r="CK117">
        <f t="shared" si="126"/>
        <v>1.7921146953405014</v>
      </c>
      <c r="CL117">
        <f t="shared" si="127"/>
        <v>-1.5400000000000005</v>
      </c>
      <c r="CM117">
        <f t="shared" si="128"/>
        <v>1</v>
      </c>
      <c r="CN117" t="str">
        <f t="shared" si="129"/>
        <v/>
      </c>
      <c r="CO117" t="str">
        <f t="shared" si="130"/>
        <v/>
      </c>
    </row>
    <row r="118" spans="1:93" ht="16" hidden="1" x14ac:dyDescent="0.2">
      <c r="A118">
        <v>172</v>
      </c>
      <c r="B118" t="s">
        <v>551</v>
      </c>
      <c r="C118" t="s">
        <v>94</v>
      </c>
      <c r="D118" t="s">
        <v>552</v>
      </c>
      <c r="E118" t="s">
        <v>499</v>
      </c>
      <c r="F118" t="s">
        <v>97</v>
      </c>
      <c r="G118">
        <v>90405</v>
      </c>
      <c r="H118" t="s">
        <v>553</v>
      </c>
      <c r="J118" t="str">
        <f t="shared" si="104"/>
        <v>Song-Ngan Chau_0</v>
      </c>
      <c r="K118" s="22">
        <v>19320</v>
      </c>
      <c r="L118">
        <v>0</v>
      </c>
      <c r="M118" s="22"/>
      <c r="N118" s="22"/>
      <c r="O118">
        <v>0</v>
      </c>
      <c r="P118">
        <v>0</v>
      </c>
      <c r="Q118">
        <v>0</v>
      </c>
      <c r="R118">
        <f t="shared" si="105"/>
        <v>0</v>
      </c>
      <c r="S118">
        <f t="shared" si="106"/>
        <v>0</v>
      </c>
      <c r="T118">
        <f t="shared" si="107"/>
        <v>0</v>
      </c>
      <c r="U118">
        <f t="shared" si="108"/>
        <v>0</v>
      </c>
      <c r="V118">
        <f t="shared" si="109"/>
        <v>0</v>
      </c>
      <c r="W118">
        <f t="shared" si="131"/>
        <v>0</v>
      </c>
      <c r="X118">
        <f t="shared" si="110"/>
        <v>0</v>
      </c>
      <c r="Y118" s="22" t="s">
        <v>554</v>
      </c>
      <c r="Z118">
        <v>0</v>
      </c>
      <c r="AA118">
        <f t="shared" si="132"/>
        <v>1</v>
      </c>
      <c r="AB118">
        <f t="shared" si="111"/>
        <v>1</v>
      </c>
      <c r="AC118">
        <v>0</v>
      </c>
      <c r="AD118">
        <v>1</v>
      </c>
      <c r="AE118">
        <f t="shared" si="112"/>
        <v>0</v>
      </c>
      <c r="AF118" s="23">
        <f t="shared" si="133"/>
        <v>0</v>
      </c>
      <c r="AG118">
        <f t="shared" si="97"/>
        <v>0</v>
      </c>
      <c r="AH118">
        <v>0</v>
      </c>
      <c r="AJ118">
        <f t="shared" si="113"/>
        <v>0</v>
      </c>
      <c r="AK118" s="22"/>
      <c r="AM118">
        <v>4</v>
      </c>
      <c r="AN118">
        <v>15</v>
      </c>
      <c r="AO118" s="24">
        <v>2</v>
      </c>
      <c r="AP118" s="25">
        <f t="shared" si="80"/>
        <v>56.290410958904111</v>
      </c>
      <c r="AQ118">
        <v>1</v>
      </c>
      <c r="AS118" s="26">
        <v>0</v>
      </c>
      <c r="AT118" s="24">
        <v>1</v>
      </c>
      <c r="AU118" s="27">
        <v>5</v>
      </c>
      <c r="AV118" s="27"/>
      <c r="AW118" s="22">
        <v>40165</v>
      </c>
      <c r="AX118" s="22" t="str">
        <f>IF(ISERROR(VLOOKUP($J118,'[1]early late'!$G$1:$BT$134,7,FALSE)),"",VLOOKUP($J118,'[1]early late'!$G$1:$BT$134,7,FALSE))</f>
        <v/>
      </c>
      <c r="AY118" s="22">
        <v>40294</v>
      </c>
      <c r="AZ118" s="27">
        <f t="shared" si="100"/>
        <v>4.2666666666666666</v>
      </c>
      <c r="BA118" t="s">
        <v>118</v>
      </c>
      <c r="BB118" s="25">
        <f t="shared" si="102"/>
        <v>1</v>
      </c>
      <c r="BC118" s="27">
        <v>2.1</v>
      </c>
      <c r="BD118" s="27">
        <v>15.12</v>
      </c>
      <c r="BE118" s="27">
        <v>1.46</v>
      </c>
      <c r="BF118" s="27">
        <v>18.809999999999999</v>
      </c>
      <c r="BG118" s="27" t="str">
        <f>IF(ISERROR(VLOOKUP($J118,'[1]early late'!$G$1:$BT$134,8,FALSE)),"",VLOOKUP($J118,'[1]early late'!$G$1:$BT$134,8,FALSE))</f>
        <v/>
      </c>
      <c r="BH118" s="27" t="str">
        <f>IF(ISERROR(VLOOKUP($J118,'[1]early late'!$G$1:$BT$134,9,FALSE)),"",VLOOKUP($J118,'[1]early late'!$G$1:$BT$134,9,FALSE))</f>
        <v/>
      </c>
      <c r="BI118" s="27"/>
      <c r="BJ118">
        <v>3.79</v>
      </c>
      <c r="BK118">
        <v>14.54</v>
      </c>
      <c r="BM118" s="28"/>
      <c r="BN118" s="28" t="str">
        <f>IF(ISERROR(VLOOKUP($J118,'[1]early late'!$G$1:$BT$134,40,FALSE)),"",VLOOKUP($J118,'[1]early late'!$G$1:$BT$134,40,FALSE))</f>
        <v/>
      </c>
      <c r="BO118" s="28" t="str">
        <f>IF(ISERROR(VLOOKUP($J118,'[1]early late'!$G$1:$BT$134,41,FALSE)),"",VLOOKUP($J118,'[1]early late'!$G$1:$BT$134,41,FALSE))</f>
        <v/>
      </c>
      <c r="BP118">
        <f t="shared" si="81"/>
        <v>-0.64000000000000012</v>
      </c>
      <c r="BQ118">
        <f t="shared" si="114"/>
        <v>3.6899999999999995</v>
      </c>
      <c r="BR118">
        <f t="shared" si="115"/>
        <v>4.33</v>
      </c>
      <c r="BS118">
        <f t="shared" si="82"/>
        <v>1.69</v>
      </c>
      <c r="BT118">
        <f t="shared" si="116"/>
        <v>-0.58000000000000007</v>
      </c>
      <c r="BU118">
        <f t="shared" si="117"/>
        <v>-2.2699999999999996</v>
      </c>
      <c r="BV118" t="str">
        <f t="shared" si="101"/>
        <v/>
      </c>
      <c r="BW118" s="24">
        <f t="shared" si="103"/>
        <v>0</v>
      </c>
      <c r="BX118" s="24">
        <f t="shared" si="118"/>
        <v>0.10999999999999988</v>
      </c>
      <c r="BY118" s="24">
        <f t="shared" si="119"/>
        <v>0.83000000000000007</v>
      </c>
      <c r="BZ118" s="24">
        <f t="shared" si="120"/>
        <v>-0.38000000000000012</v>
      </c>
      <c r="CA118" s="24">
        <f t="shared" si="121"/>
        <v>1</v>
      </c>
      <c r="CB118" s="24" t="str">
        <f t="shared" si="83"/>
        <v/>
      </c>
      <c r="CC118" s="24">
        <f t="shared" si="122"/>
        <v>1</v>
      </c>
      <c r="CD118" s="25">
        <f t="shared" si="123"/>
        <v>0</v>
      </c>
      <c r="CE118" s="24">
        <f t="shared" si="124"/>
        <v>1</v>
      </c>
      <c r="CF118">
        <f t="shared" si="125"/>
        <v>1</v>
      </c>
      <c r="CG118">
        <f t="shared" si="84"/>
        <v>1</v>
      </c>
      <c r="CH118">
        <f t="shared" si="85"/>
        <v>1</v>
      </c>
      <c r="CI118">
        <f t="shared" si="86"/>
        <v>1</v>
      </c>
      <c r="CJ118">
        <f t="shared" si="87"/>
        <v>1</v>
      </c>
      <c r="CK118">
        <f t="shared" si="126"/>
        <v>2.9585798816568047</v>
      </c>
      <c r="CL118">
        <f t="shared" si="127"/>
        <v>-0.43999999999999995</v>
      </c>
      <c r="CM118">
        <f t="shared" si="128"/>
        <v>0</v>
      </c>
      <c r="CN118" t="str">
        <f t="shared" si="129"/>
        <v/>
      </c>
      <c r="CO118">
        <f t="shared" si="130"/>
        <v>1</v>
      </c>
    </row>
    <row r="119" spans="1:93" ht="16" x14ac:dyDescent="0.2">
      <c r="A119">
        <v>175</v>
      </c>
      <c r="B119" t="s">
        <v>555</v>
      </c>
      <c r="C119" t="s">
        <v>94</v>
      </c>
      <c r="J119" t="str">
        <f t="shared" si="104"/>
        <v>Susan Nakagama_1</v>
      </c>
      <c r="K119" s="22">
        <v>19918</v>
      </c>
      <c r="L119">
        <v>1</v>
      </c>
      <c r="M119" s="22" t="s">
        <v>556</v>
      </c>
      <c r="N119" s="22"/>
      <c r="O119">
        <v>1</v>
      </c>
      <c r="R119">
        <f t="shared" si="105"/>
        <v>0</v>
      </c>
      <c r="S119">
        <f t="shared" si="106"/>
        <v>0</v>
      </c>
      <c r="T119">
        <f t="shared" si="107"/>
        <v>0</v>
      </c>
      <c r="U119">
        <f t="shared" si="108"/>
        <v>0</v>
      </c>
      <c r="V119">
        <f t="shared" si="109"/>
        <v>0</v>
      </c>
      <c r="W119">
        <f t="shared" si="131"/>
        <v>0</v>
      </c>
      <c r="X119">
        <f t="shared" si="110"/>
        <v>0</v>
      </c>
      <c r="Y119" s="22" t="s">
        <v>158</v>
      </c>
      <c r="Z119">
        <v>0</v>
      </c>
      <c r="AA119">
        <f t="shared" si="132"/>
        <v>1</v>
      </c>
      <c r="AB119">
        <f t="shared" si="111"/>
        <v>0</v>
      </c>
      <c r="AC119">
        <v>0</v>
      </c>
      <c r="AD119">
        <v>0</v>
      </c>
      <c r="AE119">
        <f t="shared" si="112"/>
        <v>0</v>
      </c>
      <c r="AF119" s="23">
        <f t="shared" si="133"/>
        <v>0</v>
      </c>
      <c r="AG119">
        <f t="shared" si="97"/>
        <v>0</v>
      </c>
      <c r="AH119">
        <v>0</v>
      </c>
      <c r="AJ119">
        <f t="shared" si="113"/>
        <v>0</v>
      </c>
      <c r="AK119" s="22"/>
      <c r="AO119" s="24">
        <v>2</v>
      </c>
      <c r="AP119" s="25">
        <f t="shared" si="80"/>
        <v>54.671232876712331</v>
      </c>
      <c r="AQ119">
        <v>1</v>
      </c>
      <c r="AS119" s="26">
        <v>1</v>
      </c>
      <c r="AT119" s="24">
        <v>1</v>
      </c>
      <c r="AU119" s="27">
        <v>5</v>
      </c>
      <c r="AW119" s="29">
        <f>AW118</f>
        <v>40165</v>
      </c>
      <c r="AX119" s="22" t="str">
        <f>IF(ISERROR(VLOOKUP($J119,'[1]early late'!$G$1:$BT$134,7,FALSE)),"",VLOOKUP($J119,'[1]early late'!$G$1:$BT$134,7,FALSE))</f>
        <v/>
      </c>
      <c r="AY119" s="29">
        <f>AY118</f>
        <v>40294</v>
      </c>
      <c r="AZ119" s="27">
        <f t="shared" si="100"/>
        <v>4.2666666666666666</v>
      </c>
      <c r="BA119" t="s">
        <v>101</v>
      </c>
      <c r="BB119" s="25">
        <f t="shared" si="102"/>
        <v>0</v>
      </c>
      <c r="BC119">
        <v>3.96</v>
      </c>
      <c r="BD119">
        <v>24.38</v>
      </c>
      <c r="BE119">
        <v>4.45</v>
      </c>
      <c r="BF119">
        <v>32.049999999999997</v>
      </c>
      <c r="BG119" s="27" t="str">
        <f>IF(ISERROR(VLOOKUP($J119,'[1]early late'!$G$1:$BT$134,8,FALSE)),"",VLOOKUP($J119,'[1]early late'!$G$1:$BT$134,8,FALSE))</f>
        <v/>
      </c>
      <c r="BH119" s="27" t="str">
        <f>IF(ISERROR(VLOOKUP($J119,'[1]early late'!$G$1:$BT$134,9,FALSE)),"",VLOOKUP($J119,'[1]early late'!$G$1:$BT$134,9,FALSE))</f>
        <v/>
      </c>
      <c r="BJ119">
        <v>2.77</v>
      </c>
      <c r="BK119">
        <v>28.2</v>
      </c>
      <c r="BL119">
        <v>1</v>
      </c>
      <c r="BN119" s="28" t="str">
        <f>IF(ISERROR(VLOOKUP($J119,'[1]early late'!$G$1:$BT$134,40,FALSE)),"",VLOOKUP($J119,'[1]early late'!$G$1:$BT$134,40,FALSE))</f>
        <v/>
      </c>
      <c r="BO119" s="28" t="str">
        <f>IF(ISERROR(VLOOKUP($J119,'[1]early late'!$G$1:$BT$134,41,FALSE)),"",VLOOKUP($J119,'[1]early late'!$G$1:$BT$134,41,FALSE))</f>
        <v/>
      </c>
      <c r="BP119">
        <f t="shared" si="81"/>
        <v>0.49000000000000021</v>
      </c>
      <c r="BQ119">
        <f t="shared" si="114"/>
        <v>7.6699999999999982</v>
      </c>
      <c r="BR119">
        <f t="shared" si="115"/>
        <v>7.1799999999999979</v>
      </c>
      <c r="BS119">
        <f t="shared" si="82"/>
        <v>-1.19</v>
      </c>
      <c r="BT119">
        <f t="shared" si="116"/>
        <v>3.8200000000000003</v>
      </c>
      <c r="BU119">
        <f t="shared" si="117"/>
        <v>5.0100000000000016</v>
      </c>
      <c r="BW119" s="24">
        <f t="shared" si="103"/>
        <v>0</v>
      </c>
      <c r="BX119" s="24">
        <f t="shared" si="118"/>
        <v>-1.4499999999999997</v>
      </c>
      <c r="BY119" s="24">
        <f t="shared" si="119"/>
        <v>1.2999999999999998</v>
      </c>
      <c r="BZ119" s="24">
        <f t="shared" si="120"/>
        <v>-4.9999999999999822E-2</v>
      </c>
      <c r="CA119" s="24">
        <f t="shared" si="121"/>
        <v>0</v>
      </c>
      <c r="CB119" s="24" t="str">
        <f t="shared" si="83"/>
        <v/>
      </c>
      <c r="CC119" s="24">
        <f t="shared" si="122"/>
        <v>0</v>
      </c>
      <c r="CD119" s="25">
        <f t="shared" si="123"/>
        <v>0</v>
      </c>
      <c r="CE119" s="24">
        <f t="shared" si="124"/>
        <v>1</v>
      </c>
      <c r="CF119">
        <f t="shared" si="125"/>
        <v>1</v>
      </c>
      <c r="CG119">
        <f t="shared" si="84"/>
        <v>1</v>
      </c>
      <c r="CH119">
        <f t="shared" si="85"/>
        <v>0</v>
      </c>
      <c r="CI119">
        <f t="shared" si="86"/>
        <v>0</v>
      </c>
      <c r="CJ119">
        <f t="shared" si="87"/>
        <v>1</v>
      </c>
      <c r="CK119">
        <f t="shared" si="126"/>
        <v>-4.2016806722689077</v>
      </c>
      <c r="CL119">
        <f t="shared" si="127"/>
        <v>2.44</v>
      </c>
      <c r="CM119">
        <f t="shared" si="128"/>
        <v>1</v>
      </c>
      <c r="CN119" t="str">
        <f t="shared" si="129"/>
        <v/>
      </c>
      <c r="CO119" t="str">
        <f t="shared" si="130"/>
        <v/>
      </c>
    </row>
    <row r="120" spans="1:93" ht="16" hidden="1" x14ac:dyDescent="0.2">
      <c r="A120">
        <v>190</v>
      </c>
      <c r="B120" t="s">
        <v>591</v>
      </c>
      <c r="C120" t="s">
        <v>94</v>
      </c>
      <c r="J120" t="str">
        <f t="shared" si="104"/>
        <v>William Domnarski_0</v>
      </c>
      <c r="K120" s="22">
        <v>19384</v>
      </c>
      <c r="L120">
        <v>0</v>
      </c>
      <c r="M120" s="22"/>
      <c r="N120" s="22"/>
      <c r="O120">
        <v>0</v>
      </c>
      <c r="P120">
        <v>0</v>
      </c>
      <c r="Q120">
        <v>0</v>
      </c>
      <c r="R120">
        <f t="shared" si="105"/>
        <v>0</v>
      </c>
      <c r="S120">
        <f t="shared" si="106"/>
        <v>0</v>
      </c>
      <c r="T120">
        <f t="shared" si="107"/>
        <v>0</v>
      </c>
      <c r="U120">
        <f t="shared" si="108"/>
        <v>0</v>
      </c>
      <c r="V120">
        <f t="shared" si="109"/>
        <v>0</v>
      </c>
      <c r="W120">
        <f t="shared" si="131"/>
        <v>0</v>
      </c>
      <c r="X120">
        <f t="shared" si="110"/>
        <v>0</v>
      </c>
      <c r="Y120" s="22" t="s">
        <v>592</v>
      </c>
      <c r="Z120">
        <v>0</v>
      </c>
      <c r="AA120">
        <f t="shared" si="132"/>
        <v>1</v>
      </c>
      <c r="AB120">
        <f t="shared" si="111"/>
        <v>0</v>
      </c>
      <c r="AC120">
        <v>0</v>
      </c>
      <c r="AD120">
        <v>0</v>
      </c>
      <c r="AE120">
        <f t="shared" si="112"/>
        <v>0</v>
      </c>
      <c r="AF120" s="23">
        <f t="shared" si="133"/>
        <v>1</v>
      </c>
      <c r="AG120">
        <f t="shared" si="97"/>
        <v>0</v>
      </c>
      <c r="AH120">
        <v>1</v>
      </c>
      <c r="AI120" s="31" t="s">
        <v>593</v>
      </c>
      <c r="AJ120">
        <f t="shared" si="113"/>
        <v>1</v>
      </c>
      <c r="AK120" s="22"/>
      <c r="AO120" s="24">
        <v>1</v>
      </c>
      <c r="AP120" s="25">
        <f t="shared" si="80"/>
        <v>52.775342465753425</v>
      </c>
      <c r="AQ120">
        <v>1</v>
      </c>
      <c r="AS120" s="26">
        <v>0</v>
      </c>
      <c r="AT120" s="24">
        <v>1</v>
      </c>
      <c r="AU120" s="27">
        <v>5</v>
      </c>
      <c r="AW120" s="29">
        <v>38926</v>
      </c>
      <c r="AX120" s="22" t="str">
        <f>IF(ISERROR(VLOOKUP($J120,'[1]early late'!$G$1:$BT$134,7,FALSE)),"",VLOOKUP($J120,'[1]early late'!$G$1:$BT$134,7,FALSE))</f>
        <v/>
      </c>
      <c r="AY120" s="29">
        <v>39006</v>
      </c>
      <c r="AZ120" s="27">
        <f t="shared" si="100"/>
        <v>2.6</v>
      </c>
      <c r="BA120" t="s">
        <v>118</v>
      </c>
      <c r="BB120" s="25">
        <f t="shared" si="102"/>
        <v>1</v>
      </c>
      <c r="BC120">
        <v>2.34</v>
      </c>
      <c r="BD120">
        <v>11.93</v>
      </c>
      <c r="BE120">
        <v>2.44</v>
      </c>
      <c r="BF120">
        <v>14</v>
      </c>
      <c r="BG120" s="27" t="str">
        <f>IF(ISERROR(VLOOKUP($J120,'[1]early late'!$G$1:$BT$134,8,FALSE)),"",VLOOKUP($J120,'[1]early late'!$G$1:$BT$134,8,FALSE))</f>
        <v/>
      </c>
      <c r="BH120" s="27" t="str">
        <f>IF(ISERROR(VLOOKUP($J120,'[1]early late'!$G$1:$BT$134,9,FALSE)),"",VLOOKUP($J120,'[1]early late'!$G$1:$BT$134,9,FALSE))</f>
        <v/>
      </c>
      <c r="BJ120">
        <v>2.13</v>
      </c>
      <c r="BK120">
        <v>12.05</v>
      </c>
      <c r="BN120" s="28" t="str">
        <f>IF(ISERROR(VLOOKUP($J120,'[1]early late'!$G$1:$BT$134,40,FALSE)),"",VLOOKUP($J120,'[1]early late'!$G$1:$BT$134,40,FALSE))</f>
        <v/>
      </c>
      <c r="BO120" s="28" t="str">
        <f>IF(ISERROR(VLOOKUP($J120,'[1]early late'!$G$1:$BT$134,41,FALSE)),"",VLOOKUP($J120,'[1]early late'!$G$1:$BT$134,41,FALSE))</f>
        <v/>
      </c>
      <c r="BP120">
        <f t="shared" si="81"/>
        <v>0.10000000000000009</v>
      </c>
      <c r="BQ120">
        <f t="shared" si="114"/>
        <v>2.0700000000000003</v>
      </c>
      <c r="BR120">
        <f t="shared" si="115"/>
        <v>1.9700000000000002</v>
      </c>
      <c r="BS120">
        <f t="shared" si="82"/>
        <v>-0.20999999999999996</v>
      </c>
      <c r="BT120">
        <f t="shared" si="116"/>
        <v>0.12000000000000099</v>
      </c>
      <c r="BU120">
        <f t="shared" si="117"/>
        <v>0.33000000000000185</v>
      </c>
      <c r="BV120" t="str">
        <f>IF(ISNUMBER($BL120),IF($BL120=$BW120,1,0),"")</f>
        <v/>
      </c>
      <c r="BW120" s="24">
        <f t="shared" si="103"/>
        <v>0</v>
      </c>
      <c r="BX120" s="24">
        <f t="shared" si="118"/>
        <v>1.0299999999999998</v>
      </c>
      <c r="BY120" s="24">
        <f t="shared" si="119"/>
        <v>1.3299999999999998</v>
      </c>
      <c r="BZ120" s="24">
        <f t="shared" si="120"/>
        <v>0.85999999999999988</v>
      </c>
      <c r="CA120" s="24">
        <f t="shared" si="121"/>
        <v>0</v>
      </c>
      <c r="CB120" s="24" t="str">
        <f t="shared" si="83"/>
        <v/>
      </c>
      <c r="CC120" s="24">
        <f t="shared" si="122"/>
        <v>1</v>
      </c>
      <c r="CD120" s="25">
        <f t="shared" si="123"/>
        <v>0</v>
      </c>
      <c r="CE120" s="24">
        <f t="shared" si="124"/>
        <v>1</v>
      </c>
      <c r="CF120">
        <f t="shared" si="125"/>
        <v>1</v>
      </c>
      <c r="CG120">
        <f t="shared" si="84"/>
        <v>0</v>
      </c>
      <c r="CH120">
        <f t="shared" si="85"/>
        <v>0</v>
      </c>
      <c r="CI120">
        <f t="shared" si="86"/>
        <v>0</v>
      </c>
      <c r="CJ120">
        <f t="shared" si="87"/>
        <v>0</v>
      </c>
      <c r="CK120">
        <f t="shared" si="126"/>
        <v>-23.809523809523814</v>
      </c>
      <c r="CL120">
        <f t="shared" si="127"/>
        <v>1.46</v>
      </c>
      <c r="CM120">
        <f t="shared" si="128"/>
        <v>1</v>
      </c>
      <c r="CN120" t="str">
        <f t="shared" si="129"/>
        <v/>
      </c>
      <c r="CO120" t="str">
        <f t="shared" si="130"/>
        <v/>
      </c>
    </row>
    <row r="121" spans="1:93" ht="16" hidden="1" x14ac:dyDescent="0.2">
      <c r="A121">
        <v>200</v>
      </c>
      <c r="B121" t="s">
        <v>615</v>
      </c>
      <c r="C121" t="s">
        <v>94</v>
      </c>
      <c r="D121" t="s">
        <v>616</v>
      </c>
      <c r="E121" t="s">
        <v>617</v>
      </c>
      <c r="F121" t="s">
        <v>618</v>
      </c>
      <c r="G121">
        <v>89134</v>
      </c>
      <c r="H121" t="s">
        <v>619</v>
      </c>
      <c r="J121" t="str">
        <f t="shared" si="104"/>
        <v>Al Fishman_1</v>
      </c>
      <c r="K121" s="22">
        <v>10168</v>
      </c>
      <c r="L121">
        <v>1</v>
      </c>
      <c r="M121" s="22" t="s">
        <v>620</v>
      </c>
      <c r="N121" s="22"/>
      <c r="O121">
        <v>0</v>
      </c>
      <c r="P121">
        <v>0</v>
      </c>
      <c r="Q121">
        <v>0</v>
      </c>
      <c r="R121">
        <f t="shared" si="105"/>
        <v>0</v>
      </c>
      <c r="S121">
        <f t="shared" si="106"/>
        <v>0</v>
      </c>
      <c r="T121">
        <f t="shared" si="107"/>
        <v>0</v>
      </c>
      <c r="U121">
        <f t="shared" si="108"/>
        <v>0</v>
      </c>
      <c r="V121">
        <f t="shared" si="109"/>
        <v>0</v>
      </c>
      <c r="W121">
        <f t="shared" si="131"/>
        <v>0</v>
      </c>
      <c r="X121">
        <f t="shared" si="110"/>
        <v>0</v>
      </c>
      <c r="Y121" s="22" t="s">
        <v>621</v>
      </c>
      <c r="Z121">
        <v>0</v>
      </c>
      <c r="AA121">
        <v>1</v>
      </c>
      <c r="AB121">
        <f t="shared" si="111"/>
        <v>1</v>
      </c>
      <c r="AC121">
        <v>1</v>
      </c>
      <c r="AD121">
        <v>1</v>
      </c>
      <c r="AE121">
        <f t="shared" si="112"/>
        <v>0</v>
      </c>
      <c r="AF121" s="23">
        <f t="shared" si="133"/>
        <v>0</v>
      </c>
      <c r="AG121">
        <f t="shared" si="97"/>
        <v>0</v>
      </c>
      <c r="AH121">
        <v>1</v>
      </c>
      <c r="AI121" t="s">
        <v>622</v>
      </c>
      <c r="AJ121">
        <f t="shared" si="113"/>
        <v>1</v>
      </c>
      <c r="AK121" s="22"/>
      <c r="AL121">
        <v>25</v>
      </c>
      <c r="AN121" t="str">
        <f>IF(ISERROR(VLOOKUP($J121,'[1]early late'!$G$1:$BT$134,6,FALSE)),"",VLOOKUP($J121,'[1]early late'!$G$1:$BT$134,6,FALSE))</f>
        <v/>
      </c>
      <c r="AO121" s="24">
        <v>1</v>
      </c>
      <c r="AP121" s="25">
        <f t="shared" si="80"/>
        <v>71.279452054794518</v>
      </c>
      <c r="AQ121">
        <v>1</v>
      </c>
      <c r="AS121" s="26">
        <v>1</v>
      </c>
      <c r="AT121" s="24">
        <v>1</v>
      </c>
      <c r="AU121" s="27">
        <v>5</v>
      </c>
      <c r="AV121" s="27"/>
      <c r="AW121" s="22">
        <v>36565</v>
      </c>
      <c r="AX121" s="22" t="str">
        <f>IF(ISERROR(VLOOKUP($J121,'[1]early late'!$G$1:$BT$134,7,FALSE)),"",VLOOKUP($J121,'[1]early late'!$G$1:$BT$134,7,FALSE))</f>
        <v/>
      </c>
      <c r="AY121" s="22">
        <v>36626</v>
      </c>
      <c r="AZ121" s="27">
        <v>2.0333333333333301</v>
      </c>
      <c r="BA121" t="s">
        <v>118</v>
      </c>
      <c r="BB121" s="25">
        <f t="shared" si="102"/>
        <v>1</v>
      </c>
      <c r="BC121" s="27">
        <v>1.95</v>
      </c>
      <c r="BD121" s="27">
        <v>16.16</v>
      </c>
      <c r="BE121" s="27">
        <v>2.9</v>
      </c>
      <c r="BF121" s="27">
        <v>18.21</v>
      </c>
      <c r="BG121" s="27" t="str">
        <f>IF(ISERROR(VLOOKUP($J121,'[1]early late'!$G$1:$BT$134,8,FALSE)),"",VLOOKUP($J121,'[1]early late'!$G$1:$BT$134,8,FALSE))</f>
        <v/>
      </c>
      <c r="BH121" s="27" t="str">
        <f>IF(ISERROR(VLOOKUP($J121,'[1]early late'!$G$1:$BT$134,9,FALSE)),"",VLOOKUP($J121,'[1]early late'!$G$1:$BT$134,9,FALSE))</f>
        <v/>
      </c>
      <c r="BI121" s="27"/>
      <c r="BJ121">
        <v>3</v>
      </c>
      <c r="BK121">
        <v>17.079999999999998</v>
      </c>
      <c r="BM121" s="28" t="s">
        <v>234</v>
      </c>
      <c r="BN121" s="28" t="str">
        <f>IF(ISERROR(VLOOKUP($J121,'[1]early late'!$G$1:$BT$134,40,FALSE)),"",VLOOKUP($J121,'[1]early late'!$G$1:$BT$134,40,FALSE))</f>
        <v/>
      </c>
      <c r="BO121" s="28" t="str">
        <f>IF(ISERROR(VLOOKUP($J121,'[1]early late'!$G$1:$BT$134,41,FALSE)),"",VLOOKUP($J121,'[1]early late'!$G$1:$BT$134,41,FALSE))</f>
        <v/>
      </c>
      <c r="BP121">
        <f t="shared" si="81"/>
        <v>0.95</v>
      </c>
      <c r="BQ121">
        <f t="shared" si="114"/>
        <v>2.0500000000000007</v>
      </c>
      <c r="BR121">
        <f t="shared" si="115"/>
        <v>1.1000000000000008</v>
      </c>
      <c r="BS121">
        <f t="shared" si="82"/>
        <v>1.05</v>
      </c>
      <c r="BT121">
        <f t="shared" si="116"/>
        <v>0.91999999999999815</v>
      </c>
      <c r="BU121">
        <f t="shared" si="117"/>
        <v>-0.13000000000000256</v>
      </c>
      <c r="BW121" s="24">
        <f t="shared" si="103"/>
        <v>1</v>
      </c>
      <c r="BX121" s="24">
        <f t="shared" si="118"/>
        <v>2.0000000000000018E-2</v>
      </c>
      <c r="BY121" s="24">
        <f t="shared" si="119"/>
        <v>-1.0799999999999998</v>
      </c>
      <c r="BZ121" s="24">
        <f t="shared" si="120"/>
        <v>0.21999999999999975</v>
      </c>
      <c r="CA121" s="24">
        <f t="shared" si="121"/>
        <v>0</v>
      </c>
      <c r="CB121" s="24">
        <f t="shared" si="83"/>
        <v>0</v>
      </c>
      <c r="CC121" s="24">
        <f t="shared" si="122"/>
        <v>1</v>
      </c>
      <c r="CD121" s="25">
        <f t="shared" si="123"/>
        <v>0</v>
      </c>
      <c r="CE121" s="24">
        <f t="shared" si="124"/>
        <v>1</v>
      </c>
      <c r="CF121">
        <f t="shared" si="125"/>
        <v>1</v>
      </c>
      <c r="CG121">
        <f t="shared" si="84"/>
        <v>1</v>
      </c>
      <c r="CH121">
        <f t="shared" si="85"/>
        <v>1</v>
      </c>
      <c r="CI121">
        <f t="shared" si="86"/>
        <v>1</v>
      </c>
      <c r="CJ121">
        <f t="shared" si="87"/>
        <v>1</v>
      </c>
      <c r="CK121">
        <f t="shared" si="126"/>
        <v>4.7619047619047619</v>
      </c>
      <c r="CL121">
        <f t="shared" si="127"/>
        <v>0.19999999999999996</v>
      </c>
      <c r="CM121">
        <f t="shared" si="128"/>
        <v>0</v>
      </c>
      <c r="CN121" t="str">
        <f t="shared" si="129"/>
        <v/>
      </c>
      <c r="CO121">
        <f t="shared" si="130"/>
        <v>1</v>
      </c>
    </row>
    <row r="122" spans="1:93" ht="16" hidden="1" x14ac:dyDescent="0.2">
      <c r="A122">
        <v>217</v>
      </c>
      <c r="B122" t="s">
        <v>657</v>
      </c>
      <c r="C122" t="s">
        <v>94</v>
      </c>
      <c r="J122" t="str">
        <f t="shared" si="104"/>
        <v>Dorothy Lin_0</v>
      </c>
      <c r="K122" s="22">
        <v>13935</v>
      </c>
      <c r="L122">
        <v>0</v>
      </c>
      <c r="M122" s="22"/>
      <c r="N122" s="22"/>
      <c r="O122">
        <v>0</v>
      </c>
      <c r="P122">
        <v>0</v>
      </c>
      <c r="Q122">
        <v>0</v>
      </c>
      <c r="R122">
        <f t="shared" si="105"/>
        <v>0</v>
      </c>
      <c r="S122">
        <f t="shared" si="106"/>
        <v>0</v>
      </c>
      <c r="T122">
        <f t="shared" si="107"/>
        <v>0</v>
      </c>
      <c r="U122">
        <f t="shared" si="108"/>
        <v>0</v>
      </c>
      <c r="V122">
        <f t="shared" si="109"/>
        <v>0</v>
      </c>
      <c r="W122">
        <f t="shared" si="131"/>
        <v>0</v>
      </c>
      <c r="X122">
        <f t="shared" si="110"/>
        <v>0</v>
      </c>
      <c r="Y122" s="22" t="s">
        <v>658</v>
      </c>
      <c r="Z122">
        <v>0</v>
      </c>
      <c r="AA122">
        <f t="shared" ref="AA122:AA158" si="134">IF(ISERROR(SEARCH("ptosis",Y122)),0,1)</f>
        <v>1</v>
      </c>
      <c r="AB122">
        <f t="shared" si="111"/>
        <v>1</v>
      </c>
      <c r="AC122">
        <v>1</v>
      </c>
      <c r="AD122">
        <v>0</v>
      </c>
      <c r="AE122">
        <f t="shared" si="112"/>
        <v>0</v>
      </c>
      <c r="AF122" s="23">
        <f t="shared" si="133"/>
        <v>0</v>
      </c>
      <c r="AG122">
        <f t="shared" si="97"/>
        <v>0</v>
      </c>
      <c r="AH122">
        <v>0</v>
      </c>
      <c r="AJ122">
        <f t="shared" si="113"/>
        <v>0</v>
      </c>
      <c r="AK122" s="22"/>
      <c r="AL122">
        <v>26</v>
      </c>
      <c r="AN122">
        <v>10</v>
      </c>
      <c r="AO122" s="24">
        <v>2</v>
      </c>
      <c r="AP122" s="25">
        <f t="shared" si="80"/>
        <v>61.449315068493149</v>
      </c>
      <c r="AQ122">
        <v>1</v>
      </c>
      <c r="AS122" s="26">
        <v>0</v>
      </c>
      <c r="AT122" s="24">
        <v>1</v>
      </c>
      <c r="AU122" s="27">
        <v>5</v>
      </c>
      <c r="AV122" s="27"/>
      <c r="AW122" s="22">
        <v>36690</v>
      </c>
      <c r="AX122" s="22" t="str">
        <f>IF(ISERROR(VLOOKUP($J122,'[1]early late'!$G$1:$BT$134,7,FALSE)),"",VLOOKUP($J122,'[1]early late'!$G$1:$BT$134,7,FALSE))</f>
        <v/>
      </c>
      <c r="AY122" s="22">
        <v>37091</v>
      </c>
      <c r="AZ122" s="27">
        <v>13.2</v>
      </c>
      <c r="BA122" t="s">
        <v>245</v>
      </c>
      <c r="BB122" s="25">
        <f t="shared" si="102"/>
        <v>2</v>
      </c>
      <c r="BC122" s="27">
        <v>1.38</v>
      </c>
      <c r="BD122" s="27">
        <v>15.15</v>
      </c>
      <c r="BE122" s="27">
        <v>3.1</v>
      </c>
      <c r="BF122" s="27">
        <v>18.04</v>
      </c>
      <c r="BG122" s="27" t="str">
        <f>IF(ISERROR(VLOOKUP($J122,'[1]early late'!$G$1:$BT$134,8,FALSE)),"",VLOOKUP($J122,'[1]early late'!$G$1:$BT$134,8,FALSE))</f>
        <v/>
      </c>
      <c r="BH122" s="27" t="str">
        <f>IF(ISERROR(VLOOKUP($J122,'[1]early late'!$G$1:$BT$134,9,FALSE)),"",VLOOKUP($J122,'[1]early late'!$G$1:$BT$134,9,FALSE))</f>
        <v/>
      </c>
      <c r="BI122" s="27"/>
      <c r="BJ122" s="27">
        <v>1.97</v>
      </c>
      <c r="BK122" s="27">
        <v>18.850000000000001</v>
      </c>
      <c r="BM122" s="28"/>
      <c r="BN122" s="28" t="str">
        <f>IF(ISERROR(VLOOKUP($J122,'[1]early late'!$G$1:$BT$134,40,FALSE)),"",VLOOKUP($J122,'[1]early late'!$G$1:$BT$134,40,FALSE))</f>
        <v/>
      </c>
      <c r="BO122" s="28" t="str">
        <f>IF(ISERROR(VLOOKUP($J122,'[1]early late'!$G$1:$BT$134,41,FALSE)),"",VLOOKUP($J122,'[1]early late'!$G$1:$BT$134,41,FALSE))</f>
        <v/>
      </c>
      <c r="BP122">
        <f t="shared" si="81"/>
        <v>1.7200000000000002</v>
      </c>
      <c r="BQ122">
        <f t="shared" si="114"/>
        <v>2.8899999999999988</v>
      </c>
      <c r="BR122">
        <f t="shared" si="115"/>
        <v>1.1699999999999986</v>
      </c>
      <c r="BS122">
        <f t="shared" si="82"/>
        <v>0.59000000000000008</v>
      </c>
      <c r="BT122">
        <f t="shared" si="116"/>
        <v>3.7000000000000011</v>
      </c>
      <c r="BU122">
        <f t="shared" si="117"/>
        <v>3.110000000000003</v>
      </c>
      <c r="BW122" s="24">
        <f t="shared" si="103"/>
        <v>1</v>
      </c>
      <c r="BX122" s="24">
        <f t="shared" si="118"/>
        <v>-0.15999999999999992</v>
      </c>
      <c r="BY122" s="24">
        <f t="shared" si="119"/>
        <v>0.1399999999999999</v>
      </c>
      <c r="BZ122" s="24">
        <f t="shared" si="120"/>
        <v>0.18999999999999995</v>
      </c>
      <c r="CA122" s="24">
        <f t="shared" si="121"/>
        <v>1</v>
      </c>
      <c r="CB122" s="24">
        <f t="shared" si="83"/>
        <v>0</v>
      </c>
      <c r="CC122" s="24">
        <f t="shared" si="122"/>
        <v>1</v>
      </c>
      <c r="CD122" s="25">
        <f t="shared" si="123"/>
        <v>0</v>
      </c>
      <c r="CE122" s="24">
        <f t="shared" si="124"/>
        <v>1</v>
      </c>
      <c r="CF122">
        <f t="shared" si="125"/>
        <v>1</v>
      </c>
      <c r="CG122">
        <f t="shared" si="84"/>
        <v>0</v>
      </c>
      <c r="CH122">
        <f t="shared" si="85"/>
        <v>0</v>
      </c>
      <c r="CI122">
        <f t="shared" si="86"/>
        <v>1</v>
      </c>
      <c r="CJ122">
        <f t="shared" si="87"/>
        <v>1</v>
      </c>
      <c r="CK122">
        <f t="shared" si="126"/>
        <v>8.4745762711864394</v>
      </c>
      <c r="CL122">
        <f t="shared" si="127"/>
        <v>0.65999999999999992</v>
      </c>
      <c r="CM122">
        <f t="shared" si="128"/>
        <v>0</v>
      </c>
      <c r="CN122" t="str">
        <f t="shared" si="129"/>
        <v/>
      </c>
      <c r="CO122">
        <f t="shared" si="130"/>
        <v>1</v>
      </c>
    </row>
    <row r="123" spans="1:93" ht="16" hidden="1" x14ac:dyDescent="0.2">
      <c r="A123">
        <v>218</v>
      </c>
      <c r="B123" t="s">
        <v>657</v>
      </c>
      <c r="C123" t="s">
        <v>94</v>
      </c>
      <c r="J123" t="str">
        <f t="shared" si="104"/>
        <v>Dorothy Lin_1</v>
      </c>
      <c r="K123" s="22">
        <v>13935</v>
      </c>
      <c r="L123">
        <v>0</v>
      </c>
      <c r="M123" s="22"/>
      <c r="N123" s="22"/>
      <c r="O123">
        <v>0</v>
      </c>
      <c r="P123">
        <v>0</v>
      </c>
      <c r="Q123">
        <v>0</v>
      </c>
      <c r="R123">
        <f t="shared" si="105"/>
        <v>0</v>
      </c>
      <c r="S123">
        <f t="shared" si="106"/>
        <v>0</v>
      </c>
      <c r="T123">
        <f t="shared" si="107"/>
        <v>0</v>
      </c>
      <c r="U123">
        <f t="shared" si="108"/>
        <v>0</v>
      </c>
      <c r="V123">
        <f t="shared" si="109"/>
        <v>0</v>
      </c>
      <c r="W123">
        <f t="shared" si="131"/>
        <v>0</v>
      </c>
      <c r="X123">
        <f t="shared" si="110"/>
        <v>0</v>
      </c>
      <c r="Y123" s="22" t="s">
        <v>658</v>
      </c>
      <c r="Z123">
        <v>0</v>
      </c>
      <c r="AA123">
        <f t="shared" si="134"/>
        <v>1</v>
      </c>
      <c r="AB123">
        <f t="shared" si="111"/>
        <v>1</v>
      </c>
      <c r="AC123">
        <v>1</v>
      </c>
      <c r="AD123">
        <v>0</v>
      </c>
      <c r="AE123">
        <f t="shared" si="112"/>
        <v>0</v>
      </c>
      <c r="AF123" s="23">
        <f t="shared" si="133"/>
        <v>0</v>
      </c>
      <c r="AG123">
        <f t="shared" si="97"/>
        <v>0</v>
      </c>
      <c r="AH123">
        <v>0</v>
      </c>
      <c r="AJ123">
        <f t="shared" si="113"/>
        <v>0</v>
      </c>
      <c r="AK123" s="22"/>
      <c r="AL123">
        <v>26</v>
      </c>
      <c r="AN123">
        <v>9</v>
      </c>
      <c r="AO123" s="24">
        <v>2</v>
      </c>
      <c r="AP123" s="25">
        <f t="shared" si="80"/>
        <v>61.452054794520549</v>
      </c>
      <c r="AQ123">
        <v>1</v>
      </c>
      <c r="AS123" s="26">
        <v>1</v>
      </c>
      <c r="AT123" s="24">
        <v>1</v>
      </c>
      <c r="AU123" s="27">
        <v>5</v>
      </c>
      <c r="AV123" s="27"/>
      <c r="AW123" s="22">
        <v>36691</v>
      </c>
      <c r="AX123" s="22" t="str">
        <f>IF(ISERROR(VLOOKUP($J123,'[1]early late'!$G$1:$BT$134,7,FALSE)),"",VLOOKUP($J123,'[1]early late'!$G$1:$BT$134,7,FALSE))</f>
        <v/>
      </c>
      <c r="AY123" s="22">
        <v>37091</v>
      </c>
      <c r="AZ123" s="27">
        <v>13.1666666666667</v>
      </c>
      <c r="BA123" t="s">
        <v>245</v>
      </c>
      <c r="BB123" s="25">
        <f t="shared" si="102"/>
        <v>2</v>
      </c>
      <c r="BC123" s="27">
        <v>1.24</v>
      </c>
      <c r="BD123" s="27">
        <v>15.91</v>
      </c>
      <c r="BE123" s="27">
        <v>2.91</v>
      </c>
      <c r="BF123" s="27">
        <v>18.690000000000001</v>
      </c>
      <c r="BG123" s="27" t="str">
        <f>IF(ISERROR(VLOOKUP($J123,'[1]early late'!$G$1:$BT$134,8,FALSE)),"",VLOOKUP($J123,'[1]early late'!$G$1:$BT$134,8,FALSE))</f>
        <v/>
      </c>
      <c r="BH123" s="27" t="str">
        <f>IF(ISERROR(VLOOKUP($J123,'[1]early late'!$G$1:$BT$134,9,FALSE)),"",VLOOKUP($J123,'[1]early late'!$G$1:$BT$134,9,FALSE))</f>
        <v/>
      </c>
      <c r="BI123" s="27"/>
      <c r="BJ123" s="27">
        <v>2.13</v>
      </c>
      <c r="BK123" s="27">
        <v>20</v>
      </c>
      <c r="BM123" s="28"/>
      <c r="BN123" s="28" t="str">
        <f>IF(ISERROR(VLOOKUP($J123,'[1]early late'!$G$1:$BT$134,40,FALSE)),"",VLOOKUP($J123,'[1]early late'!$G$1:$BT$134,40,FALSE))</f>
        <v/>
      </c>
      <c r="BO123" s="28" t="str">
        <f>IF(ISERROR(VLOOKUP($J123,'[1]early late'!$G$1:$BT$134,41,FALSE)),"",VLOOKUP($J123,'[1]early late'!$G$1:$BT$134,41,FALSE))</f>
        <v/>
      </c>
      <c r="BP123">
        <f t="shared" si="81"/>
        <v>1.6700000000000002</v>
      </c>
      <c r="BQ123">
        <f t="shared" si="114"/>
        <v>2.7800000000000011</v>
      </c>
      <c r="BR123">
        <f t="shared" si="115"/>
        <v>1.110000000000001</v>
      </c>
      <c r="BS123">
        <f t="shared" si="82"/>
        <v>0.8899999999999999</v>
      </c>
      <c r="BT123">
        <f t="shared" si="116"/>
        <v>4.09</v>
      </c>
      <c r="BU123">
        <f t="shared" si="117"/>
        <v>3.2000000000000011</v>
      </c>
      <c r="BW123" s="24">
        <f t="shared" si="103"/>
        <v>1</v>
      </c>
      <c r="BX123" s="24">
        <f t="shared" si="118"/>
        <v>0.15999999999999992</v>
      </c>
      <c r="BY123" s="24">
        <f t="shared" si="119"/>
        <v>-0.1399999999999999</v>
      </c>
      <c r="BZ123" s="24">
        <f t="shared" si="120"/>
        <v>-0.18999999999999995</v>
      </c>
      <c r="CA123" s="24">
        <f t="shared" si="121"/>
        <v>1</v>
      </c>
      <c r="CB123" s="24">
        <f t="shared" si="83"/>
        <v>0</v>
      </c>
      <c r="CC123" s="24">
        <f t="shared" si="122"/>
        <v>1</v>
      </c>
      <c r="CD123" s="25">
        <f t="shared" si="123"/>
        <v>0</v>
      </c>
      <c r="CE123" s="24">
        <f t="shared" si="124"/>
        <v>1</v>
      </c>
      <c r="CF123">
        <f t="shared" si="125"/>
        <v>1</v>
      </c>
      <c r="CG123">
        <f t="shared" si="84"/>
        <v>0</v>
      </c>
      <c r="CH123">
        <f t="shared" si="85"/>
        <v>0</v>
      </c>
      <c r="CI123">
        <f t="shared" si="86"/>
        <v>1</v>
      </c>
      <c r="CJ123">
        <f t="shared" si="87"/>
        <v>1</v>
      </c>
      <c r="CK123">
        <f t="shared" si="126"/>
        <v>5.617977528089888</v>
      </c>
      <c r="CL123">
        <f t="shared" si="127"/>
        <v>0.3600000000000001</v>
      </c>
      <c r="CM123">
        <f t="shared" si="128"/>
        <v>0</v>
      </c>
      <c r="CN123" t="str">
        <f t="shared" si="129"/>
        <v/>
      </c>
      <c r="CO123">
        <f t="shared" si="130"/>
        <v>1</v>
      </c>
    </row>
    <row r="124" spans="1:93" ht="16" hidden="1" x14ac:dyDescent="0.2">
      <c r="A124">
        <v>220</v>
      </c>
      <c r="B124" t="s">
        <v>659</v>
      </c>
      <c r="C124" t="s">
        <v>94</v>
      </c>
      <c r="D124" t="s">
        <v>660</v>
      </c>
      <c r="E124" t="s">
        <v>661</v>
      </c>
      <c r="F124" t="s">
        <v>97</v>
      </c>
      <c r="G124">
        <v>93067</v>
      </c>
      <c r="H124" t="s">
        <v>662</v>
      </c>
      <c r="J124" t="str">
        <f t="shared" si="104"/>
        <v>Edna Sizlo_1</v>
      </c>
      <c r="K124" s="22">
        <v>13399</v>
      </c>
      <c r="L124">
        <v>1</v>
      </c>
      <c r="M124" s="22" t="s">
        <v>663</v>
      </c>
      <c r="N124" s="22"/>
      <c r="O124">
        <v>1</v>
      </c>
      <c r="P124">
        <v>1</v>
      </c>
      <c r="Q124">
        <v>1</v>
      </c>
      <c r="R124">
        <f t="shared" si="105"/>
        <v>0</v>
      </c>
      <c r="S124">
        <f t="shared" si="106"/>
        <v>0</v>
      </c>
      <c r="T124">
        <f t="shared" si="107"/>
        <v>0</v>
      </c>
      <c r="U124">
        <f t="shared" si="108"/>
        <v>0</v>
      </c>
      <c r="V124">
        <f t="shared" si="109"/>
        <v>0</v>
      </c>
      <c r="W124">
        <f t="shared" si="131"/>
        <v>0</v>
      </c>
      <c r="X124">
        <f t="shared" si="110"/>
        <v>0</v>
      </c>
      <c r="Y124" s="22" t="s">
        <v>664</v>
      </c>
      <c r="Z124">
        <v>0</v>
      </c>
      <c r="AA124">
        <f t="shared" si="134"/>
        <v>1</v>
      </c>
      <c r="AB124">
        <f t="shared" si="111"/>
        <v>1</v>
      </c>
      <c r="AE124">
        <f t="shared" si="112"/>
        <v>0</v>
      </c>
      <c r="AF124" s="23">
        <f t="shared" si="133"/>
        <v>0</v>
      </c>
      <c r="AG124">
        <f t="shared" si="97"/>
        <v>0</v>
      </c>
      <c r="AH124">
        <v>0</v>
      </c>
      <c r="AJ124">
        <f t="shared" si="113"/>
        <v>0</v>
      </c>
      <c r="AK124" s="22"/>
      <c r="AN124">
        <v>15</v>
      </c>
      <c r="AO124" s="24">
        <v>2</v>
      </c>
      <c r="AP124" s="25">
        <f t="shared" si="80"/>
        <v>67.764383561643839</v>
      </c>
      <c r="AQ124">
        <v>1</v>
      </c>
      <c r="AS124" s="26">
        <v>1</v>
      </c>
      <c r="AT124" s="24">
        <v>1</v>
      </c>
      <c r="AU124" s="27">
        <v>5</v>
      </c>
      <c r="AV124" s="27"/>
      <c r="AW124" s="22">
        <v>38492</v>
      </c>
      <c r="AX124" s="22" t="str">
        <f>IF(ISERROR(VLOOKUP($J124,'[1]early late'!$G$1:$BT$134,7,FALSE)),"",VLOOKUP($J124,'[1]early late'!$G$1:$BT$134,7,FALSE))</f>
        <v/>
      </c>
      <c r="AY124" s="22">
        <v>38505</v>
      </c>
      <c r="AZ124" s="27">
        <v>0.4</v>
      </c>
      <c r="BA124" t="s">
        <v>101</v>
      </c>
      <c r="BB124" s="25">
        <f t="shared" si="102"/>
        <v>0</v>
      </c>
      <c r="BC124" s="27">
        <v>1.82</v>
      </c>
      <c r="BD124" s="27">
        <v>17.82</v>
      </c>
      <c r="BE124" s="27">
        <v>1.1499999999999999</v>
      </c>
      <c r="BF124" s="27">
        <v>16.63</v>
      </c>
      <c r="BG124" s="27" t="str">
        <f>IF(ISERROR(VLOOKUP($J124,'[1]early late'!$G$1:$BT$134,8,FALSE)),"",VLOOKUP($J124,'[1]early late'!$G$1:$BT$134,8,FALSE))</f>
        <v/>
      </c>
      <c r="BH124" s="27" t="str">
        <f>IF(ISERROR(VLOOKUP($J124,'[1]early late'!$G$1:$BT$134,9,FALSE)),"",VLOOKUP($J124,'[1]early late'!$G$1:$BT$134,9,FALSE))</f>
        <v/>
      </c>
      <c r="BI124" s="27"/>
      <c r="BJ124">
        <v>2.66</v>
      </c>
      <c r="BK124">
        <v>15.38</v>
      </c>
      <c r="BM124" s="28"/>
      <c r="BN124" s="28" t="str">
        <f>IF(ISERROR(VLOOKUP($J124,'[1]early late'!$G$1:$BT$134,40,FALSE)),"",VLOOKUP($J124,'[1]early late'!$G$1:$BT$134,40,FALSE))</f>
        <v/>
      </c>
      <c r="BO124" s="28" t="str">
        <f>IF(ISERROR(VLOOKUP($J124,'[1]early late'!$G$1:$BT$134,41,FALSE)),"",VLOOKUP($J124,'[1]early late'!$G$1:$BT$134,41,FALSE))</f>
        <v/>
      </c>
      <c r="BP124">
        <f t="shared" si="81"/>
        <v>-0.67000000000000015</v>
      </c>
      <c r="BQ124">
        <f t="shared" si="114"/>
        <v>-1.1900000000000013</v>
      </c>
      <c r="BR124">
        <f t="shared" si="115"/>
        <v>-0.52000000000000113</v>
      </c>
      <c r="BS124">
        <f t="shared" si="82"/>
        <v>0.84000000000000008</v>
      </c>
      <c r="BT124">
        <f t="shared" si="116"/>
        <v>-2.4399999999999995</v>
      </c>
      <c r="BU124">
        <f t="shared" si="117"/>
        <v>-3.2799999999999994</v>
      </c>
      <c r="BW124" s="24">
        <f t="shared" si="103"/>
        <v>0</v>
      </c>
      <c r="BX124" s="24">
        <f t="shared" si="118"/>
        <v>-0.37999999999999989</v>
      </c>
      <c r="BY124" s="24">
        <f t="shared" si="119"/>
        <v>0.4930000000000001</v>
      </c>
      <c r="BZ124" s="24">
        <f t="shared" si="120"/>
        <v>-2.411</v>
      </c>
      <c r="CA124" s="24">
        <f t="shared" si="121"/>
        <v>1</v>
      </c>
      <c r="CB124" s="24" t="str">
        <f t="shared" si="83"/>
        <v/>
      </c>
      <c r="CC124" s="24">
        <f t="shared" si="122"/>
        <v>1</v>
      </c>
      <c r="CD124" s="25">
        <f t="shared" si="123"/>
        <v>0</v>
      </c>
      <c r="CE124" s="24">
        <f t="shared" si="124"/>
        <v>0</v>
      </c>
      <c r="CF124">
        <f t="shared" si="125"/>
        <v>1</v>
      </c>
      <c r="CG124">
        <f t="shared" si="84"/>
        <v>1</v>
      </c>
      <c r="CH124">
        <f t="shared" si="85"/>
        <v>0</v>
      </c>
      <c r="CI124">
        <f t="shared" si="86"/>
        <v>1</v>
      </c>
      <c r="CJ124">
        <f t="shared" si="87"/>
        <v>1</v>
      </c>
      <c r="CK124">
        <f t="shared" si="126"/>
        <v>5.9523809523809517</v>
      </c>
      <c r="CL124">
        <f t="shared" si="127"/>
        <v>0.40999999999999992</v>
      </c>
      <c r="CM124">
        <f t="shared" si="128"/>
        <v>0</v>
      </c>
      <c r="CN124" t="str">
        <f t="shared" si="129"/>
        <v/>
      </c>
      <c r="CO124">
        <f t="shared" si="130"/>
        <v>1</v>
      </c>
    </row>
    <row r="125" spans="1:93" ht="16" hidden="1" x14ac:dyDescent="0.2">
      <c r="A125">
        <v>265</v>
      </c>
      <c r="B125" t="s">
        <v>762</v>
      </c>
      <c r="C125" t="s">
        <v>94</v>
      </c>
      <c r="J125" t="str">
        <f t="shared" si="104"/>
        <v>Mark Steinman_0</v>
      </c>
      <c r="K125" s="22">
        <v>15798</v>
      </c>
      <c r="L125">
        <v>1</v>
      </c>
      <c r="M125" s="22" t="s">
        <v>651</v>
      </c>
      <c r="N125" s="22"/>
      <c r="O125">
        <v>0</v>
      </c>
      <c r="P125">
        <v>0</v>
      </c>
      <c r="Q125">
        <v>0</v>
      </c>
      <c r="R125">
        <f t="shared" si="105"/>
        <v>0</v>
      </c>
      <c r="S125">
        <f t="shared" si="106"/>
        <v>0</v>
      </c>
      <c r="T125">
        <f t="shared" si="107"/>
        <v>0</v>
      </c>
      <c r="U125">
        <f t="shared" si="108"/>
        <v>0</v>
      </c>
      <c r="V125">
        <f t="shared" si="109"/>
        <v>0</v>
      </c>
      <c r="W125">
        <f t="shared" si="131"/>
        <v>0</v>
      </c>
      <c r="X125">
        <f t="shared" si="110"/>
        <v>0</v>
      </c>
      <c r="Y125" s="22" t="s">
        <v>370</v>
      </c>
      <c r="Z125">
        <v>0</v>
      </c>
      <c r="AA125">
        <f t="shared" si="134"/>
        <v>1</v>
      </c>
      <c r="AB125">
        <f t="shared" si="111"/>
        <v>0</v>
      </c>
      <c r="AC125">
        <v>0</v>
      </c>
      <c r="AD125">
        <v>0</v>
      </c>
      <c r="AE125">
        <f t="shared" si="112"/>
        <v>1</v>
      </c>
      <c r="AF125" s="23">
        <v>1</v>
      </c>
      <c r="AG125">
        <f t="shared" si="97"/>
        <v>0</v>
      </c>
      <c r="AH125">
        <v>0</v>
      </c>
      <c r="AJ125">
        <f t="shared" si="113"/>
        <v>0</v>
      </c>
      <c r="AK125" s="22"/>
      <c r="AN125" t="str">
        <f>IF(ISERROR(VLOOKUP($J125,'[1]early late'!$G$1:$BT$134,6,FALSE)),"",VLOOKUP($J125,'[1]early late'!$G$1:$BT$134,6,FALSE))</f>
        <v/>
      </c>
      <c r="AO125" s="24">
        <v>1</v>
      </c>
      <c r="AP125" s="25">
        <f t="shared" si="80"/>
        <v>66.400000000000006</v>
      </c>
      <c r="AQ125">
        <v>1</v>
      </c>
      <c r="AS125" s="26">
        <v>0</v>
      </c>
      <c r="AT125" s="24">
        <v>1</v>
      </c>
      <c r="AU125" s="27">
        <v>5</v>
      </c>
      <c r="AV125" s="27"/>
      <c r="AW125" s="29">
        <v>40387</v>
      </c>
      <c r="AX125" s="22" t="str">
        <f>IF(ISERROR(VLOOKUP($J125,'[1]early late'!$G$1:$BT$134,7,FALSE)),"",VLOOKUP($J125,'[1]early late'!$G$1:$BT$134,7,FALSE))</f>
        <v/>
      </c>
      <c r="AY125" s="29">
        <v>40472</v>
      </c>
      <c r="AZ125" s="27">
        <v>2.7666666666666702</v>
      </c>
      <c r="BA125" t="s">
        <v>118</v>
      </c>
      <c r="BB125" s="25">
        <f t="shared" si="102"/>
        <v>1</v>
      </c>
      <c r="BC125">
        <v>2.42</v>
      </c>
      <c r="BD125">
        <v>10.79</v>
      </c>
      <c r="BE125">
        <v>2.7</v>
      </c>
      <c r="BF125">
        <v>6.83</v>
      </c>
      <c r="BG125" s="27" t="str">
        <f>IF(ISERROR(VLOOKUP($J125,'[1]early late'!$G$1:$BT$134,8,FALSE)),"",VLOOKUP($J125,'[1]early late'!$G$1:$BT$134,8,FALSE))</f>
        <v/>
      </c>
      <c r="BH125" s="27" t="str">
        <f>IF(ISERROR(VLOOKUP($J125,'[1]early late'!$G$1:$BT$134,9,FALSE)),"",VLOOKUP($J125,'[1]early late'!$G$1:$BT$134,9,FALSE))</f>
        <v/>
      </c>
      <c r="BJ125">
        <v>3.32</v>
      </c>
      <c r="BK125">
        <v>6.83</v>
      </c>
      <c r="BN125" s="28" t="str">
        <f>IF(ISERROR(VLOOKUP($J125,'[1]early late'!$G$1:$BT$134,40,FALSE)),"",VLOOKUP($J125,'[1]early late'!$G$1:$BT$134,40,FALSE))</f>
        <v/>
      </c>
      <c r="BO125" s="28" t="str">
        <f>IF(ISERROR(VLOOKUP($J125,'[1]early late'!$G$1:$BT$134,41,FALSE)),"",VLOOKUP($J125,'[1]early late'!$G$1:$BT$134,41,FALSE))</f>
        <v/>
      </c>
      <c r="BP125">
        <f t="shared" si="81"/>
        <v>0.28000000000000025</v>
      </c>
      <c r="BQ125">
        <f t="shared" si="114"/>
        <v>-3.9599999999999991</v>
      </c>
      <c r="BR125">
        <f t="shared" si="115"/>
        <v>-4.2399999999999993</v>
      </c>
      <c r="BS125">
        <f t="shared" si="82"/>
        <v>0.89999999999999991</v>
      </c>
      <c r="BT125">
        <f t="shared" si="116"/>
        <v>-3.9599999999999991</v>
      </c>
      <c r="BU125">
        <f t="shared" si="117"/>
        <v>-4.8599999999999994</v>
      </c>
      <c r="BW125" s="24">
        <f t="shared" si="103"/>
        <v>0</v>
      </c>
      <c r="BX125" s="24">
        <f t="shared" si="118"/>
        <v>-0.13000000000000034</v>
      </c>
      <c r="BY125" s="24">
        <f t="shared" si="119"/>
        <v>0.58999999999999986</v>
      </c>
      <c r="BZ125" s="24">
        <f t="shared" si="120"/>
        <v>0.35000000000000009</v>
      </c>
      <c r="CA125" s="24">
        <f t="shared" si="121"/>
        <v>1</v>
      </c>
      <c r="CB125" s="24" t="str">
        <f t="shared" si="83"/>
        <v/>
      </c>
      <c r="CC125" s="24">
        <f t="shared" si="122"/>
        <v>1</v>
      </c>
      <c r="CD125" s="25">
        <f t="shared" si="123"/>
        <v>0</v>
      </c>
      <c r="CE125" s="24">
        <f t="shared" si="124"/>
        <v>1</v>
      </c>
      <c r="CF125">
        <f t="shared" si="125"/>
        <v>1</v>
      </c>
      <c r="CG125">
        <f t="shared" si="84"/>
        <v>1</v>
      </c>
      <c r="CH125">
        <f t="shared" si="85"/>
        <v>0</v>
      </c>
      <c r="CI125">
        <f t="shared" si="86"/>
        <v>1</v>
      </c>
      <c r="CJ125">
        <f t="shared" si="87"/>
        <v>1</v>
      </c>
      <c r="CK125">
        <f t="shared" si="126"/>
        <v>5.5555555555555562</v>
      </c>
      <c r="CL125">
        <f t="shared" si="127"/>
        <v>0.35000000000000009</v>
      </c>
      <c r="CM125">
        <f t="shared" si="128"/>
        <v>0</v>
      </c>
      <c r="CN125" t="str">
        <f t="shared" si="129"/>
        <v/>
      </c>
      <c r="CO125" t="str">
        <f t="shared" si="130"/>
        <v/>
      </c>
    </row>
    <row r="126" spans="1:93" ht="16" hidden="1" x14ac:dyDescent="0.2">
      <c r="A126">
        <v>269</v>
      </c>
      <c r="B126" t="s">
        <v>764</v>
      </c>
      <c r="C126" t="s">
        <v>94</v>
      </c>
      <c r="J126" t="str">
        <f t="shared" si="104"/>
        <v>Mary Tsionas_0</v>
      </c>
      <c r="K126" s="22">
        <v>25204</v>
      </c>
      <c r="L126">
        <v>0</v>
      </c>
      <c r="M126" s="22"/>
      <c r="N126" s="22"/>
      <c r="O126">
        <v>0</v>
      </c>
      <c r="P126">
        <v>0</v>
      </c>
      <c r="Q126">
        <v>0</v>
      </c>
      <c r="R126">
        <f t="shared" si="105"/>
        <v>0</v>
      </c>
      <c r="S126">
        <f t="shared" si="106"/>
        <v>0</v>
      </c>
      <c r="T126">
        <f t="shared" si="107"/>
        <v>0</v>
      </c>
      <c r="U126">
        <f t="shared" si="108"/>
        <v>0</v>
      </c>
      <c r="V126">
        <f t="shared" si="109"/>
        <v>0</v>
      </c>
      <c r="W126">
        <f t="shared" si="131"/>
        <v>0</v>
      </c>
      <c r="X126">
        <f t="shared" si="110"/>
        <v>0</v>
      </c>
      <c r="Y126" s="22" t="s">
        <v>765</v>
      </c>
      <c r="Z126">
        <v>0</v>
      </c>
      <c r="AA126">
        <f t="shared" si="134"/>
        <v>1</v>
      </c>
      <c r="AB126">
        <f t="shared" si="111"/>
        <v>1</v>
      </c>
      <c r="AC126">
        <v>1</v>
      </c>
      <c r="AD126">
        <v>0</v>
      </c>
      <c r="AE126">
        <f t="shared" si="112"/>
        <v>0</v>
      </c>
      <c r="AF126" s="23">
        <f t="shared" ref="AF126:AF155" si="135">IF(ISERROR(SEARCH("canth",Y126)),0,1)</f>
        <v>0</v>
      </c>
      <c r="AG126">
        <f t="shared" si="97"/>
        <v>0</v>
      </c>
      <c r="AH126">
        <v>0</v>
      </c>
      <c r="AJ126">
        <f t="shared" si="113"/>
        <v>0</v>
      </c>
      <c r="AK126" s="22"/>
      <c r="AN126" t="str">
        <f>IF(ISERROR(VLOOKUP($J126,'[1]early late'!$G$1:$BT$134,6,FALSE)),"",VLOOKUP($J126,'[1]early late'!$G$1:$BT$134,6,FALSE))</f>
        <v/>
      </c>
      <c r="AO126" s="24">
        <v>2</v>
      </c>
      <c r="AP126" s="25">
        <f t="shared" si="80"/>
        <v>40.336986301369862</v>
      </c>
      <c r="AQ126">
        <v>1</v>
      </c>
      <c r="AS126" s="26">
        <v>0</v>
      </c>
      <c r="AT126" s="24">
        <v>1</v>
      </c>
      <c r="AU126" s="27">
        <v>5</v>
      </c>
      <c r="AV126" s="27"/>
      <c r="AW126" s="29">
        <v>40141</v>
      </c>
      <c r="AX126" s="22" t="str">
        <f>IF(ISERROR(VLOOKUP($J126,'[1]early late'!$G$1:$BT$134,7,FALSE)),"",VLOOKUP($J126,'[1]early late'!$G$1:$BT$134,7,FALSE))</f>
        <v/>
      </c>
      <c r="AY126" s="29">
        <v>40297</v>
      </c>
      <c r="AZ126" s="27">
        <v>5.1666666666666696</v>
      </c>
      <c r="BA126" t="s">
        <v>101</v>
      </c>
      <c r="BB126" s="25">
        <f t="shared" si="102"/>
        <v>0</v>
      </c>
      <c r="BC126">
        <v>3.06</v>
      </c>
      <c r="BD126">
        <v>10.11</v>
      </c>
      <c r="BE126">
        <v>4.17</v>
      </c>
      <c r="BF126">
        <v>11.01</v>
      </c>
      <c r="BG126" s="27" t="str">
        <f>IF(ISERROR(VLOOKUP($J126,'[1]early late'!$G$1:$BT$134,8,FALSE)),"",VLOOKUP($J126,'[1]early late'!$G$1:$BT$134,8,FALSE))</f>
        <v/>
      </c>
      <c r="BH126" s="27" t="str">
        <f>IF(ISERROR(VLOOKUP($J126,'[1]early late'!$G$1:$BT$134,9,FALSE)),"",VLOOKUP($J126,'[1]early late'!$G$1:$BT$134,9,FALSE))</f>
        <v/>
      </c>
      <c r="BJ126">
        <v>3.69</v>
      </c>
      <c r="BK126">
        <v>10.3</v>
      </c>
      <c r="BN126" s="28" t="str">
        <f>IF(ISERROR(VLOOKUP($J126,'[1]early late'!$G$1:$BT$134,40,FALSE)),"",VLOOKUP($J126,'[1]early late'!$G$1:$BT$134,40,FALSE))</f>
        <v/>
      </c>
      <c r="BO126" s="28" t="str">
        <f>IF(ISERROR(VLOOKUP($J126,'[1]early late'!$G$1:$BT$134,41,FALSE)),"",VLOOKUP($J126,'[1]early late'!$G$1:$BT$134,41,FALSE))</f>
        <v/>
      </c>
      <c r="BP126">
        <f t="shared" si="81"/>
        <v>1.1099999999999999</v>
      </c>
      <c r="BQ126">
        <f t="shared" si="114"/>
        <v>0.90000000000000036</v>
      </c>
      <c r="BR126">
        <f t="shared" si="115"/>
        <v>-0.20999999999999952</v>
      </c>
      <c r="BS126">
        <f t="shared" si="82"/>
        <v>0.62999999999999989</v>
      </c>
      <c r="BT126">
        <f t="shared" si="116"/>
        <v>0.19000000000000128</v>
      </c>
      <c r="BU126">
        <f t="shared" si="117"/>
        <v>-0.43999999999999773</v>
      </c>
      <c r="BW126" s="24">
        <f t="shared" si="103"/>
        <v>1</v>
      </c>
      <c r="BX126" s="24">
        <f t="shared" si="118"/>
        <v>-0.3400000000000003</v>
      </c>
      <c r="BY126" s="24">
        <f t="shared" si="119"/>
        <v>-0.12000000000000011</v>
      </c>
      <c r="BZ126" s="24">
        <f t="shared" si="120"/>
        <v>5.9999999999999609E-2</v>
      </c>
      <c r="CA126" s="24">
        <f t="shared" si="121"/>
        <v>1</v>
      </c>
      <c r="CB126" s="24">
        <f t="shared" si="83"/>
        <v>0</v>
      </c>
      <c r="CC126" s="24">
        <f t="shared" si="122"/>
        <v>1</v>
      </c>
      <c r="CD126" s="25">
        <f t="shared" si="123"/>
        <v>0</v>
      </c>
      <c r="CE126" s="24">
        <f t="shared" si="124"/>
        <v>1</v>
      </c>
      <c r="CF126">
        <f t="shared" si="125"/>
        <v>1</v>
      </c>
      <c r="CG126">
        <f t="shared" si="84"/>
        <v>1</v>
      </c>
      <c r="CH126">
        <f t="shared" si="85"/>
        <v>0</v>
      </c>
      <c r="CI126">
        <f t="shared" si="86"/>
        <v>1</v>
      </c>
      <c r="CJ126">
        <f t="shared" si="87"/>
        <v>1</v>
      </c>
      <c r="CK126">
        <f t="shared" si="126"/>
        <v>7.9365079365079376</v>
      </c>
      <c r="CL126">
        <f t="shared" si="127"/>
        <v>0.62000000000000011</v>
      </c>
      <c r="CM126">
        <f t="shared" si="128"/>
        <v>0</v>
      </c>
      <c r="CN126" t="str">
        <f t="shared" si="129"/>
        <v/>
      </c>
      <c r="CO126">
        <f t="shared" si="130"/>
        <v>1</v>
      </c>
    </row>
    <row r="127" spans="1:93" ht="16" hidden="1" x14ac:dyDescent="0.2">
      <c r="A127">
        <v>272</v>
      </c>
      <c r="B127" t="s">
        <v>766</v>
      </c>
      <c r="C127" t="s">
        <v>94</v>
      </c>
      <c r="D127" t="s">
        <v>767</v>
      </c>
      <c r="E127" t="s">
        <v>109</v>
      </c>
      <c r="F127" t="s">
        <v>97</v>
      </c>
      <c r="G127">
        <v>90049</v>
      </c>
      <c r="H127" t="s">
        <v>768</v>
      </c>
      <c r="J127" t="str">
        <f t="shared" si="104"/>
        <v>Masoud Moradzadeh_1</v>
      </c>
      <c r="K127" s="22">
        <v>15743</v>
      </c>
      <c r="L127">
        <v>1</v>
      </c>
      <c r="M127" s="22" t="s">
        <v>451</v>
      </c>
      <c r="N127" s="22"/>
      <c r="O127">
        <v>1</v>
      </c>
      <c r="P127">
        <v>1</v>
      </c>
      <c r="Q127">
        <v>0</v>
      </c>
      <c r="R127">
        <f t="shared" si="105"/>
        <v>0</v>
      </c>
      <c r="S127">
        <f t="shared" si="106"/>
        <v>0</v>
      </c>
      <c r="T127">
        <f t="shared" si="107"/>
        <v>0</v>
      </c>
      <c r="U127">
        <f t="shared" si="108"/>
        <v>0</v>
      </c>
      <c r="V127">
        <f t="shared" si="109"/>
        <v>0</v>
      </c>
      <c r="W127">
        <f t="shared" si="131"/>
        <v>0</v>
      </c>
      <c r="X127">
        <f t="shared" si="110"/>
        <v>0</v>
      </c>
      <c r="Y127" s="22" t="s">
        <v>190</v>
      </c>
      <c r="Z127">
        <v>0</v>
      </c>
      <c r="AA127">
        <f t="shared" si="134"/>
        <v>1</v>
      </c>
      <c r="AB127">
        <f t="shared" si="111"/>
        <v>1</v>
      </c>
      <c r="AC127">
        <v>0</v>
      </c>
      <c r="AD127">
        <v>1</v>
      </c>
      <c r="AE127">
        <f t="shared" si="112"/>
        <v>0</v>
      </c>
      <c r="AF127" s="23">
        <f t="shared" si="135"/>
        <v>0</v>
      </c>
      <c r="AG127">
        <f t="shared" si="97"/>
        <v>0</v>
      </c>
      <c r="AH127">
        <v>0</v>
      </c>
      <c r="AJ127">
        <f t="shared" si="113"/>
        <v>0</v>
      </c>
      <c r="AK127" s="22"/>
      <c r="AL127">
        <v>26</v>
      </c>
      <c r="AN127">
        <v>18</v>
      </c>
      <c r="AO127" s="24">
        <v>1</v>
      </c>
      <c r="AP127" s="25">
        <f t="shared" si="80"/>
        <v>59.052054794520551</v>
      </c>
      <c r="AQ127">
        <v>1</v>
      </c>
      <c r="AS127" s="26">
        <v>1</v>
      </c>
      <c r="AT127" s="24">
        <v>1</v>
      </c>
      <c r="AU127" s="27">
        <v>5</v>
      </c>
      <c r="AV127" s="27"/>
      <c r="AW127" s="22">
        <v>37610</v>
      </c>
      <c r="AX127" s="22" t="str">
        <f>IF(ISERROR(VLOOKUP($J127,'[1]early late'!$G$1:$BT$134,7,FALSE)),"",VLOOKUP($J127,'[1]early late'!$G$1:$BT$134,7,FALSE))</f>
        <v/>
      </c>
      <c r="AY127" s="22">
        <v>40688</v>
      </c>
      <c r="AZ127" s="27">
        <v>101.166666666667</v>
      </c>
      <c r="BA127" t="s">
        <v>101</v>
      </c>
      <c r="BB127" s="25">
        <f t="shared" si="102"/>
        <v>0</v>
      </c>
      <c r="BC127" s="27">
        <v>2.33</v>
      </c>
      <c r="BD127" s="27">
        <v>12.96</v>
      </c>
      <c r="BE127" s="27">
        <v>1.25</v>
      </c>
      <c r="BF127" s="27">
        <v>14.89</v>
      </c>
      <c r="BG127" s="27" t="str">
        <f>IF(ISERROR(VLOOKUP($J127,'[1]early late'!$G$1:$BT$134,8,FALSE)),"",VLOOKUP($J127,'[1]early late'!$G$1:$BT$134,8,FALSE))</f>
        <v/>
      </c>
      <c r="BH127" s="27" t="str">
        <f>IF(ISERROR(VLOOKUP($J127,'[1]early late'!$G$1:$BT$134,9,FALSE)),"",VLOOKUP($J127,'[1]early late'!$G$1:$BT$134,9,FALSE))</f>
        <v/>
      </c>
      <c r="BI127" s="27"/>
      <c r="BJ127">
        <v>3.14</v>
      </c>
      <c r="BK127">
        <v>15.26</v>
      </c>
      <c r="BM127" s="28"/>
      <c r="BN127" s="28" t="str">
        <f>IF(ISERROR(VLOOKUP($J127,'[1]early late'!$G$1:$BT$134,40,FALSE)),"",VLOOKUP($J127,'[1]early late'!$G$1:$BT$134,40,FALSE))</f>
        <v/>
      </c>
      <c r="BO127" s="28" t="str">
        <f>IF(ISERROR(VLOOKUP($J127,'[1]early late'!$G$1:$BT$134,41,FALSE)),"",VLOOKUP($J127,'[1]early late'!$G$1:$BT$134,41,FALSE))</f>
        <v/>
      </c>
      <c r="BP127">
        <f t="shared" si="81"/>
        <v>-1.08</v>
      </c>
      <c r="BQ127">
        <f t="shared" si="114"/>
        <v>1.9299999999999997</v>
      </c>
      <c r="BR127">
        <f t="shared" si="115"/>
        <v>3.01</v>
      </c>
      <c r="BS127">
        <f t="shared" si="82"/>
        <v>0.81</v>
      </c>
      <c r="BT127">
        <f t="shared" si="116"/>
        <v>2.2999999999999989</v>
      </c>
      <c r="BU127">
        <f t="shared" si="117"/>
        <v>1.4899999999999984</v>
      </c>
      <c r="BW127" s="24">
        <f t="shared" si="103"/>
        <v>0</v>
      </c>
      <c r="BX127" s="24">
        <f t="shared" si="118"/>
        <v>0.79</v>
      </c>
      <c r="BY127" s="24">
        <f t="shared" si="119"/>
        <v>1.7200000000000002</v>
      </c>
      <c r="BZ127" s="24">
        <f t="shared" si="120"/>
        <v>-1.3900000000000001</v>
      </c>
      <c r="CA127" s="24">
        <f t="shared" si="121"/>
        <v>0</v>
      </c>
      <c r="CB127" s="24" t="str">
        <f t="shared" si="83"/>
        <v/>
      </c>
      <c r="CC127" s="24">
        <f t="shared" si="122"/>
        <v>1</v>
      </c>
      <c r="CD127" s="25">
        <f t="shared" si="123"/>
        <v>0</v>
      </c>
      <c r="CE127" s="24">
        <f t="shared" si="124"/>
        <v>0</v>
      </c>
      <c r="CF127">
        <f t="shared" si="125"/>
        <v>1</v>
      </c>
      <c r="CG127">
        <f t="shared" si="84"/>
        <v>1</v>
      </c>
      <c r="CH127">
        <f t="shared" si="85"/>
        <v>0</v>
      </c>
      <c r="CI127">
        <f t="shared" si="86"/>
        <v>1</v>
      </c>
      <c r="CJ127">
        <f t="shared" si="87"/>
        <v>1</v>
      </c>
      <c r="CK127">
        <f t="shared" si="126"/>
        <v>6.1728395061728394</v>
      </c>
      <c r="CL127">
        <f t="shared" si="127"/>
        <v>0.43999999999999995</v>
      </c>
      <c r="CM127">
        <f t="shared" si="128"/>
        <v>0</v>
      </c>
      <c r="CN127" t="str">
        <f t="shared" si="129"/>
        <v/>
      </c>
      <c r="CO127">
        <f t="shared" si="130"/>
        <v>1</v>
      </c>
    </row>
    <row r="128" spans="1:93" ht="16" hidden="1" x14ac:dyDescent="0.2">
      <c r="A128">
        <v>273</v>
      </c>
      <c r="B128" t="s">
        <v>769</v>
      </c>
      <c r="C128" t="s">
        <v>94</v>
      </c>
      <c r="J128" t="str">
        <f t="shared" si="104"/>
        <v>Maximo Napolitano_0</v>
      </c>
      <c r="K128" s="22">
        <v>26261</v>
      </c>
      <c r="L128">
        <v>1</v>
      </c>
      <c r="M128" s="22" t="s">
        <v>651</v>
      </c>
      <c r="N128" s="22"/>
      <c r="O128">
        <v>0</v>
      </c>
      <c r="P128">
        <v>0</v>
      </c>
      <c r="Q128">
        <v>0</v>
      </c>
      <c r="R128">
        <f t="shared" si="105"/>
        <v>0</v>
      </c>
      <c r="S128">
        <f t="shared" si="106"/>
        <v>0</v>
      </c>
      <c r="T128">
        <f t="shared" si="107"/>
        <v>0</v>
      </c>
      <c r="U128">
        <f t="shared" si="108"/>
        <v>0</v>
      </c>
      <c r="V128">
        <f t="shared" si="109"/>
        <v>0</v>
      </c>
      <c r="W128">
        <f t="shared" si="131"/>
        <v>0</v>
      </c>
      <c r="X128">
        <f t="shared" si="110"/>
        <v>0</v>
      </c>
      <c r="Y128" s="22" t="s">
        <v>770</v>
      </c>
      <c r="Z128">
        <v>0</v>
      </c>
      <c r="AA128">
        <f t="shared" si="134"/>
        <v>1</v>
      </c>
      <c r="AB128">
        <f t="shared" si="111"/>
        <v>1</v>
      </c>
      <c r="AC128">
        <v>1</v>
      </c>
      <c r="AD128">
        <v>0</v>
      </c>
      <c r="AE128">
        <f t="shared" si="112"/>
        <v>0</v>
      </c>
      <c r="AF128" s="23">
        <f t="shared" si="135"/>
        <v>0</v>
      </c>
      <c r="AG128">
        <f t="shared" si="97"/>
        <v>0</v>
      </c>
      <c r="AH128">
        <v>0</v>
      </c>
      <c r="AJ128">
        <f t="shared" si="113"/>
        <v>0</v>
      </c>
      <c r="AK128" s="22"/>
      <c r="AN128">
        <v>14</v>
      </c>
      <c r="AO128" s="24">
        <v>1</v>
      </c>
      <c r="AP128" s="25">
        <f t="shared" si="80"/>
        <v>37.027397260273972</v>
      </c>
      <c r="AQ128">
        <v>1</v>
      </c>
      <c r="AS128" s="26">
        <v>0</v>
      </c>
      <c r="AT128" s="24">
        <v>1</v>
      </c>
      <c r="AU128" s="27">
        <v>5</v>
      </c>
      <c r="AV128" s="27"/>
      <c r="AW128" s="29">
        <v>39973</v>
      </c>
      <c r="AX128" s="22" t="str">
        <f>IF(ISERROR(VLOOKUP($J128,'[1]early late'!$G$1:$BT$134,7,FALSE)),"",VLOOKUP($J128,'[1]early late'!$G$1:$BT$134,7,FALSE))</f>
        <v/>
      </c>
      <c r="AY128" s="29">
        <v>40644</v>
      </c>
      <c r="AZ128" s="27">
        <v>22.066666666666698</v>
      </c>
      <c r="BA128" t="s">
        <v>101</v>
      </c>
      <c r="BB128" s="25">
        <f t="shared" si="102"/>
        <v>0</v>
      </c>
      <c r="BC128">
        <v>2.93</v>
      </c>
      <c r="BD128">
        <v>9.6</v>
      </c>
      <c r="BE128">
        <v>4.13</v>
      </c>
      <c r="BF128">
        <v>11.33</v>
      </c>
      <c r="BG128" s="27" t="str">
        <f>IF(ISERROR(VLOOKUP($J128,'[1]early late'!$G$1:$BT$134,8,FALSE)),"",VLOOKUP($J128,'[1]early late'!$G$1:$BT$134,8,FALSE))</f>
        <v/>
      </c>
      <c r="BH128" s="27" t="str">
        <f>IF(ISERROR(VLOOKUP($J128,'[1]early late'!$G$1:$BT$134,9,FALSE)),"",VLOOKUP($J128,'[1]early late'!$G$1:$BT$134,9,FALSE))</f>
        <v/>
      </c>
      <c r="BJ128">
        <v>3.44</v>
      </c>
      <c r="BK128">
        <v>7.1</v>
      </c>
      <c r="BN128" s="28" t="str">
        <f>IF(ISERROR(VLOOKUP($J128,'[1]early late'!$G$1:$BT$134,40,FALSE)),"",VLOOKUP($J128,'[1]early late'!$G$1:$BT$134,40,FALSE))</f>
        <v/>
      </c>
      <c r="BO128" s="28" t="str">
        <f>IF(ISERROR(VLOOKUP($J128,'[1]early late'!$G$1:$BT$134,41,FALSE)),"",VLOOKUP($J128,'[1]early late'!$G$1:$BT$134,41,FALSE))</f>
        <v/>
      </c>
      <c r="BP128">
        <f t="shared" si="81"/>
        <v>1.1999999999999997</v>
      </c>
      <c r="BQ128">
        <f t="shared" si="114"/>
        <v>1.7300000000000004</v>
      </c>
      <c r="BR128">
        <f t="shared" si="115"/>
        <v>0.53000000000000069</v>
      </c>
      <c r="BS128">
        <f t="shared" si="82"/>
        <v>0.50999999999999979</v>
      </c>
      <c r="BT128">
        <f t="shared" si="116"/>
        <v>-2.5</v>
      </c>
      <c r="BU128">
        <f t="shared" si="117"/>
        <v>-3.0100000000000002</v>
      </c>
      <c r="BW128" s="24">
        <f t="shared" si="103"/>
        <v>1</v>
      </c>
      <c r="BX128" s="24">
        <f t="shared" si="118"/>
        <v>0</v>
      </c>
      <c r="BY128" s="24">
        <f t="shared" si="119"/>
        <v>-0.85999999999999988</v>
      </c>
      <c r="BZ128" s="24">
        <f t="shared" si="120"/>
        <v>-0.25</v>
      </c>
      <c r="CA128" s="24">
        <f t="shared" si="121"/>
        <v>1</v>
      </c>
      <c r="CB128" s="24">
        <f t="shared" si="83"/>
        <v>0</v>
      </c>
      <c r="CC128" s="24">
        <f t="shared" si="122"/>
        <v>1</v>
      </c>
      <c r="CD128" s="25">
        <f t="shared" si="123"/>
        <v>0</v>
      </c>
      <c r="CE128" s="24">
        <f t="shared" si="124"/>
        <v>1</v>
      </c>
      <c r="CF128">
        <f t="shared" si="125"/>
        <v>1</v>
      </c>
      <c r="CG128">
        <f t="shared" si="84"/>
        <v>1</v>
      </c>
      <c r="CH128">
        <f t="shared" si="85"/>
        <v>0</v>
      </c>
      <c r="CI128">
        <f t="shared" si="86"/>
        <v>1</v>
      </c>
      <c r="CJ128">
        <f t="shared" si="87"/>
        <v>1</v>
      </c>
      <c r="CK128">
        <f t="shared" si="126"/>
        <v>9.8039215686274552</v>
      </c>
      <c r="CL128">
        <f t="shared" si="127"/>
        <v>0.74000000000000021</v>
      </c>
      <c r="CM128">
        <f t="shared" si="128"/>
        <v>0</v>
      </c>
      <c r="CN128" t="str">
        <f t="shared" si="129"/>
        <v/>
      </c>
      <c r="CO128">
        <f t="shared" si="130"/>
        <v>1</v>
      </c>
    </row>
    <row r="129" spans="1:93" ht="16" hidden="1" x14ac:dyDescent="0.2">
      <c r="A129">
        <v>288</v>
      </c>
      <c r="B129" t="s">
        <v>798</v>
      </c>
      <c r="C129" t="s">
        <v>94</v>
      </c>
      <c r="J129" t="str">
        <f t="shared" si="104"/>
        <v>Prasad Koka_1</v>
      </c>
      <c r="K129" s="22">
        <v>17601</v>
      </c>
      <c r="L129">
        <v>0</v>
      </c>
      <c r="M129" s="22"/>
      <c r="N129" s="22"/>
      <c r="O129">
        <v>0</v>
      </c>
      <c r="P129">
        <v>0</v>
      </c>
      <c r="Q129">
        <v>0</v>
      </c>
      <c r="R129">
        <f t="shared" si="105"/>
        <v>0</v>
      </c>
      <c r="S129">
        <f t="shared" si="106"/>
        <v>0</v>
      </c>
      <c r="T129">
        <f t="shared" si="107"/>
        <v>0</v>
      </c>
      <c r="U129">
        <f t="shared" si="108"/>
        <v>0</v>
      </c>
      <c r="V129">
        <f t="shared" si="109"/>
        <v>0</v>
      </c>
      <c r="W129">
        <f t="shared" si="131"/>
        <v>0</v>
      </c>
      <c r="X129">
        <f t="shared" si="110"/>
        <v>0</v>
      </c>
      <c r="Y129" s="22" t="s">
        <v>507</v>
      </c>
      <c r="Z129">
        <v>0</v>
      </c>
      <c r="AA129">
        <f t="shared" si="134"/>
        <v>1</v>
      </c>
      <c r="AB129">
        <f t="shared" si="111"/>
        <v>1</v>
      </c>
      <c r="AC129">
        <v>1</v>
      </c>
      <c r="AD129">
        <v>1</v>
      </c>
      <c r="AE129">
        <f t="shared" si="112"/>
        <v>0</v>
      </c>
      <c r="AF129" s="23">
        <f t="shared" si="135"/>
        <v>0</v>
      </c>
      <c r="AG129">
        <f t="shared" si="97"/>
        <v>0</v>
      </c>
      <c r="AH129">
        <v>0</v>
      </c>
      <c r="AJ129">
        <f t="shared" si="113"/>
        <v>0</v>
      </c>
      <c r="AK129" s="22" t="s">
        <v>799</v>
      </c>
      <c r="AN129">
        <v>14</v>
      </c>
      <c r="AO129" s="24">
        <v>1</v>
      </c>
      <c r="AP129" s="25">
        <f t="shared" si="80"/>
        <v>54.254794520547946</v>
      </c>
      <c r="AQ129">
        <v>1</v>
      </c>
      <c r="AS129" s="26">
        <v>1</v>
      </c>
      <c r="AT129" s="24">
        <v>1</v>
      </c>
      <c r="AU129" s="27">
        <v>5</v>
      </c>
      <c r="AV129" s="27"/>
      <c r="AW129" s="29">
        <v>37692</v>
      </c>
      <c r="AX129" s="22" t="str">
        <f>IF(ISERROR(VLOOKUP($J129,'[1]early late'!$G$1:$BT$134,7,FALSE)),"",VLOOKUP($J129,'[1]early late'!$G$1:$BT$134,7,FALSE))</f>
        <v/>
      </c>
      <c r="AY129" s="29">
        <v>37879</v>
      </c>
      <c r="AZ129" s="27">
        <v>6.1</v>
      </c>
      <c r="BA129" t="s">
        <v>118</v>
      </c>
      <c r="BB129" s="25">
        <f t="shared" si="102"/>
        <v>1</v>
      </c>
      <c r="BC129">
        <v>2.15</v>
      </c>
      <c r="BD129">
        <v>14.99</v>
      </c>
      <c r="BE129">
        <v>2.72</v>
      </c>
      <c r="BF129">
        <v>12.39</v>
      </c>
      <c r="BG129" s="27" t="str">
        <f>IF(ISERROR(VLOOKUP($J129,'[1]early late'!$G$1:$BT$134,8,FALSE)),"",VLOOKUP($J129,'[1]early late'!$G$1:$BT$134,8,FALSE))</f>
        <v/>
      </c>
      <c r="BH129" s="27" t="str">
        <f>IF(ISERROR(VLOOKUP($J129,'[1]early late'!$G$1:$BT$134,9,FALSE)),"",VLOOKUP($J129,'[1]early late'!$G$1:$BT$134,9,FALSE))</f>
        <v/>
      </c>
      <c r="BJ129">
        <v>2.85</v>
      </c>
      <c r="BK129">
        <v>12.2</v>
      </c>
      <c r="BN129" s="28" t="str">
        <f>IF(ISERROR(VLOOKUP($J129,'[1]early late'!$G$1:$BT$134,40,FALSE)),"",VLOOKUP($J129,'[1]early late'!$G$1:$BT$134,40,FALSE))</f>
        <v/>
      </c>
      <c r="BO129" s="28" t="str">
        <f>IF(ISERROR(VLOOKUP($J129,'[1]early late'!$G$1:$BT$134,41,FALSE)),"",VLOOKUP($J129,'[1]early late'!$G$1:$BT$134,41,FALSE))</f>
        <v/>
      </c>
      <c r="BP129">
        <f t="shared" si="81"/>
        <v>0.57000000000000028</v>
      </c>
      <c r="BQ129">
        <f t="shared" si="114"/>
        <v>-2.5999999999999996</v>
      </c>
      <c r="BR129">
        <f t="shared" si="115"/>
        <v>-3.17</v>
      </c>
      <c r="BS129">
        <f t="shared" si="82"/>
        <v>0.70000000000000018</v>
      </c>
      <c r="BT129">
        <f t="shared" si="116"/>
        <v>-2.7900000000000009</v>
      </c>
      <c r="BU129">
        <f t="shared" si="117"/>
        <v>-3.49</v>
      </c>
      <c r="BW129" s="24">
        <f t="shared" si="103"/>
        <v>1</v>
      </c>
      <c r="BX129" s="24">
        <f t="shared" si="118"/>
        <v>0.5900000000000003</v>
      </c>
      <c r="BY129" s="24">
        <f t="shared" si="119"/>
        <v>0.10000000000000009</v>
      </c>
      <c r="BZ129" s="24">
        <f t="shared" si="120"/>
        <v>0.65000000000000036</v>
      </c>
      <c r="CA129" s="24">
        <f t="shared" si="121"/>
        <v>1</v>
      </c>
      <c r="CB129" s="24">
        <f t="shared" si="83"/>
        <v>0</v>
      </c>
      <c r="CC129" s="24">
        <f t="shared" si="122"/>
        <v>1</v>
      </c>
      <c r="CD129" s="25">
        <f t="shared" si="123"/>
        <v>0</v>
      </c>
      <c r="CE129" s="24">
        <f t="shared" si="124"/>
        <v>1</v>
      </c>
      <c r="CF129">
        <f t="shared" si="125"/>
        <v>1</v>
      </c>
      <c r="CG129">
        <f t="shared" si="84"/>
        <v>1</v>
      </c>
      <c r="CH129">
        <f t="shared" si="85"/>
        <v>0</v>
      </c>
      <c r="CI129">
        <f t="shared" si="86"/>
        <v>1</v>
      </c>
      <c r="CJ129">
        <f t="shared" si="87"/>
        <v>1</v>
      </c>
      <c r="CK129">
        <f t="shared" si="126"/>
        <v>7.1428571428571415</v>
      </c>
      <c r="CL129">
        <f t="shared" si="127"/>
        <v>0.54999999999999982</v>
      </c>
      <c r="CM129">
        <f t="shared" si="128"/>
        <v>0</v>
      </c>
      <c r="CN129" t="str">
        <f t="shared" si="129"/>
        <v/>
      </c>
      <c r="CO129">
        <f t="shared" si="130"/>
        <v>1</v>
      </c>
    </row>
    <row r="130" spans="1:93" ht="16" hidden="1" x14ac:dyDescent="0.2">
      <c r="A130">
        <v>295</v>
      </c>
      <c r="B130" t="s">
        <v>816</v>
      </c>
      <c r="C130" t="s">
        <v>94</v>
      </c>
      <c r="J130" t="str">
        <f t="shared" si="104"/>
        <v>Robin Holland_1</v>
      </c>
      <c r="K130" s="22">
        <v>15514</v>
      </c>
      <c r="L130">
        <v>0</v>
      </c>
      <c r="M130" s="22"/>
      <c r="N130" s="22"/>
      <c r="O130">
        <v>0</v>
      </c>
      <c r="P130">
        <v>0</v>
      </c>
      <c r="Q130">
        <v>0</v>
      </c>
      <c r="R130">
        <f t="shared" si="105"/>
        <v>0</v>
      </c>
      <c r="S130">
        <f t="shared" si="106"/>
        <v>0</v>
      </c>
      <c r="T130">
        <f t="shared" si="107"/>
        <v>0</v>
      </c>
      <c r="U130">
        <f t="shared" si="108"/>
        <v>0</v>
      </c>
      <c r="V130">
        <f t="shared" si="109"/>
        <v>0</v>
      </c>
      <c r="W130">
        <f t="shared" si="131"/>
        <v>0</v>
      </c>
      <c r="X130">
        <f t="shared" si="110"/>
        <v>0</v>
      </c>
      <c r="Y130" s="22" t="s">
        <v>817</v>
      </c>
      <c r="Z130">
        <v>0</v>
      </c>
      <c r="AA130">
        <f t="shared" si="134"/>
        <v>1</v>
      </c>
      <c r="AB130">
        <f t="shared" si="111"/>
        <v>1</v>
      </c>
      <c r="AC130">
        <v>1</v>
      </c>
      <c r="AD130">
        <v>0</v>
      </c>
      <c r="AE130">
        <f t="shared" si="112"/>
        <v>0</v>
      </c>
      <c r="AF130" s="23">
        <f t="shared" si="135"/>
        <v>0</v>
      </c>
      <c r="AG130">
        <f t="shared" si="97"/>
        <v>0</v>
      </c>
      <c r="AH130">
        <v>0</v>
      </c>
      <c r="AJ130">
        <f t="shared" si="113"/>
        <v>0</v>
      </c>
      <c r="AK130" s="22"/>
      <c r="AL130">
        <v>38</v>
      </c>
      <c r="AM130">
        <v>10</v>
      </c>
      <c r="AN130">
        <v>15</v>
      </c>
      <c r="AO130" s="24">
        <v>2</v>
      </c>
      <c r="AP130" s="25">
        <f t="shared" si="80"/>
        <v>69.172602739726031</v>
      </c>
      <c r="AQ130">
        <v>1</v>
      </c>
      <c r="AS130" s="26">
        <v>1</v>
      </c>
      <c r="AT130" s="24">
        <v>1</v>
      </c>
      <c r="AU130" s="27">
        <v>5</v>
      </c>
      <c r="AV130" s="27"/>
      <c r="AW130" s="29">
        <v>41131</v>
      </c>
      <c r="AX130" s="22" t="str">
        <f>IF(ISERROR(VLOOKUP($J130,'[1]early late'!$G$1:$BT$134,7,FALSE)),"",VLOOKUP($J130,'[1]early late'!$G$1:$BT$134,7,FALSE))</f>
        <v/>
      </c>
      <c r="AY130" s="29">
        <v>41250</v>
      </c>
      <c r="AZ130" s="27">
        <v>3.9</v>
      </c>
      <c r="BA130" t="s">
        <v>118</v>
      </c>
      <c r="BB130" s="25">
        <f t="shared" si="102"/>
        <v>1</v>
      </c>
      <c r="BC130">
        <v>2.0099999999999998</v>
      </c>
      <c r="BD130">
        <v>9.1199999999999992</v>
      </c>
      <c r="BE130">
        <v>2.85</v>
      </c>
      <c r="BF130">
        <v>12.34</v>
      </c>
      <c r="BG130" s="27" t="str">
        <f>IF(ISERROR(VLOOKUP($J130,'[1]early late'!$G$1:$BT$134,8,FALSE)),"",VLOOKUP($J130,'[1]early late'!$G$1:$BT$134,8,FALSE))</f>
        <v/>
      </c>
      <c r="BH130" s="27" t="str">
        <f>IF(ISERROR(VLOOKUP($J130,'[1]early late'!$G$1:$BT$134,9,FALSE)),"",VLOOKUP($J130,'[1]early late'!$G$1:$BT$134,9,FALSE))</f>
        <v/>
      </c>
      <c r="BJ130">
        <v>4.24</v>
      </c>
      <c r="BK130">
        <v>12.7</v>
      </c>
      <c r="BM130" t="s">
        <v>712</v>
      </c>
      <c r="BN130" s="28" t="str">
        <f>IF(ISERROR(VLOOKUP($J130,'[1]early late'!$G$1:$BT$134,40,FALSE)),"",VLOOKUP($J130,'[1]early late'!$G$1:$BT$134,40,FALSE))</f>
        <v/>
      </c>
      <c r="BO130" s="28" t="str">
        <f>IF(ISERROR(VLOOKUP($J130,'[1]early late'!$G$1:$BT$134,41,FALSE)),"",VLOOKUP($J130,'[1]early late'!$G$1:$BT$134,41,FALSE))</f>
        <v/>
      </c>
      <c r="BP130">
        <f t="shared" si="81"/>
        <v>0.8400000000000003</v>
      </c>
      <c r="BQ130">
        <f t="shared" si="114"/>
        <v>3.2200000000000006</v>
      </c>
      <c r="BR130">
        <f t="shared" si="115"/>
        <v>2.3800000000000003</v>
      </c>
      <c r="BS130">
        <f t="shared" si="82"/>
        <v>2.2300000000000004</v>
      </c>
      <c r="BT130">
        <f t="shared" si="116"/>
        <v>3.58</v>
      </c>
      <c r="BU130">
        <f t="shared" si="117"/>
        <v>1.3499999999999996</v>
      </c>
      <c r="BW130" s="24">
        <f t="shared" si="103"/>
        <v>1</v>
      </c>
      <c r="BX130" s="24">
        <f t="shared" si="118"/>
        <v>0.43000000000000016</v>
      </c>
      <c r="BY130" s="24">
        <f t="shared" si="119"/>
        <v>-0.90000000000000036</v>
      </c>
      <c r="BZ130" s="24">
        <f t="shared" si="120"/>
        <v>-0.19999999999999973</v>
      </c>
      <c r="CA130" s="24">
        <f t="shared" si="121"/>
        <v>1</v>
      </c>
      <c r="CB130" s="24">
        <f t="shared" si="83"/>
        <v>0</v>
      </c>
      <c r="CC130" s="24">
        <f t="shared" si="122"/>
        <v>1</v>
      </c>
      <c r="CD130" s="25">
        <f t="shared" si="123"/>
        <v>0</v>
      </c>
      <c r="CE130" s="24">
        <f t="shared" si="124"/>
        <v>1</v>
      </c>
      <c r="CF130">
        <f t="shared" si="125"/>
        <v>1</v>
      </c>
      <c r="CG130">
        <f t="shared" si="84"/>
        <v>1</v>
      </c>
      <c r="CH130">
        <f t="shared" si="85"/>
        <v>1</v>
      </c>
      <c r="CI130">
        <f t="shared" si="86"/>
        <v>1</v>
      </c>
      <c r="CJ130">
        <f t="shared" si="87"/>
        <v>1</v>
      </c>
      <c r="CK130">
        <f t="shared" si="126"/>
        <v>2.2421524663677124</v>
      </c>
      <c r="CL130">
        <f t="shared" si="127"/>
        <v>-0.98000000000000043</v>
      </c>
      <c r="CM130">
        <f t="shared" si="128"/>
        <v>0</v>
      </c>
      <c r="CN130" t="str">
        <f t="shared" si="129"/>
        <v/>
      </c>
      <c r="CO130">
        <f t="shared" si="130"/>
        <v>1</v>
      </c>
    </row>
    <row r="131" spans="1:93" ht="16" hidden="1" x14ac:dyDescent="0.2">
      <c r="A131">
        <v>306</v>
      </c>
      <c r="B131" t="s">
        <v>836</v>
      </c>
      <c r="C131" t="s">
        <v>94</v>
      </c>
      <c r="D131" t="s">
        <v>837</v>
      </c>
      <c r="E131" t="s">
        <v>499</v>
      </c>
      <c r="F131" t="s">
        <v>97</v>
      </c>
      <c r="G131">
        <v>90403</v>
      </c>
      <c r="H131" t="s">
        <v>838</v>
      </c>
      <c r="J131" t="str">
        <f t="shared" si="104"/>
        <v>Taisa Butylkova_0</v>
      </c>
      <c r="K131" s="22">
        <v>12844</v>
      </c>
      <c r="L131">
        <v>1</v>
      </c>
      <c r="M131" s="22" t="s">
        <v>839</v>
      </c>
      <c r="N131" s="22"/>
      <c r="O131">
        <v>0</v>
      </c>
      <c r="P131">
        <v>0</v>
      </c>
      <c r="Q131">
        <v>0</v>
      </c>
      <c r="R131">
        <f t="shared" si="105"/>
        <v>0</v>
      </c>
      <c r="S131">
        <f t="shared" si="106"/>
        <v>1</v>
      </c>
      <c r="T131">
        <f t="shared" si="107"/>
        <v>0</v>
      </c>
      <c r="U131">
        <f t="shared" si="108"/>
        <v>0</v>
      </c>
      <c r="V131">
        <f t="shared" si="109"/>
        <v>0</v>
      </c>
      <c r="W131">
        <f t="shared" si="131"/>
        <v>0</v>
      </c>
      <c r="X131">
        <f t="shared" si="110"/>
        <v>0</v>
      </c>
      <c r="Y131" s="22" t="s">
        <v>840</v>
      </c>
      <c r="Z131">
        <v>0</v>
      </c>
      <c r="AA131">
        <f t="shared" si="134"/>
        <v>1</v>
      </c>
      <c r="AB131">
        <f t="shared" si="111"/>
        <v>1</v>
      </c>
      <c r="AC131">
        <v>1</v>
      </c>
      <c r="AD131">
        <v>0</v>
      </c>
      <c r="AE131">
        <f t="shared" si="112"/>
        <v>0</v>
      </c>
      <c r="AF131" s="23">
        <f t="shared" si="135"/>
        <v>0</v>
      </c>
      <c r="AG131">
        <f t="shared" si="97"/>
        <v>1</v>
      </c>
      <c r="AH131">
        <v>0</v>
      </c>
      <c r="AJ131">
        <f t="shared" si="113"/>
        <v>0</v>
      </c>
      <c r="AK131" s="22"/>
      <c r="AN131">
        <v>12</v>
      </c>
      <c r="AO131" s="24">
        <v>2</v>
      </c>
      <c r="AP131" s="25">
        <f t="shared" si="80"/>
        <v>73.676712328767124</v>
      </c>
      <c r="AQ131">
        <v>1</v>
      </c>
      <c r="AS131" s="26">
        <v>0</v>
      </c>
      <c r="AT131" s="24">
        <v>1</v>
      </c>
      <c r="AU131" s="27">
        <v>5</v>
      </c>
      <c r="AV131" s="27"/>
      <c r="AW131" s="22">
        <v>40130</v>
      </c>
      <c r="AX131" s="22" t="str">
        <f>IF(ISERROR(VLOOKUP($J131,'[1]early late'!$G$1:$BT$134,7,FALSE)),"",VLOOKUP($J131,'[1]early late'!$G$1:$BT$134,7,FALSE))</f>
        <v/>
      </c>
      <c r="AY131" s="22">
        <v>40275</v>
      </c>
      <c r="AZ131" s="27">
        <v>4.8</v>
      </c>
      <c r="BA131" t="s">
        <v>101</v>
      </c>
      <c r="BB131" s="25">
        <f t="shared" si="102"/>
        <v>0</v>
      </c>
      <c r="BC131" s="27">
        <v>2.63</v>
      </c>
      <c r="BD131" s="27">
        <v>16.47</v>
      </c>
      <c r="BE131" s="27">
        <v>3.43</v>
      </c>
      <c r="BF131" s="27">
        <v>16.809999999999999</v>
      </c>
      <c r="BG131" s="27" t="str">
        <f>IF(ISERROR(VLOOKUP($J131,'[1]early late'!$G$1:$BT$134,8,FALSE)),"",VLOOKUP($J131,'[1]early late'!$G$1:$BT$134,8,FALSE))</f>
        <v/>
      </c>
      <c r="BH131" s="27" t="str">
        <f>IF(ISERROR(VLOOKUP($J131,'[1]early late'!$G$1:$BT$134,9,FALSE)),"",VLOOKUP($J131,'[1]early late'!$G$1:$BT$134,9,FALSE))</f>
        <v/>
      </c>
      <c r="BI131" s="27"/>
      <c r="BJ131">
        <v>3.04</v>
      </c>
      <c r="BK131">
        <v>17.899999999999999</v>
      </c>
      <c r="BM131" s="28"/>
      <c r="BN131" s="28" t="str">
        <f>IF(ISERROR(VLOOKUP($J131,'[1]early late'!$G$1:$BT$134,40,FALSE)),"",VLOOKUP($J131,'[1]early late'!$G$1:$BT$134,40,FALSE))</f>
        <v/>
      </c>
      <c r="BO131" s="28" t="str">
        <f>IF(ISERROR(VLOOKUP($J131,'[1]early late'!$G$1:$BT$134,41,FALSE)),"",VLOOKUP($J131,'[1]early late'!$G$1:$BT$134,41,FALSE))</f>
        <v/>
      </c>
      <c r="BP131">
        <f t="shared" si="81"/>
        <v>0.80000000000000027</v>
      </c>
      <c r="BQ131">
        <f t="shared" si="114"/>
        <v>0.33999999999999986</v>
      </c>
      <c r="BR131">
        <f t="shared" si="115"/>
        <v>-0.46000000000000041</v>
      </c>
      <c r="BS131">
        <f t="shared" si="82"/>
        <v>0.41000000000000014</v>
      </c>
      <c r="BT131">
        <f t="shared" si="116"/>
        <v>1.4299999999999997</v>
      </c>
      <c r="BU131">
        <f t="shared" si="117"/>
        <v>1.0199999999999996</v>
      </c>
      <c r="BW131" s="24">
        <f t="shared" si="103"/>
        <v>1</v>
      </c>
      <c r="BX131" s="24">
        <f t="shared" si="118"/>
        <v>-0.45999999999999996</v>
      </c>
      <c r="BY131" s="24">
        <f t="shared" si="119"/>
        <v>0.17999999999999972</v>
      </c>
      <c r="BZ131" s="24">
        <f t="shared" si="120"/>
        <v>-0.77</v>
      </c>
      <c r="CA131" s="24">
        <f t="shared" si="121"/>
        <v>1</v>
      </c>
      <c r="CB131" s="24">
        <f t="shared" si="83"/>
        <v>0</v>
      </c>
      <c r="CC131" s="24">
        <f t="shared" si="122"/>
        <v>1</v>
      </c>
      <c r="CD131" s="25">
        <f t="shared" si="123"/>
        <v>0</v>
      </c>
      <c r="CE131" s="24">
        <f t="shared" si="124"/>
        <v>1</v>
      </c>
      <c r="CF131">
        <f t="shared" si="125"/>
        <v>1</v>
      </c>
      <c r="CG131">
        <f t="shared" si="84"/>
        <v>1</v>
      </c>
      <c r="CH131">
        <f t="shared" si="85"/>
        <v>0</v>
      </c>
      <c r="CI131">
        <f t="shared" si="86"/>
        <v>1</v>
      </c>
      <c r="CJ131">
        <f t="shared" si="87"/>
        <v>1</v>
      </c>
      <c r="CK131">
        <f t="shared" si="126"/>
        <v>12.195121951219509</v>
      </c>
      <c r="CL131">
        <f t="shared" si="127"/>
        <v>0.83999999999999986</v>
      </c>
      <c r="CM131">
        <f t="shared" si="128"/>
        <v>0</v>
      </c>
      <c r="CN131" t="str">
        <f t="shared" si="129"/>
        <v/>
      </c>
      <c r="CO131">
        <f t="shared" si="130"/>
        <v>1</v>
      </c>
    </row>
    <row r="132" spans="1:93" ht="16" hidden="1" x14ac:dyDescent="0.2">
      <c r="A132">
        <v>307</v>
      </c>
      <c r="B132" t="s">
        <v>836</v>
      </c>
      <c r="C132" t="s">
        <v>94</v>
      </c>
      <c r="D132" t="s">
        <v>837</v>
      </c>
      <c r="E132" t="s">
        <v>499</v>
      </c>
      <c r="F132" t="s">
        <v>97</v>
      </c>
      <c r="G132">
        <v>90403</v>
      </c>
      <c r="H132" t="s">
        <v>838</v>
      </c>
      <c r="J132" t="str">
        <f t="shared" si="104"/>
        <v>Taisa Butylkova_1</v>
      </c>
      <c r="K132" s="22">
        <v>12844</v>
      </c>
      <c r="L132">
        <v>1</v>
      </c>
      <c r="M132" s="22" t="s">
        <v>839</v>
      </c>
      <c r="N132" s="22"/>
      <c r="O132">
        <v>0</v>
      </c>
      <c r="P132">
        <v>0</v>
      </c>
      <c r="Q132">
        <v>0</v>
      </c>
      <c r="R132">
        <f t="shared" si="105"/>
        <v>0</v>
      </c>
      <c r="S132">
        <f t="shared" si="106"/>
        <v>1</v>
      </c>
      <c r="T132">
        <f t="shared" si="107"/>
        <v>0</v>
      </c>
      <c r="U132">
        <f t="shared" si="108"/>
        <v>0</v>
      </c>
      <c r="V132">
        <f t="shared" si="109"/>
        <v>0</v>
      </c>
      <c r="W132">
        <f t="shared" si="131"/>
        <v>0</v>
      </c>
      <c r="X132">
        <f t="shared" si="110"/>
        <v>0</v>
      </c>
      <c r="Y132" s="22" t="s">
        <v>840</v>
      </c>
      <c r="Z132">
        <v>0</v>
      </c>
      <c r="AA132">
        <f t="shared" si="134"/>
        <v>1</v>
      </c>
      <c r="AB132">
        <f t="shared" si="111"/>
        <v>1</v>
      </c>
      <c r="AC132">
        <v>1</v>
      </c>
      <c r="AD132">
        <v>0</v>
      </c>
      <c r="AE132">
        <f t="shared" si="112"/>
        <v>0</v>
      </c>
      <c r="AF132" s="23">
        <f t="shared" si="135"/>
        <v>0</v>
      </c>
      <c r="AG132">
        <f t="shared" si="97"/>
        <v>1</v>
      </c>
      <c r="AH132">
        <v>1</v>
      </c>
      <c r="AI132" t="s">
        <v>841</v>
      </c>
      <c r="AJ132">
        <f t="shared" si="113"/>
        <v>1</v>
      </c>
      <c r="AK132" s="22"/>
      <c r="AN132">
        <v>15</v>
      </c>
      <c r="AO132" s="24">
        <v>2</v>
      </c>
      <c r="AP132" s="25">
        <f t="shared" ref="AP132:AP195" si="136">DAYS360(K132,AW132)/365</f>
        <v>73.676712328767124</v>
      </c>
      <c r="AQ132">
        <v>1</v>
      </c>
      <c r="AS132" s="26">
        <v>1</v>
      </c>
      <c r="AT132" s="24">
        <v>1</v>
      </c>
      <c r="AU132" s="27">
        <v>5</v>
      </c>
      <c r="AV132" s="27"/>
      <c r="AW132" s="22">
        <v>40130</v>
      </c>
      <c r="AX132" s="22" t="str">
        <f>IF(ISERROR(VLOOKUP($J132,'[1]early late'!$G$1:$BT$134,7,FALSE)),"",VLOOKUP($J132,'[1]early late'!$G$1:$BT$134,7,FALSE))</f>
        <v/>
      </c>
      <c r="AY132" s="22">
        <v>40275</v>
      </c>
      <c r="AZ132" s="27">
        <v>4.8</v>
      </c>
      <c r="BA132" t="s">
        <v>101</v>
      </c>
      <c r="BB132" s="25">
        <f t="shared" si="102"/>
        <v>0</v>
      </c>
      <c r="BC132" s="27">
        <v>2.4500000000000002</v>
      </c>
      <c r="BD132" s="27">
        <v>15.62</v>
      </c>
      <c r="BE132" s="27">
        <v>4.2</v>
      </c>
      <c r="BF132" s="27">
        <v>19.7</v>
      </c>
      <c r="BG132" s="27" t="str">
        <f>IF(ISERROR(VLOOKUP($J132,'[1]early late'!$G$1:$BT$134,8,FALSE)),"",VLOOKUP($J132,'[1]early late'!$G$1:$BT$134,8,FALSE))</f>
        <v/>
      </c>
      <c r="BH132" s="27" t="str">
        <f>IF(ISERROR(VLOOKUP($J132,'[1]early late'!$G$1:$BT$134,9,FALSE)),"",VLOOKUP($J132,'[1]early late'!$G$1:$BT$134,9,FALSE))</f>
        <v/>
      </c>
      <c r="BI132" s="27"/>
      <c r="BJ132">
        <v>3.5</v>
      </c>
      <c r="BK132">
        <v>16.91</v>
      </c>
      <c r="BM132" s="28"/>
      <c r="BN132" s="28" t="str">
        <f>IF(ISERROR(VLOOKUP($J132,'[1]early late'!$G$1:$BT$134,40,FALSE)),"",VLOOKUP($J132,'[1]early late'!$G$1:$BT$134,40,FALSE))</f>
        <v/>
      </c>
      <c r="BO132" s="28" t="str">
        <f>IF(ISERROR(VLOOKUP($J132,'[1]early late'!$G$1:$BT$134,41,FALSE)),"",VLOOKUP($J132,'[1]early late'!$G$1:$BT$134,41,FALSE))</f>
        <v/>
      </c>
      <c r="BP132">
        <f t="shared" ref="BP132:BP195" si="137">BE132-BC132</f>
        <v>1.75</v>
      </c>
      <c r="BQ132">
        <f t="shared" si="114"/>
        <v>4.08</v>
      </c>
      <c r="BR132">
        <f t="shared" si="115"/>
        <v>2.33</v>
      </c>
      <c r="BS132">
        <f t="shared" ref="BS132:BS195" si="138">IF(AND(ISNUMBER(BC132),ISNUMBER(BJ132)),BJ132-BC132,"")</f>
        <v>1.0499999999999998</v>
      </c>
      <c r="BT132">
        <f t="shared" si="116"/>
        <v>1.2900000000000009</v>
      </c>
      <c r="BU132">
        <f t="shared" si="117"/>
        <v>0.24000000000000199</v>
      </c>
      <c r="BW132" s="24">
        <f t="shared" si="103"/>
        <v>0</v>
      </c>
      <c r="BX132" s="24">
        <f t="shared" si="118"/>
        <v>0.45999999999999996</v>
      </c>
      <c r="BY132" s="24">
        <f t="shared" si="119"/>
        <v>-0.17999999999999972</v>
      </c>
      <c r="BZ132" s="24">
        <f t="shared" si="120"/>
        <v>0.77</v>
      </c>
      <c r="CA132" s="24">
        <f t="shared" si="121"/>
        <v>1</v>
      </c>
      <c r="CB132" s="24" t="str">
        <f t="shared" ref="CB132:CB195" si="139">IF(BW132=1,IF(BP132&lt;0.5,1,0),"")</f>
        <v/>
      </c>
      <c r="CC132" s="24">
        <f t="shared" si="122"/>
        <v>1</v>
      </c>
      <c r="CD132" s="25">
        <f t="shared" si="123"/>
        <v>0</v>
      </c>
      <c r="CE132" s="24">
        <f t="shared" si="124"/>
        <v>1</v>
      </c>
      <c r="CF132">
        <f t="shared" si="125"/>
        <v>1</v>
      </c>
      <c r="CG132">
        <f t="shared" ref="CG132:CG195" si="140">IF(CF132=1,IF(BJ132&gt;2.500000001,1,0),"")</f>
        <v>1</v>
      </c>
      <c r="CH132">
        <f t="shared" ref="CH132:CH195" si="141">IF(CF132=1,IF(BJ132-BC132&gt;1,1,0),"")</f>
        <v>1</v>
      </c>
      <c r="CI132">
        <f t="shared" ref="CI132:CI195" si="142">IF(CF132=1,IF(AND(BX132&lt;1,BX132&gt;-1),1,0),"")</f>
        <v>1</v>
      </c>
      <c r="CJ132">
        <f t="shared" ref="CJ132:CJ195" si="143">IF(CF132=1,IF(CG132+CI132&gt;0,1,0),"")</f>
        <v>1</v>
      </c>
      <c r="CK132">
        <f t="shared" si="126"/>
        <v>4.7619047619047628</v>
      </c>
      <c r="CL132">
        <f t="shared" si="127"/>
        <v>0.20000000000000018</v>
      </c>
      <c r="CM132">
        <f t="shared" si="128"/>
        <v>0</v>
      </c>
      <c r="CN132" t="str">
        <f t="shared" si="129"/>
        <v/>
      </c>
      <c r="CO132">
        <f t="shared" si="130"/>
        <v>1</v>
      </c>
    </row>
    <row r="133" spans="1:93" ht="16" hidden="1" x14ac:dyDescent="0.2">
      <c r="A133">
        <v>310</v>
      </c>
      <c r="B133" t="s">
        <v>848</v>
      </c>
      <c r="C133" t="s">
        <v>94</v>
      </c>
      <c r="J133" t="str">
        <f t="shared" si="104"/>
        <v>Theresa Schwartz_0</v>
      </c>
      <c r="K133" s="22">
        <v>15637</v>
      </c>
      <c r="L133">
        <v>0</v>
      </c>
      <c r="M133" s="22"/>
      <c r="N133" s="22"/>
      <c r="O133">
        <v>0</v>
      </c>
      <c r="P133">
        <v>0</v>
      </c>
      <c r="Q133">
        <v>0</v>
      </c>
      <c r="R133">
        <f t="shared" si="105"/>
        <v>0</v>
      </c>
      <c r="S133">
        <f t="shared" si="106"/>
        <v>0</v>
      </c>
      <c r="T133">
        <f t="shared" si="107"/>
        <v>0</v>
      </c>
      <c r="U133">
        <f t="shared" si="108"/>
        <v>0</v>
      </c>
      <c r="V133">
        <f t="shared" si="109"/>
        <v>0</v>
      </c>
      <c r="W133">
        <f t="shared" si="131"/>
        <v>0</v>
      </c>
      <c r="X133">
        <f t="shared" si="110"/>
        <v>0</v>
      </c>
      <c r="Y133" s="22" t="s">
        <v>849</v>
      </c>
      <c r="Z133">
        <v>0</v>
      </c>
      <c r="AA133">
        <f t="shared" si="134"/>
        <v>1</v>
      </c>
      <c r="AB133">
        <f t="shared" si="111"/>
        <v>1</v>
      </c>
      <c r="AC133">
        <v>1</v>
      </c>
      <c r="AD133">
        <v>1</v>
      </c>
      <c r="AE133">
        <f t="shared" si="112"/>
        <v>0</v>
      </c>
      <c r="AF133" s="23">
        <f t="shared" si="135"/>
        <v>0</v>
      </c>
      <c r="AG133">
        <f t="shared" si="97"/>
        <v>0</v>
      </c>
      <c r="AH133">
        <v>0</v>
      </c>
      <c r="AJ133">
        <f t="shared" si="113"/>
        <v>0</v>
      </c>
      <c r="AK133" s="22"/>
      <c r="AN133" t="str">
        <f>IF(ISERROR(VLOOKUP($J133,'[1]early late'!$G$1:$BT$134,6,FALSE)),"",VLOOKUP($J133,'[1]early late'!$G$1:$BT$134,6,FALSE))</f>
        <v/>
      </c>
      <c r="AO133" s="24">
        <v>2</v>
      </c>
      <c r="AP133" s="25">
        <f t="shared" si="136"/>
        <v>63.873972602739727</v>
      </c>
      <c r="AQ133" s="28">
        <v>1</v>
      </c>
      <c r="AS133" s="26">
        <v>0</v>
      </c>
      <c r="AT133" s="24">
        <v>1</v>
      </c>
      <c r="AU133" s="27">
        <v>5</v>
      </c>
      <c r="AV133" s="27"/>
      <c r="AW133" s="29">
        <v>39290</v>
      </c>
      <c r="AX133" s="22" t="str">
        <f>IF(ISERROR(VLOOKUP($J133,'[1]early late'!$G$1:$BT$134,7,FALSE)),"",VLOOKUP($J133,'[1]early late'!$G$1:$BT$134,7,FALSE))</f>
        <v/>
      </c>
      <c r="AY133" s="29">
        <v>39531</v>
      </c>
      <c r="AZ133" s="27">
        <v>7.9</v>
      </c>
      <c r="BA133" t="s">
        <v>101</v>
      </c>
      <c r="BB133" s="25">
        <f t="shared" si="102"/>
        <v>0</v>
      </c>
      <c r="BC133">
        <v>0.95</v>
      </c>
      <c r="BD133">
        <v>23.66</v>
      </c>
      <c r="BE133">
        <v>3.88</v>
      </c>
      <c r="BF133">
        <v>21.53</v>
      </c>
      <c r="BG133" s="27" t="str">
        <f>IF(ISERROR(VLOOKUP($J133,'[1]early late'!$G$1:$BT$134,8,FALSE)),"",VLOOKUP($J133,'[1]early late'!$G$1:$BT$134,8,FALSE))</f>
        <v/>
      </c>
      <c r="BH133" s="27" t="str">
        <f>IF(ISERROR(VLOOKUP($J133,'[1]early late'!$G$1:$BT$134,9,FALSE)),"",VLOOKUP($J133,'[1]early late'!$G$1:$BT$134,9,FALSE))</f>
        <v/>
      </c>
      <c r="BJ133">
        <v>3.31</v>
      </c>
      <c r="BK133">
        <v>20.37</v>
      </c>
      <c r="BM133" t="s">
        <v>712</v>
      </c>
      <c r="BN133" s="28" t="str">
        <f>IF(ISERROR(VLOOKUP($J133,'[1]early late'!$G$1:$BT$134,40,FALSE)),"",VLOOKUP($J133,'[1]early late'!$G$1:$BT$134,40,FALSE))</f>
        <v/>
      </c>
      <c r="BO133" s="28" t="str">
        <f>IF(ISERROR(VLOOKUP($J133,'[1]early late'!$G$1:$BT$134,41,FALSE)),"",VLOOKUP($J133,'[1]early late'!$G$1:$BT$134,41,FALSE))</f>
        <v/>
      </c>
      <c r="BP133">
        <f t="shared" si="137"/>
        <v>2.9299999999999997</v>
      </c>
      <c r="BQ133">
        <f t="shared" si="114"/>
        <v>-2.129999999999999</v>
      </c>
      <c r="BR133">
        <f t="shared" si="115"/>
        <v>-5.0599999999999987</v>
      </c>
      <c r="BS133">
        <f t="shared" si="138"/>
        <v>2.3600000000000003</v>
      </c>
      <c r="BT133">
        <f t="shared" si="116"/>
        <v>-3.2899999999999991</v>
      </c>
      <c r="BU133">
        <f t="shared" si="117"/>
        <v>-5.6499999999999986</v>
      </c>
      <c r="BW133" s="24">
        <f t="shared" si="103"/>
        <v>1</v>
      </c>
      <c r="BX133" s="24">
        <f t="shared" si="118"/>
        <v>0.75</v>
      </c>
      <c r="BY133" s="24">
        <f t="shared" si="119"/>
        <v>-0.76</v>
      </c>
      <c r="BZ133" s="24">
        <f t="shared" si="120"/>
        <v>0.75</v>
      </c>
      <c r="CA133" s="24">
        <f t="shared" si="121"/>
        <v>1</v>
      </c>
      <c r="CB133" s="24">
        <f t="shared" si="139"/>
        <v>0</v>
      </c>
      <c r="CC133" s="24">
        <f t="shared" si="122"/>
        <v>1</v>
      </c>
      <c r="CD133" s="25">
        <f t="shared" si="123"/>
        <v>0</v>
      </c>
      <c r="CE133" s="24">
        <f t="shared" si="124"/>
        <v>1</v>
      </c>
      <c r="CF133">
        <f t="shared" si="125"/>
        <v>1</v>
      </c>
      <c r="CG133">
        <f t="shared" si="140"/>
        <v>1</v>
      </c>
      <c r="CH133">
        <f t="shared" si="141"/>
        <v>1</v>
      </c>
      <c r="CI133">
        <f t="shared" si="142"/>
        <v>1</v>
      </c>
      <c r="CJ133">
        <f t="shared" si="143"/>
        <v>1</v>
      </c>
      <c r="CK133">
        <f t="shared" si="126"/>
        <v>2.1186440677966099</v>
      </c>
      <c r="CL133">
        <f t="shared" si="127"/>
        <v>-1.1100000000000003</v>
      </c>
      <c r="CM133">
        <f t="shared" si="128"/>
        <v>1</v>
      </c>
      <c r="CN133" t="str">
        <f t="shared" si="129"/>
        <v/>
      </c>
      <c r="CO133">
        <f t="shared" si="130"/>
        <v>1</v>
      </c>
    </row>
    <row r="134" spans="1:93" ht="16" x14ac:dyDescent="0.2">
      <c r="A134">
        <v>372</v>
      </c>
      <c r="B134" t="s">
        <v>951</v>
      </c>
      <c r="C134" t="s">
        <v>94</v>
      </c>
      <c r="J134" t="str">
        <f t="shared" si="104"/>
        <v>Diana Kim_1</v>
      </c>
      <c r="K134" s="22">
        <v>22437</v>
      </c>
      <c r="L134">
        <v>1</v>
      </c>
      <c r="M134" s="22" t="s">
        <v>952</v>
      </c>
      <c r="N134" s="22"/>
      <c r="O134">
        <v>1</v>
      </c>
      <c r="P134">
        <v>1</v>
      </c>
      <c r="Q134">
        <v>0</v>
      </c>
      <c r="R134">
        <f t="shared" si="105"/>
        <v>0</v>
      </c>
      <c r="S134">
        <f t="shared" si="106"/>
        <v>0</v>
      </c>
      <c r="T134">
        <f t="shared" si="107"/>
        <v>0</v>
      </c>
      <c r="U134">
        <f t="shared" si="108"/>
        <v>0</v>
      </c>
      <c r="V134">
        <f t="shared" si="109"/>
        <v>0</v>
      </c>
      <c r="W134">
        <f t="shared" si="131"/>
        <v>0</v>
      </c>
      <c r="X134">
        <f t="shared" si="110"/>
        <v>0</v>
      </c>
      <c r="Y134" s="22" t="s">
        <v>469</v>
      </c>
      <c r="Z134">
        <v>0</v>
      </c>
      <c r="AA134">
        <f t="shared" si="134"/>
        <v>1</v>
      </c>
      <c r="AB134">
        <f t="shared" si="111"/>
        <v>0</v>
      </c>
      <c r="AC134">
        <v>0</v>
      </c>
      <c r="AD134">
        <v>0</v>
      </c>
      <c r="AE134">
        <f t="shared" si="112"/>
        <v>0</v>
      </c>
      <c r="AF134" s="23">
        <f t="shared" si="135"/>
        <v>0</v>
      </c>
      <c r="AG134">
        <f t="shared" si="97"/>
        <v>0</v>
      </c>
      <c r="AH134">
        <v>0</v>
      </c>
      <c r="AJ134">
        <f t="shared" si="113"/>
        <v>0</v>
      </c>
      <c r="AK134" s="22" t="s">
        <v>953</v>
      </c>
      <c r="AL134">
        <v>20</v>
      </c>
      <c r="AN134">
        <v>10</v>
      </c>
      <c r="AO134" s="24">
        <v>2</v>
      </c>
      <c r="AP134" s="25">
        <f t="shared" si="136"/>
        <v>45.224657534246575</v>
      </c>
      <c r="AQ134">
        <v>1</v>
      </c>
      <c r="AS134" s="26">
        <v>1</v>
      </c>
      <c r="AT134" s="24">
        <v>1</v>
      </c>
      <c r="AU134" s="27">
        <v>5</v>
      </c>
      <c r="AV134" s="27"/>
      <c r="AW134" s="29">
        <v>39184</v>
      </c>
      <c r="AX134" s="22" t="str">
        <f>IF(ISERROR(VLOOKUP($J134,'[1]early late'!$G$1:$BT$134,7,FALSE)),"",VLOOKUP($J134,'[1]early late'!$G$1:$BT$134,7,FALSE))</f>
        <v/>
      </c>
      <c r="AY134" s="29">
        <v>39233</v>
      </c>
      <c r="AZ134" s="27">
        <v>1.63333333333333</v>
      </c>
      <c r="BA134" t="s">
        <v>118</v>
      </c>
      <c r="BB134" s="25">
        <f t="shared" si="102"/>
        <v>1</v>
      </c>
      <c r="BC134">
        <v>2.2999999999999998</v>
      </c>
      <c r="BD134">
        <v>18.329999999999998</v>
      </c>
      <c r="BE134">
        <v>2.97</v>
      </c>
      <c r="BF134">
        <v>19.41</v>
      </c>
      <c r="BG134" s="27" t="str">
        <f>IF(ISERROR(VLOOKUP($J134,'[1]early late'!$G$1:$BT$134,8,FALSE)),"",VLOOKUP($J134,'[1]early late'!$G$1:$BT$134,8,FALSE))</f>
        <v/>
      </c>
      <c r="BH134" s="27" t="str">
        <f>IF(ISERROR(VLOOKUP($J134,'[1]early late'!$G$1:$BT$134,9,FALSE)),"",VLOOKUP($J134,'[1]early late'!$G$1:$BT$134,9,FALSE))</f>
        <v/>
      </c>
      <c r="BJ134">
        <v>2.73</v>
      </c>
      <c r="BK134">
        <v>19.28</v>
      </c>
      <c r="BN134" s="28" t="str">
        <f>IF(ISERROR(VLOOKUP($J134,'[1]early late'!$G$1:$BT$134,40,FALSE)),"",VLOOKUP($J134,'[1]early late'!$G$1:$BT$134,40,FALSE))</f>
        <v/>
      </c>
      <c r="BO134" s="28" t="str">
        <f>IF(ISERROR(VLOOKUP($J134,'[1]early late'!$G$1:$BT$134,41,FALSE)),"",VLOOKUP($J134,'[1]early late'!$G$1:$BT$134,41,FALSE))</f>
        <v/>
      </c>
      <c r="BP134">
        <f t="shared" si="137"/>
        <v>0.67000000000000037</v>
      </c>
      <c r="BQ134">
        <f t="shared" si="114"/>
        <v>1.0800000000000018</v>
      </c>
      <c r="BR134">
        <f t="shared" si="115"/>
        <v>0.41000000000000147</v>
      </c>
      <c r="BS134">
        <f t="shared" si="138"/>
        <v>0.43000000000000016</v>
      </c>
      <c r="BT134">
        <f t="shared" si="116"/>
        <v>0.95000000000000284</v>
      </c>
      <c r="BU134">
        <f t="shared" si="117"/>
        <v>0.52000000000000313</v>
      </c>
      <c r="BW134" s="24">
        <f t="shared" si="103"/>
        <v>1</v>
      </c>
      <c r="BX134" s="24">
        <f t="shared" si="118"/>
        <v>-0.25</v>
      </c>
      <c r="BY134" s="24">
        <f t="shared" si="119"/>
        <v>-0.79</v>
      </c>
      <c r="BZ134" s="24">
        <f t="shared" si="120"/>
        <v>-0.48</v>
      </c>
      <c r="CA134" s="24">
        <f t="shared" si="121"/>
        <v>1</v>
      </c>
      <c r="CB134" s="24">
        <f t="shared" si="139"/>
        <v>0</v>
      </c>
      <c r="CC134" s="24">
        <f t="shared" si="122"/>
        <v>0</v>
      </c>
      <c r="CD134" s="25">
        <f t="shared" si="123"/>
        <v>0</v>
      </c>
      <c r="CE134" s="24">
        <f t="shared" si="124"/>
        <v>1</v>
      </c>
      <c r="CF134">
        <f t="shared" si="125"/>
        <v>1</v>
      </c>
      <c r="CG134">
        <f t="shared" si="140"/>
        <v>1</v>
      </c>
      <c r="CH134">
        <f t="shared" si="141"/>
        <v>0</v>
      </c>
      <c r="CI134">
        <f t="shared" si="142"/>
        <v>1</v>
      </c>
      <c r="CJ134">
        <f t="shared" si="143"/>
        <v>1</v>
      </c>
      <c r="CK134">
        <f t="shared" si="126"/>
        <v>11.627906976744182</v>
      </c>
      <c r="CL134">
        <f t="shared" si="127"/>
        <v>0.81999999999999984</v>
      </c>
      <c r="CM134">
        <f t="shared" si="128"/>
        <v>0</v>
      </c>
      <c r="CN134" t="str">
        <f t="shared" si="129"/>
        <v/>
      </c>
      <c r="CO134" t="str">
        <f t="shared" si="130"/>
        <v/>
      </c>
    </row>
    <row r="135" spans="1:93" ht="16" x14ac:dyDescent="0.2">
      <c r="A135">
        <v>378</v>
      </c>
      <c r="B135" t="s">
        <v>971</v>
      </c>
      <c r="C135" t="s">
        <v>94</v>
      </c>
      <c r="D135" t="s">
        <v>972</v>
      </c>
      <c r="E135" t="s">
        <v>973</v>
      </c>
      <c r="F135" t="s">
        <v>97</v>
      </c>
      <c r="G135">
        <v>90245</v>
      </c>
      <c r="H135" t="s">
        <v>974</v>
      </c>
      <c r="J135" t="str">
        <f t="shared" si="104"/>
        <v>Gina Yoseloff_1</v>
      </c>
      <c r="K135" s="22">
        <v>21297</v>
      </c>
      <c r="L135">
        <v>1</v>
      </c>
      <c r="M135" s="22" t="s">
        <v>975</v>
      </c>
      <c r="N135" s="22"/>
      <c r="O135">
        <v>1</v>
      </c>
      <c r="P135">
        <v>0</v>
      </c>
      <c r="Q135">
        <v>1</v>
      </c>
      <c r="R135">
        <f t="shared" si="105"/>
        <v>0</v>
      </c>
      <c r="S135">
        <f t="shared" si="106"/>
        <v>1</v>
      </c>
      <c r="T135">
        <f t="shared" si="107"/>
        <v>0</v>
      </c>
      <c r="U135">
        <f t="shared" si="108"/>
        <v>0</v>
      </c>
      <c r="V135">
        <f t="shared" si="109"/>
        <v>0</v>
      </c>
      <c r="W135">
        <f t="shared" si="131"/>
        <v>0</v>
      </c>
      <c r="X135">
        <f t="shared" si="110"/>
        <v>0</v>
      </c>
      <c r="Y135" s="22" t="s">
        <v>976</v>
      </c>
      <c r="Z135">
        <v>0</v>
      </c>
      <c r="AA135">
        <f t="shared" si="134"/>
        <v>1</v>
      </c>
      <c r="AB135">
        <f t="shared" si="111"/>
        <v>0</v>
      </c>
      <c r="AC135">
        <v>0</v>
      </c>
      <c r="AD135">
        <v>0</v>
      </c>
      <c r="AE135">
        <f t="shared" si="112"/>
        <v>0</v>
      </c>
      <c r="AF135" s="23">
        <f t="shared" si="135"/>
        <v>0</v>
      </c>
      <c r="AG135">
        <f t="shared" si="97"/>
        <v>0</v>
      </c>
      <c r="AH135">
        <v>0</v>
      </c>
      <c r="AJ135">
        <f t="shared" si="113"/>
        <v>0</v>
      </c>
      <c r="AK135" s="22" t="s">
        <v>290</v>
      </c>
      <c r="AN135">
        <v>15</v>
      </c>
      <c r="AO135" s="24">
        <v>2</v>
      </c>
      <c r="AP135" s="25">
        <f t="shared" si="136"/>
        <v>48.512328767123286</v>
      </c>
      <c r="AQ135">
        <v>1</v>
      </c>
      <c r="AS135" s="26">
        <v>1</v>
      </c>
      <c r="AT135" s="24">
        <v>1</v>
      </c>
      <c r="AU135" s="27">
        <v>5</v>
      </c>
      <c r="AV135" s="27"/>
      <c r="AW135" s="22">
        <v>39262</v>
      </c>
      <c r="AX135" s="22" t="str">
        <f>IF(ISERROR(VLOOKUP($J135,'[1]early late'!$G$1:$BT$134,7,FALSE)),"",VLOOKUP($J135,'[1]early late'!$G$1:$BT$134,7,FALSE))</f>
        <v/>
      </c>
      <c r="AY135" s="22">
        <v>39499</v>
      </c>
      <c r="AZ135" s="27">
        <v>7.7333333333333298</v>
      </c>
      <c r="BA135" t="s">
        <v>118</v>
      </c>
      <c r="BB135" s="25">
        <f t="shared" si="102"/>
        <v>1</v>
      </c>
      <c r="BC135" s="27">
        <v>2.512</v>
      </c>
      <c r="BD135" s="27">
        <v>14.151</v>
      </c>
      <c r="BE135" s="27">
        <v>4.5449999999999999</v>
      </c>
      <c r="BF135" s="27">
        <v>13.691000000000001</v>
      </c>
      <c r="BG135" s="27" t="str">
        <f>IF(ISERROR(VLOOKUP($J135,'[1]early late'!$G$1:$BT$134,8,FALSE)),"",VLOOKUP($J135,'[1]early late'!$G$1:$BT$134,8,FALSE))</f>
        <v/>
      </c>
      <c r="BH135" s="27" t="str">
        <f>IF(ISERROR(VLOOKUP($J135,'[1]early late'!$G$1:$BT$134,9,FALSE)),"",VLOOKUP($J135,'[1]early late'!$G$1:$BT$134,9,FALSE))</f>
        <v/>
      </c>
      <c r="BI135" s="27"/>
      <c r="BJ135">
        <v>1.901</v>
      </c>
      <c r="BK135">
        <v>12.587</v>
      </c>
      <c r="BM135" s="28"/>
      <c r="BN135" s="28" t="str">
        <f>IF(ISERROR(VLOOKUP($J135,'[1]early late'!$G$1:$BT$134,40,FALSE)),"",VLOOKUP($J135,'[1]early late'!$G$1:$BT$134,40,FALSE))</f>
        <v/>
      </c>
      <c r="BO135" s="28" t="str">
        <f>IF(ISERROR(VLOOKUP($J135,'[1]early late'!$G$1:$BT$134,41,FALSE)),"",VLOOKUP($J135,'[1]early late'!$G$1:$BT$134,41,FALSE))</f>
        <v/>
      </c>
      <c r="BP135">
        <f t="shared" si="137"/>
        <v>2.0329999999999999</v>
      </c>
      <c r="BQ135">
        <f t="shared" si="114"/>
        <v>-0.45999999999999908</v>
      </c>
      <c r="BR135">
        <f t="shared" si="115"/>
        <v>-2.492999999999999</v>
      </c>
      <c r="BS135">
        <f t="shared" si="138"/>
        <v>-0.61099999999999999</v>
      </c>
      <c r="BT135">
        <f t="shared" si="116"/>
        <v>-1.5640000000000001</v>
      </c>
      <c r="BU135">
        <f t="shared" si="117"/>
        <v>-0.9529999999999994</v>
      </c>
      <c r="BW135" s="24">
        <f t="shared" si="103"/>
        <v>1</v>
      </c>
      <c r="BX135" s="24">
        <f t="shared" si="118"/>
        <v>-8.8999999999999968E-2</v>
      </c>
      <c r="BY135" s="24">
        <f t="shared" si="119"/>
        <v>-2.0779999999999998</v>
      </c>
      <c r="BZ135" s="24">
        <f t="shared" si="120"/>
        <v>1.3649999999999998</v>
      </c>
      <c r="CA135" s="24">
        <f t="shared" si="121"/>
        <v>0</v>
      </c>
      <c r="CB135" s="24">
        <f t="shared" si="139"/>
        <v>0</v>
      </c>
      <c r="CC135" s="24">
        <f t="shared" si="122"/>
        <v>0</v>
      </c>
      <c r="CD135" s="25">
        <f t="shared" si="123"/>
        <v>0</v>
      </c>
      <c r="CE135" s="24">
        <f t="shared" si="124"/>
        <v>0</v>
      </c>
      <c r="CF135">
        <f t="shared" si="125"/>
        <v>1</v>
      </c>
      <c r="CG135">
        <f t="shared" si="140"/>
        <v>0</v>
      </c>
      <c r="CH135">
        <f t="shared" si="141"/>
        <v>0</v>
      </c>
      <c r="CI135">
        <f t="shared" si="142"/>
        <v>1</v>
      </c>
      <c r="CJ135">
        <f t="shared" si="143"/>
        <v>1</v>
      </c>
      <c r="CK135">
        <f t="shared" si="126"/>
        <v>-8.1833060556464812</v>
      </c>
      <c r="CL135">
        <f t="shared" si="127"/>
        <v>1.861</v>
      </c>
      <c r="CM135">
        <f t="shared" si="128"/>
        <v>1</v>
      </c>
      <c r="CN135" t="str">
        <f t="shared" si="129"/>
        <v/>
      </c>
      <c r="CO135" t="str">
        <f t="shared" si="130"/>
        <v/>
      </c>
    </row>
    <row r="136" spans="1:93" ht="16" x14ac:dyDescent="0.2">
      <c r="A136">
        <v>385</v>
      </c>
      <c r="B136" t="s">
        <v>996</v>
      </c>
      <c r="C136" t="s">
        <v>94</v>
      </c>
      <c r="J136" t="str">
        <f t="shared" si="104"/>
        <v>Jack Abrams_1</v>
      </c>
      <c r="K136" s="22">
        <v>23917</v>
      </c>
      <c r="L136">
        <v>0</v>
      </c>
      <c r="M136" s="22"/>
      <c r="N136" s="22"/>
      <c r="O136">
        <v>0</v>
      </c>
      <c r="P136">
        <v>0</v>
      </c>
      <c r="Q136">
        <v>0</v>
      </c>
      <c r="R136">
        <f t="shared" si="105"/>
        <v>0</v>
      </c>
      <c r="S136">
        <f t="shared" si="106"/>
        <v>0</v>
      </c>
      <c r="T136">
        <f t="shared" si="107"/>
        <v>0</v>
      </c>
      <c r="U136">
        <f t="shared" si="108"/>
        <v>0</v>
      </c>
      <c r="V136">
        <f t="shared" si="109"/>
        <v>0</v>
      </c>
      <c r="W136">
        <f t="shared" si="131"/>
        <v>0</v>
      </c>
      <c r="X136">
        <f t="shared" si="110"/>
        <v>0</v>
      </c>
      <c r="Y136" s="22" t="s">
        <v>997</v>
      </c>
      <c r="Z136">
        <v>0</v>
      </c>
      <c r="AA136">
        <f t="shared" si="134"/>
        <v>1</v>
      </c>
      <c r="AB136">
        <f t="shared" si="111"/>
        <v>0</v>
      </c>
      <c r="AC136">
        <v>0</v>
      </c>
      <c r="AD136">
        <v>0</v>
      </c>
      <c r="AE136">
        <f t="shared" si="112"/>
        <v>0</v>
      </c>
      <c r="AF136" s="23">
        <f t="shared" si="135"/>
        <v>0</v>
      </c>
      <c r="AG136">
        <f t="shared" si="97"/>
        <v>0</v>
      </c>
      <c r="AH136">
        <v>0</v>
      </c>
      <c r="AJ136">
        <f t="shared" si="113"/>
        <v>0</v>
      </c>
      <c r="AK136" s="22"/>
      <c r="AN136">
        <v>15</v>
      </c>
      <c r="AO136" s="24">
        <v>1</v>
      </c>
      <c r="AP136" s="25">
        <f t="shared" si="136"/>
        <v>41.345205479452055</v>
      </c>
      <c r="AQ136">
        <v>1</v>
      </c>
      <c r="AS136" s="26">
        <v>1</v>
      </c>
      <c r="AT136" s="24">
        <v>1</v>
      </c>
      <c r="AU136" s="27">
        <v>5</v>
      </c>
      <c r="AV136" s="27"/>
      <c r="AW136" s="29">
        <v>39227</v>
      </c>
      <c r="AX136" s="22" t="str">
        <f>IF(ISERROR(VLOOKUP($J136,'[1]early late'!$G$1:$BT$134,7,FALSE)),"",VLOOKUP($J136,'[1]early late'!$G$1:$BT$134,7,FALSE))</f>
        <v/>
      </c>
      <c r="AY136" s="29">
        <v>39291</v>
      </c>
      <c r="AZ136" s="27">
        <v>2.1</v>
      </c>
      <c r="BA136" t="s">
        <v>118</v>
      </c>
      <c r="BB136" s="25">
        <f t="shared" ref="BB136:BB152" si="144">IF($BA136="OD",0,IF($BA136="OS",1,IF($BA136="OU",2,IF($BA136="null",3,""))))</f>
        <v>1</v>
      </c>
      <c r="BC136">
        <v>2.21</v>
      </c>
      <c r="BD136">
        <v>13.58</v>
      </c>
      <c r="BE136">
        <v>2.97</v>
      </c>
      <c r="BF136">
        <v>11.95</v>
      </c>
      <c r="BG136" s="27" t="str">
        <f>IF(ISERROR(VLOOKUP($J136,'[1]early late'!$G$1:$BT$134,8,FALSE)),"",VLOOKUP($J136,'[1]early late'!$G$1:$BT$134,8,FALSE))</f>
        <v/>
      </c>
      <c r="BH136" s="27" t="str">
        <f>IF(ISERROR(VLOOKUP($J136,'[1]early late'!$G$1:$BT$134,9,FALSE)),"",VLOOKUP($J136,'[1]early late'!$G$1:$BT$134,9,FALSE))</f>
        <v/>
      </c>
      <c r="BJ136">
        <v>2.74</v>
      </c>
      <c r="BK136">
        <v>10.74</v>
      </c>
      <c r="BN136" s="28" t="str">
        <f>IF(ISERROR(VLOOKUP($J136,'[1]early late'!$G$1:$BT$134,40,FALSE)),"",VLOOKUP($J136,'[1]early late'!$G$1:$BT$134,40,FALSE))</f>
        <v/>
      </c>
      <c r="BO136" s="28" t="str">
        <f>IF(ISERROR(VLOOKUP($J136,'[1]early late'!$G$1:$BT$134,41,FALSE)),"",VLOOKUP($J136,'[1]early late'!$G$1:$BT$134,41,FALSE))</f>
        <v/>
      </c>
      <c r="BP136">
        <f t="shared" si="137"/>
        <v>0.76000000000000023</v>
      </c>
      <c r="BQ136">
        <f t="shared" si="114"/>
        <v>-1.6300000000000008</v>
      </c>
      <c r="BR136">
        <f t="shared" si="115"/>
        <v>-2.390000000000001</v>
      </c>
      <c r="BS136">
        <f t="shared" si="138"/>
        <v>0.53000000000000025</v>
      </c>
      <c r="BT136">
        <f t="shared" si="116"/>
        <v>-2.84</v>
      </c>
      <c r="BU136">
        <f t="shared" si="117"/>
        <v>-3.370000000000001</v>
      </c>
      <c r="BW136" s="24">
        <f t="shared" ref="BW136:BW152" si="145">IF(ISNUMBER($BB136),IF(OR($BB136=$AS136,$BB136=2),1,0),"")</f>
        <v>1</v>
      </c>
      <c r="BX136" s="24">
        <f t="shared" si="118"/>
        <v>-0.48</v>
      </c>
      <c r="BY136" s="24">
        <f t="shared" si="119"/>
        <v>-0.93000000000000016</v>
      </c>
      <c r="BZ136" s="24">
        <f t="shared" si="120"/>
        <v>-0.27</v>
      </c>
      <c r="CA136" s="24">
        <f t="shared" si="121"/>
        <v>1</v>
      </c>
      <c r="CB136" s="24">
        <f t="shared" si="139"/>
        <v>0</v>
      </c>
      <c r="CC136" s="24">
        <f t="shared" si="122"/>
        <v>0</v>
      </c>
      <c r="CD136" s="25">
        <f t="shared" si="123"/>
        <v>0</v>
      </c>
      <c r="CE136" s="24">
        <f t="shared" si="124"/>
        <v>1</v>
      </c>
      <c r="CF136">
        <f t="shared" si="125"/>
        <v>1</v>
      </c>
      <c r="CG136">
        <f t="shared" si="140"/>
        <v>1</v>
      </c>
      <c r="CH136">
        <f t="shared" si="141"/>
        <v>0</v>
      </c>
      <c r="CI136">
        <f t="shared" si="142"/>
        <v>1</v>
      </c>
      <c r="CJ136">
        <f t="shared" si="143"/>
        <v>1</v>
      </c>
      <c r="CK136">
        <f t="shared" si="126"/>
        <v>9.4339622641509386</v>
      </c>
      <c r="CL136">
        <f t="shared" si="127"/>
        <v>0.71999999999999975</v>
      </c>
      <c r="CM136">
        <f t="shared" si="128"/>
        <v>0</v>
      </c>
      <c r="CN136" t="str">
        <f t="shared" si="129"/>
        <v/>
      </c>
      <c r="CO136" t="str">
        <f t="shared" si="130"/>
        <v/>
      </c>
    </row>
    <row r="137" spans="1:93" ht="16" x14ac:dyDescent="0.2">
      <c r="A137">
        <v>389</v>
      </c>
      <c r="B137" t="s">
        <v>1015</v>
      </c>
      <c r="C137" t="s">
        <v>94</v>
      </c>
      <c r="J137" t="str">
        <f t="shared" si="104"/>
        <v>Jarrett Farls_0</v>
      </c>
      <c r="K137" s="22">
        <v>25767</v>
      </c>
      <c r="L137">
        <v>1</v>
      </c>
      <c r="M137" s="22" t="s">
        <v>1016</v>
      </c>
      <c r="N137" s="22"/>
      <c r="O137">
        <v>0</v>
      </c>
      <c r="P137">
        <v>0</v>
      </c>
      <c r="Q137">
        <v>0</v>
      </c>
      <c r="R137">
        <f t="shared" si="105"/>
        <v>0</v>
      </c>
      <c r="S137">
        <f t="shared" si="106"/>
        <v>0</v>
      </c>
      <c r="T137">
        <f t="shared" si="107"/>
        <v>0</v>
      </c>
      <c r="U137">
        <f t="shared" si="108"/>
        <v>0</v>
      </c>
      <c r="V137">
        <f t="shared" si="109"/>
        <v>0</v>
      </c>
      <c r="W137">
        <f t="shared" si="131"/>
        <v>0</v>
      </c>
      <c r="X137">
        <f t="shared" si="110"/>
        <v>0</v>
      </c>
      <c r="Y137" s="22" t="s">
        <v>1017</v>
      </c>
      <c r="Z137">
        <v>0</v>
      </c>
      <c r="AA137">
        <f t="shared" si="134"/>
        <v>1</v>
      </c>
      <c r="AB137">
        <f t="shared" si="111"/>
        <v>0</v>
      </c>
      <c r="AC137">
        <v>0</v>
      </c>
      <c r="AD137">
        <v>0</v>
      </c>
      <c r="AE137">
        <f t="shared" si="112"/>
        <v>0</v>
      </c>
      <c r="AF137" s="23">
        <f t="shared" si="135"/>
        <v>0</v>
      </c>
      <c r="AG137">
        <f t="shared" si="97"/>
        <v>0</v>
      </c>
      <c r="AH137">
        <v>0</v>
      </c>
      <c r="AJ137">
        <f t="shared" si="113"/>
        <v>0</v>
      </c>
      <c r="AK137" s="22" t="s">
        <v>1018</v>
      </c>
      <c r="AN137">
        <v>13</v>
      </c>
      <c r="AO137" s="24">
        <v>1</v>
      </c>
      <c r="AP137" s="25">
        <f t="shared" si="136"/>
        <v>41.07123287671233</v>
      </c>
      <c r="AQ137">
        <v>1</v>
      </c>
      <c r="AS137" s="26">
        <v>0</v>
      </c>
      <c r="AT137" s="24">
        <v>1</v>
      </c>
      <c r="AU137" s="27">
        <v>5</v>
      </c>
      <c r="AV137" s="27"/>
      <c r="AW137" s="29">
        <v>40977</v>
      </c>
      <c r="AX137" s="22" t="str">
        <f>IF(ISERROR(VLOOKUP($J137,'[1]early late'!$G$1:$BT$134,7,FALSE)),"",VLOOKUP($J137,'[1]early late'!$G$1:$BT$134,7,FALSE))</f>
        <v/>
      </c>
      <c r="AY137" s="29">
        <v>41061</v>
      </c>
      <c r="AZ137" s="27">
        <v>2.7333333333333298</v>
      </c>
      <c r="BA137" t="s">
        <v>101</v>
      </c>
      <c r="BB137" s="25">
        <f t="shared" si="144"/>
        <v>0</v>
      </c>
      <c r="BC137">
        <v>1.69</v>
      </c>
      <c r="BD137">
        <v>13.66</v>
      </c>
      <c r="BE137">
        <v>2.78</v>
      </c>
      <c r="BF137">
        <v>11.11</v>
      </c>
      <c r="BG137" s="27" t="str">
        <f>IF(ISERROR(VLOOKUP($J137,'[1]early late'!$G$1:$BT$134,8,FALSE)),"",VLOOKUP($J137,'[1]early late'!$G$1:$BT$134,8,FALSE))</f>
        <v/>
      </c>
      <c r="BH137" s="27" t="str">
        <f>IF(ISERROR(VLOOKUP($J137,'[1]early late'!$G$1:$BT$134,9,FALSE)),"",VLOOKUP($J137,'[1]early late'!$G$1:$BT$134,9,FALSE))</f>
        <v/>
      </c>
      <c r="BJ137">
        <v>3.78</v>
      </c>
      <c r="BK137">
        <v>12.79</v>
      </c>
      <c r="BM137" t="s">
        <v>1019</v>
      </c>
      <c r="BN137" s="28" t="str">
        <f>IF(ISERROR(VLOOKUP($J137,'[1]early late'!$G$1:$BT$134,40,FALSE)),"",VLOOKUP($J137,'[1]early late'!$G$1:$BT$134,40,FALSE))</f>
        <v/>
      </c>
      <c r="BO137" s="28" t="str">
        <f>IF(ISERROR(VLOOKUP($J137,'[1]early late'!$G$1:$BT$134,41,FALSE)),"",VLOOKUP($J137,'[1]early late'!$G$1:$BT$134,41,FALSE))</f>
        <v/>
      </c>
      <c r="BP137">
        <f t="shared" si="137"/>
        <v>1.0899999999999999</v>
      </c>
      <c r="BQ137">
        <f t="shared" si="114"/>
        <v>-2.5500000000000007</v>
      </c>
      <c r="BR137">
        <f t="shared" si="115"/>
        <v>-3.6400000000000006</v>
      </c>
      <c r="BS137">
        <f t="shared" si="138"/>
        <v>2.09</v>
      </c>
      <c r="BT137">
        <f t="shared" si="116"/>
        <v>-0.87000000000000099</v>
      </c>
      <c r="BU137">
        <f t="shared" si="117"/>
        <v>-2.9600000000000009</v>
      </c>
      <c r="BW137" s="24">
        <f t="shared" si="145"/>
        <v>1</v>
      </c>
      <c r="BX137" s="24">
        <f t="shared" si="118"/>
        <v>1.3099999999999996</v>
      </c>
      <c r="BY137" s="24">
        <f t="shared" si="119"/>
        <v>-1.1499999999999999</v>
      </c>
      <c r="BZ137" s="24">
        <f t="shared" si="120"/>
        <v>-0.26000000000000023</v>
      </c>
      <c r="CA137" s="24">
        <f t="shared" si="121"/>
        <v>0</v>
      </c>
      <c r="CB137" s="24">
        <f t="shared" si="139"/>
        <v>0</v>
      </c>
      <c r="CC137" s="24">
        <f t="shared" si="122"/>
        <v>0</v>
      </c>
      <c r="CD137" s="25">
        <f t="shared" si="123"/>
        <v>0</v>
      </c>
      <c r="CE137" s="24">
        <f t="shared" si="124"/>
        <v>1</v>
      </c>
      <c r="CF137">
        <f t="shared" si="125"/>
        <v>1</v>
      </c>
      <c r="CG137">
        <f t="shared" si="140"/>
        <v>1</v>
      </c>
      <c r="CH137">
        <f t="shared" si="141"/>
        <v>1</v>
      </c>
      <c r="CI137">
        <f t="shared" si="142"/>
        <v>0</v>
      </c>
      <c r="CJ137">
        <f t="shared" si="143"/>
        <v>1</v>
      </c>
      <c r="CK137">
        <f t="shared" si="126"/>
        <v>2.3923444976076556</v>
      </c>
      <c r="CL137">
        <f t="shared" si="127"/>
        <v>-0.83999999999999986</v>
      </c>
      <c r="CM137">
        <f t="shared" si="128"/>
        <v>0</v>
      </c>
      <c r="CN137" t="str">
        <f t="shared" si="129"/>
        <v/>
      </c>
      <c r="CO137" t="str">
        <f t="shared" si="130"/>
        <v/>
      </c>
    </row>
    <row r="138" spans="1:93" ht="16" hidden="1" x14ac:dyDescent="0.2">
      <c r="A138">
        <v>395</v>
      </c>
      <c r="B138" t="s">
        <v>1045</v>
      </c>
      <c r="C138" t="s">
        <v>94</v>
      </c>
      <c r="J138" t="str">
        <f t="shared" si="104"/>
        <v>Leonard Friedman_0</v>
      </c>
      <c r="K138" s="22">
        <v>6614</v>
      </c>
      <c r="L138">
        <v>1</v>
      </c>
      <c r="M138" s="22" t="s">
        <v>1046</v>
      </c>
      <c r="N138" s="22"/>
      <c r="O138">
        <v>0</v>
      </c>
      <c r="P138">
        <v>0</v>
      </c>
      <c r="Q138">
        <v>0</v>
      </c>
      <c r="R138">
        <f t="shared" si="105"/>
        <v>1</v>
      </c>
      <c r="S138">
        <f t="shared" si="106"/>
        <v>1</v>
      </c>
      <c r="T138">
        <f t="shared" si="107"/>
        <v>0</v>
      </c>
      <c r="U138">
        <f t="shared" si="108"/>
        <v>0</v>
      </c>
      <c r="V138">
        <f t="shared" si="109"/>
        <v>0</v>
      </c>
      <c r="W138">
        <f t="shared" si="131"/>
        <v>0</v>
      </c>
      <c r="X138">
        <f t="shared" si="110"/>
        <v>0</v>
      </c>
      <c r="Y138" s="22" t="s">
        <v>770</v>
      </c>
      <c r="Z138">
        <v>0</v>
      </c>
      <c r="AA138">
        <f t="shared" si="134"/>
        <v>1</v>
      </c>
      <c r="AB138">
        <f t="shared" si="111"/>
        <v>1</v>
      </c>
      <c r="AC138">
        <v>1</v>
      </c>
      <c r="AD138">
        <v>0</v>
      </c>
      <c r="AE138">
        <f t="shared" si="112"/>
        <v>0</v>
      </c>
      <c r="AF138" s="23">
        <f t="shared" si="135"/>
        <v>0</v>
      </c>
      <c r="AG138">
        <f t="shared" si="97"/>
        <v>0</v>
      </c>
      <c r="AH138">
        <v>0</v>
      </c>
      <c r="AJ138">
        <f t="shared" si="113"/>
        <v>0</v>
      </c>
      <c r="AK138" s="22"/>
      <c r="AN138">
        <v>20</v>
      </c>
      <c r="AO138" s="24">
        <v>1</v>
      </c>
      <c r="AP138" s="25">
        <f t="shared" si="136"/>
        <v>92.438356164383563</v>
      </c>
      <c r="AQ138">
        <v>1</v>
      </c>
      <c r="AS138" s="26">
        <v>0</v>
      </c>
      <c r="AT138" s="24">
        <v>1</v>
      </c>
      <c r="AU138" s="27">
        <v>5</v>
      </c>
      <c r="AV138" s="27"/>
      <c r="AW138" s="29">
        <v>40844</v>
      </c>
      <c r="AX138" s="22" t="str">
        <f>IF(ISERROR(VLOOKUP($J138,'[1]early late'!$G$1:$BT$134,7,FALSE)),"",VLOOKUP($J138,'[1]early late'!$G$1:$BT$134,7,FALSE))</f>
        <v/>
      </c>
      <c r="AY138" s="29">
        <v>40940</v>
      </c>
      <c r="AZ138" s="27">
        <v>3.1</v>
      </c>
      <c r="BA138" t="s">
        <v>101</v>
      </c>
      <c r="BB138" s="25">
        <f t="shared" si="144"/>
        <v>0</v>
      </c>
      <c r="BC138">
        <v>0.98</v>
      </c>
      <c r="BD138">
        <v>13.24</v>
      </c>
      <c r="BE138">
        <v>2.2000000000000002</v>
      </c>
      <c r="BF138">
        <v>13.2</v>
      </c>
      <c r="BG138" s="27" t="str">
        <f>IF(ISERROR(VLOOKUP($J138,'[1]early late'!$G$1:$BT$134,8,FALSE)),"",VLOOKUP($J138,'[1]early late'!$G$1:$BT$134,8,FALSE))</f>
        <v/>
      </c>
      <c r="BH138" s="27" t="str">
        <f>IF(ISERROR(VLOOKUP($J138,'[1]early late'!$G$1:$BT$134,9,FALSE)),"",VLOOKUP($J138,'[1]early late'!$G$1:$BT$134,9,FALSE))</f>
        <v/>
      </c>
      <c r="BJ138">
        <v>2.94</v>
      </c>
      <c r="BK138">
        <v>12.21</v>
      </c>
      <c r="BN138" s="28" t="str">
        <f>IF(ISERROR(VLOOKUP($J138,'[1]early late'!$G$1:$BT$134,40,FALSE)),"",VLOOKUP($J138,'[1]early late'!$G$1:$BT$134,40,FALSE))</f>
        <v/>
      </c>
      <c r="BO138" s="28" t="str">
        <f>IF(ISERROR(VLOOKUP($J138,'[1]early late'!$G$1:$BT$134,41,FALSE)),"",VLOOKUP($J138,'[1]early late'!$G$1:$BT$134,41,FALSE))</f>
        <v/>
      </c>
      <c r="BP138">
        <f t="shared" si="137"/>
        <v>1.2200000000000002</v>
      </c>
      <c r="BQ138">
        <f t="shared" si="114"/>
        <v>-4.0000000000000924E-2</v>
      </c>
      <c r="BR138">
        <f t="shared" si="115"/>
        <v>-1.2600000000000011</v>
      </c>
      <c r="BS138">
        <f t="shared" si="138"/>
        <v>1.96</v>
      </c>
      <c r="BT138">
        <f t="shared" si="116"/>
        <v>-1.0299999999999994</v>
      </c>
      <c r="BU138">
        <f t="shared" si="117"/>
        <v>-2.9899999999999984</v>
      </c>
      <c r="BW138" s="24">
        <f t="shared" si="145"/>
        <v>1</v>
      </c>
      <c r="BX138" s="24">
        <f t="shared" si="118"/>
        <v>1.25</v>
      </c>
      <c r="BY138" s="24">
        <f t="shared" si="119"/>
        <v>-1.6600000000000001</v>
      </c>
      <c r="BZ138" s="24">
        <f t="shared" si="120"/>
        <v>-0.87999999999999989</v>
      </c>
      <c r="CA138" s="24">
        <f t="shared" si="121"/>
        <v>0</v>
      </c>
      <c r="CB138" s="24">
        <f t="shared" si="139"/>
        <v>0</v>
      </c>
      <c r="CC138" s="24">
        <f t="shared" si="122"/>
        <v>1</v>
      </c>
      <c r="CD138" s="25">
        <f t="shared" si="123"/>
        <v>0</v>
      </c>
      <c r="CE138" s="24">
        <f t="shared" si="124"/>
        <v>1</v>
      </c>
      <c r="CF138">
        <f t="shared" si="125"/>
        <v>1</v>
      </c>
      <c r="CG138">
        <f t="shared" si="140"/>
        <v>1</v>
      </c>
      <c r="CH138">
        <f t="shared" si="141"/>
        <v>1</v>
      </c>
      <c r="CI138">
        <f t="shared" si="142"/>
        <v>0</v>
      </c>
      <c r="CJ138">
        <f t="shared" si="143"/>
        <v>1</v>
      </c>
      <c r="CK138">
        <f t="shared" si="126"/>
        <v>2.5510204081632653</v>
      </c>
      <c r="CL138">
        <f t="shared" si="127"/>
        <v>-0.71</v>
      </c>
      <c r="CM138">
        <f t="shared" si="128"/>
        <v>0</v>
      </c>
      <c r="CN138" t="str">
        <f t="shared" si="129"/>
        <v/>
      </c>
      <c r="CO138">
        <f t="shared" si="130"/>
        <v>1</v>
      </c>
    </row>
    <row r="139" spans="1:93" ht="16" hidden="1" x14ac:dyDescent="0.2">
      <c r="A139">
        <v>399</v>
      </c>
      <c r="B139" t="s">
        <v>1058</v>
      </c>
      <c r="C139" t="s">
        <v>94</v>
      </c>
      <c r="J139" t="str">
        <f t="shared" si="104"/>
        <v>Marian Hope_1</v>
      </c>
      <c r="K139" s="22">
        <v>9279</v>
      </c>
      <c r="L139">
        <v>1</v>
      </c>
      <c r="M139" s="43" t="s">
        <v>1059</v>
      </c>
      <c r="N139" s="43"/>
      <c r="O139">
        <v>0</v>
      </c>
      <c r="P139">
        <v>0</v>
      </c>
      <c r="Q139">
        <v>0</v>
      </c>
      <c r="R139">
        <f t="shared" si="105"/>
        <v>0</v>
      </c>
      <c r="S139">
        <f t="shared" si="106"/>
        <v>0</v>
      </c>
      <c r="T139">
        <f t="shared" si="107"/>
        <v>1</v>
      </c>
      <c r="U139">
        <f t="shared" si="108"/>
        <v>0</v>
      </c>
      <c r="V139">
        <f t="shared" si="109"/>
        <v>0</v>
      </c>
      <c r="W139">
        <f t="shared" si="131"/>
        <v>0</v>
      </c>
      <c r="X139">
        <f t="shared" si="110"/>
        <v>0</v>
      </c>
      <c r="Y139" s="22" t="s">
        <v>1060</v>
      </c>
      <c r="Z139">
        <v>0</v>
      </c>
      <c r="AA139">
        <f t="shared" si="134"/>
        <v>1</v>
      </c>
      <c r="AB139">
        <f t="shared" si="111"/>
        <v>0</v>
      </c>
      <c r="AC139">
        <v>0</v>
      </c>
      <c r="AD139">
        <v>0</v>
      </c>
      <c r="AE139">
        <f t="shared" si="112"/>
        <v>0</v>
      </c>
      <c r="AF139" s="23">
        <f t="shared" si="135"/>
        <v>0</v>
      </c>
      <c r="AG139">
        <f t="shared" si="97"/>
        <v>1</v>
      </c>
      <c r="AH139">
        <v>0</v>
      </c>
      <c r="AJ139">
        <f t="shared" si="113"/>
        <v>0</v>
      </c>
      <c r="AK139" s="22"/>
      <c r="AN139">
        <v>15</v>
      </c>
      <c r="AO139" s="24">
        <v>2</v>
      </c>
      <c r="AP139" s="25">
        <f t="shared" si="136"/>
        <v>83.93424657534247</v>
      </c>
      <c r="AQ139">
        <v>1</v>
      </c>
      <c r="AS139" s="26">
        <v>1</v>
      </c>
      <c r="AT139" s="24">
        <v>1</v>
      </c>
      <c r="AU139" s="27">
        <v>5</v>
      </c>
      <c r="AV139" s="27"/>
      <c r="AW139" s="22">
        <v>40362</v>
      </c>
      <c r="AX139" s="22" t="str">
        <f>IF(ISERROR(VLOOKUP($J139,'[1]early late'!$G$1:$BT$134,7,FALSE)),"",VLOOKUP($J139,'[1]early late'!$G$1:$BT$134,7,FALSE))</f>
        <v/>
      </c>
      <c r="AY139" s="22">
        <v>40476</v>
      </c>
      <c r="AZ139" s="27">
        <v>3.7333333333333298</v>
      </c>
      <c r="BA139" t="s">
        <v>118</v>
      </c>
      <c r="BB139" s="25">
        <f t="shared" si="144"/>
        <v>1</v>
      </c>
      <c r="BC139" s="27">
        <v>1.43</v>
      </c>
      <c r="BD139" s="27">
        <v>9.9499999999999993</v>
      </c>
      <c r="BE139" s="27">
        <v>4.16</v>
      </c>
      <c r="BF139" s="27">
        <v>9.75</v>
      </c>
      <c r="BG139" s="27" t="str">
        <f>IF(ISERROR(VLOOKUP($J139,'[1]early late'!$G$1:$BT$134,8,FALSE)),"",VLOOKUP($J139,'[1]early late'!$G$1:$BT$134,8,FALSE))</f>
        <v/>
      </c>
      <c r="BH139" s="27" t="str">
        <f>IF(ISERROR(VLOOKUP($J139,'[1]early late'!$G$1:$BT$134,9,FALSE)),"",VLOOKUP($J139,'[1]early late'!$G$1:$BT$134,9,FALSE))</f>
        <v/>
      </c>
      <c r="BI139" s="27"/>
      <c r="BJ139">
        <v>2.33</v>
      </c>
      <c r="BK139">
        <v>9.43</v>
      </c>
      <c r="BM139" s="28" t="s">
        <v>1061</v>
      </c>
      <c r="BN139" s="28" t="str">
        <f>IF(ISERROR(VLOOKUP($J139,'[1]early late'!$G$1:$BT$134,40,FALSE)),"",VLOOKUP($J139,'[1]early late'!$G$1:$BT$134,40,FALSE))</f>
        <v/>
      </c>
      <c r="BO139" s="28" t="str">
        <f>IF(ISERROR(VLOOKUP($J139,'[1]early late'!$G$1:$BT$134,41,FALSE)),"",VLOOKUP($J139,'[1]early late'!$G$1:$BT$134,41,FALSE))</f>
        <v/>
      </c>
      <c r="BP139">
        <f t="shared" si="137"/>
        <v>2.7300000000000004</v>
      </c>
      <c r="BQ139">
        <f t="shared" si="114"/>
        <v>-0.19999999999999929</v>
      </c>
      <c r="BR139">
        <f t="shared" si="115"/>
        <v>-2.9299999999999997</v>
      </c>
      <c r="BS139">
        <f t="shared" si="138"/>
        <v>0.90000000000000013</v>
      </c>
      <c r="BT139">
        <f t="shared" si="116"/>
        <v>-0.51999999999999957</v>
      </c>
      <c r="BU139">
        <f t="shared" si="117"/>
        <v>-1.42</v>
      </c>
      <c r="BW139" s="24">
        <f t="shared" si="145"/>
        <v>1</v>
      </c>
      <c r="BX139" s="24">
        <f t="shared" si="118"/>
        <v>0.89000000000000012</v>
      </c>
      <c r="BY139" s="24">
        <f t="shared" si="119"/>
        <v>-1.82</v>
      </c>
      <c r="BZ139" s="24">
        <f t="shared" si="120"/>
        <v>1.44</v>
      </c>
      <c r="CA139" s="24">
        <f t="shared" si="121"/>
        <v>0</v>
      </c>
      <c r="CB139" s="24">
        <f t="shared" si="139"/>
        <v>0</v>
      </c>
      <c r="CC139" s="24">
        <f t="shared" si="122"/>
        <v>1</v>
      </c>
      <c r="CD139" s="25">
        <f t="shared" si="123"/>
        <v>0</v>
      </c>
      <c r="CE139" s="24">
        <f t="shared" si="124"/>
        <v>0</v>
      </c>
      <c r="CF139">
        <f t="shared" si="125"/>
        <v>1</v>
      </c>
      <c r="CG139">
        <f t="shared" si="140"/>
        <v>0</v>
      </c>
      <c r="CH139">
        <f t="shared" si="141"/>
        <v>0</v>
      </c>
      <c r="CI139">
        <f t="shared" si="142"/>
        <v>1</v>
      </c>
      <c r="CJ139">
        <f t="shared" si="143"/>
        <v>1</v>
      </c>
      <c r="CK139">
        <f t="shared" si="126"/>
        <v>5.5555555555555545</v>
      </c>
      <c r="CL139">
        <f t="shared" si="127"/>
        <v>0.34999999999999987</v>
      </c>
      <c r="CM139">
        <f t="shared" si="128"/>
        <v>0</v>
      </c>
      <c r="CN139" t="str">
        <f t="shared" si="129"/>
        <v/>
      </c>
      <c r="CO139" t="str">
        <f t="shared" si="130"/>
        <v/>
      </c>
    </row>
    <row r="140" spans="1:93" ht="16" x14ac:dyDescent="0.2">
      <c r="A140">
        <v>411</v>
      </c>
      <c r="B140" t="s">
        <v>1112</v>
      </c>
      <c r="C140" t="s">
        <v>94</v>
      </c>
      <c r="D140" t="s">
        <v>1113</v>
      </c>
      <c r="E140" t="s">
        <v>109</v>
      </c>
      <c r="F140" t="s">
        <v>97</v>
      </c>
      <c r="G140">
        <v>90034</v>
      </c>
      <c r="H140" t="s">
        <v>1114</v>
      </c>
      <c r="J140" t="str">
        <f t="shared" si="104"/>
        <v>Patricia Parker_0</v>
      </c>
      <c r="K140" s="22">
        <v>22921</v>
      </c>
      <c r="L140">
        <v>1</v>
      </c>
      <c r="M140" s="22" t="s">
        <v>1115</v>
      </c>
      <c r="N140" s="22"/>
      <c r="O140">
        <v>0</v>
      </c>
      <c r="P140">
        <v>0</v>
      </c>
      <c r="Q140">
        <v>0</v>
      </c>
      <c r="R140">
        <f t="shared" si="105"/>
        <v>0</v>
      </c>
      <c r="S140">
        <f t="shared" si="106"/>
        <v>0</v>
      </c>
      <c r="T140">
        <f t="shared" si="107"/>
        <v>0</v>
      </c>
      <c r="U140">
        <f t="shared" si="108"/>
        <v>0</v>
      </c>
      <c r="V140">
        <f t="shared" si="109"/>
        <v>0</v>
      </c>
      <c r="W140">
        <f t="shared" si="131"/>
        <v>0</v>
      </c>
      <c r="X140">
        <f t="shared" si="110"/>
        <v>0</v>
      </c>
      <c r="Y140" s="22" t="s">
        <v>964</v>
      </c>
      <c r="Z140">
        <v>0</v>
      </c>
      <c r="AA140">
        <f t="shared" si="134"/>
        <v>1</v>
      </c>
      <c r="AB140">
        <f t="shared" si="111"/>
        <v>0</v>
      </c>
      <c r="AC140">
        <v>0</v>
      </c>
      <c r="AD140">
        <v>0</v>
      </c>
      <c r="AE140">
        <f t="shared" si="112"/>
        <v>0</v>
      </c>
      <c r="AF140" s="23">
        <f t="shared" si="135"/>
        <v>0</v>
      </c>
      <c r="AG140">
        <f t="shared" si="97"/>
        <v>0</v>
      </c>
      <c r="AH140">
        <v>0</v>
      </c>
      <c r="AJ140">
        <f t="shared" si="113"/>
        <v>0</v>
      </c>
      <c r="AK140" s="22"/>
      <c r="AN140">
        <v>14</v>
      </c>
      <c r="AO140" s="24">
        <v>2</v>
      </c>
      <c r="AP140" s="25">
        <f t="shared" si="136"/>
        <v>38.824657534246576</v>
      </c>
      <c r="AQ140">
        <v>1</v>
      </c>
      <c r="AS140" s="26">
        <v>0</v>
      </c>
      <c r="AT140" s="24">
        <v>1</v>
      </c>
      <c r="AU140" s="27">
        <v>5</v>
      </c>
      <c r="AV140" s="27"/>
      <c r="AW140" s="22">
        <v>37300</v>
      </c>
      <c r="AX140" s="22" t="str">
        <f>IF(ISERROR(VLOOKUP($J140,'[1]early late'!$G$1:$BT$134,7,FALSE)),"",VLOOKUP($J140,'[1]early late'!$G$1:$BT$134,7,FALSE))</f>
        <v/>
      </c>
      <c r="AY140" s="22">
        <v>37336</v>
      </c>
      <c r="AZ140" s="27">
        <v>1.2666666666666699</v>
      </c>
      <c r="BA140" t="s">
        <v>101</v>
      </c>
      <c r="BB140" s="25">
        <f t="shared" si="144"/>
        <v>0</v>
      </c>
      <c r="BC140" s="27">
        <v>0.86</v>
      </c>
      <c r="BD140" s="27">
        <v>10.199999999999999</v>
      </c>
      <c r="BE140" s="27">
        <v>4.68</v>
      </c>
      <c r="BF140" s="27">
        <v>15.61</v>
      </c>
      <c r="BG140" s="27" t="str">
        <f>IF(ISERROR(VLOOKUP($J140,'[1]early late'!$G$1:$BT$134,8,FALSE)),"",VLOOKUP($J140,'[1]early late'!$G$1:$BT$134,8,FALSE))</f>
        <v/>
      </c>
      <c r="BH140" s="27" t="str">
        <f>IF(ISERROR(VLOOKUP($J140,'[1]early late'!$G$1:$BT$134,9,FALSE)),"",VLOOKUP($J140,'[1]early late'!$G$1:$BT$134,9,FALSE))</f>
        <v/>
      </c>
      <c r="BI140" s="27"/>
      <c r="BJ140">
        <v>2.66</v>
      </c>
      <c r="BK140">
        <v>12.11</v>
      </c>
      <c r="BM140" s="28" t="s">
        <v>323</v>
      </c>
      <c r="BN140" s="28" t="str">
        <f>IF(ISERROR(VLOOKUP($J140,'[1]early late'!$G$1:$BT$134,40,FALSE)),"",VLOOKUP($J140,'[1]early late'!$G$1:$BT$134,40,FALSE))</f>
        <v/>
      </c>
      <c r="BO140" s="28" t="str">
        <f>IF(ISERROR(VLOOKUP($J140,'[1]early late'!$G$1:$BT$134,41,FALSE)),"",VLOOKUP($J140,'[1]early late'!$G$1:$BT$134,41,FALSE))</f>
        <v/>
      </c>
      <c r="BP140">
        <f t="shared" si="137"/>
        <v>3.82</v>
      </c>
      <c r="BQ140">
        <f t="shared" si="114"/>
        <v>5.41</v>
      </c>
      <c r="BR140">
        <f t="shared" si="115"/>
        <v>1.5900000000000003</v>
      </c>
      <c r="BS140">
        <f t="shared" si="138"/>
        <v>1.8000000000000003</v>
      </c>
      <c r="BT140">
        <f t="shared" si="116"/>
        <v>1.9100000000000001</v>
      </c>
      <c r="BU140">
        <f t="shared" si="117"/>
        <v>0.10999999999999943</v>
      </c>
      <c r="BW140" s="24">
        <f t="shared" si="145"/>
        <v>1</v>
      </c>
      <c r="BX140" s="24">
        <f t="shared" si="118"/>
        <v>-0.27</v>
      </c>
      <c r="BY140" s="24">
        <f t="shared" si="119"/>
        <v>-1.9900000000000002</v>
      </c>
      <c r="BZ140" s="24">
        <f t="shared" si="120"/>
        <v>1.0999999999999996</v>
      </c>
      <c r="CA140" s="24">
        <f t="shared" si="121"/>
        <v>0</v>
      </c>
      <c r="CB140" s="24">
        <f t="shared" si="139"/>
        <v>0</v>
      </c>
      <c r="CC140" s="24">
        <f t="shared" si="122"/>
        <v>0</v>
      </c>
      <c r="CD140" s="25">
        <f t="shared" si="123"/>
        <v>0</v>
      </c>
      <c r="CE140" s="24">
        <f t="shared" si="124"/>
        <v>0</v>
      </c>
      <c r="CF140">
        <f t="shared" si="125"/>
        <v>1</v>
      </c>
      <c r="CG140">
        <f t="shared" si="140"/>
        <v>1</v>
      </c>
      <c r="CH140">
        <f t="shared" si="141"/>
        <v>1</v>
      </c>
      <c r="CI140">
        <f t="shared" si="142"/>
        <v>1</v>
      </c>
      <c r="CJ140">
        <f t="shared" si="143"/>
        <v>1</v>
      </c>
      <c r="CK140">
        <f t="shared" si="126"/>
        <v>2.7777777777777772</v>
      </c>
      <c r="CL140">
        <f t="shared" ref="CL140:CL147" si="146">IF(ISNUMBER(AU140), (AU140/4)-BS140,"")</f>
        <v>-0.55000000000000027</v>
      </c>
      <c r="CM140">
        <f t="shared" ref="CM140:CM147" si="147">IF(ISNUMBER(AU140),IF(ABS(CL140)&gt;0.99999,1,0),"")</f>
        <v>0</v>
      </c>
      <c r="CN140" t="str">
        <f t="shared" si="129"/>
        <v/>
      </c>
      <c r="CO140" t="str">
        <f t="shared" si="130"/>
        <v/>
      </c>
    </row>
    <row r="141" spans="1:93" ht="16" x14ac:dyDescent="0.2">
      <c r="A141">
        <v>425</v>
      </c>
      <c r="B141" t="s">
        <v>1162</v>
      </c>
      <c r="C141" t="s">
        <v>94</v>
      </c>
      <c r="J141" t="str">
        <f t="shared" si="104"/>
        <v>Suzanne Christian_1</v>
      </c>
      <c r="K141" s="22">
        <v>12902</v>
      </c>
      <c r="L141">
        <v>1</v>
      </c>
      <c r="M141" s="22" t="s">
        <v>1163</v>
      </c>
      <c r="N141" s="22"/>
      <c r="O141">
        <v>1</v>
      </c>
      <c r="P141">
        <v>0</v>
      </c>
      <c r="Q141">
        <v>1</v>
      </c>
      <c r="R141">
        <f t="shared" si="105"/>
        <v>0</v>
      </c>
      <c r="S141">
        <f t="shared" si="106"/>
        <v>1</v>
      </c>
      <c r="T141">
        <f t="shared" si="107"/>
        <v>0</v>
      </c>
      <c r="U141">
        <f t="shared" si="108"/>
        <v>0</v>
      </c>
      <c r="V141">
        <f t="shared" si="109"/>
        <v>0</v>
      </c>
      <c r="W141">
        <f t="shared" ref="W141:W172" si="148">IF(ISERROR(SEARCH("glauc",M141)),0,1)</f>
        <v>0</v>
      </c>
      <c r="X141">
        <f t="shared" si="110"/>
        <v>0</v>
      </c>
      <c r="Y141" s="22" t="s">
        <v>1164</v>
      </c>
      <c r="Z141">
        <v>0</v>
      </c>
      <c r="AA141">
        <f t="shared" si="134"/>
        <v>1</v>
      </c>
      <c r="AB141">
        <f t="shared" si="111"/>
        <v>0</v>
      </c>
      <c r="AC141">
        <v>0</v>
      </c>
      <c r="AD141">
        <v>0</v>
      </c>
      <c r="AE141">
        <f t="shared" si="112"/>
        <v>0</v>
      </c>
      <c r="AF141" s="23">
        <f t="shared" si="135"/>
        <v>0</v>
      </c>
      <c r="AG141">
        <f t="shared" si="97"/>
        <v>0</v>
      </c>
      <c r="AH141">
        <v>0</v>
      </c>
      <c r="AJ141">
        <f t="shared" si="113"/>
        <v>0</v>
      </c>
      <c r="AK141" s="22" t="s">
        <v>863</v>
      </c>
      <c r="AM141">
        <v>18</v>
      </c>
      <c r="AN141">
        <v>11</v>
      </c>
      <c r="AO141" s="24">
        <v>2</v>
      </c>
      <c r="AP141" s="25">
        <f t="shared" si="136"/>
        <v>76.556164383561651</v>
      </c>
      <c r="AQ141">
        <v>1</v>
      </c>
      <c r="AS141" s="26">
        <v>1</v>
      </c>
      <c r="AT141" s="24">
        <v>1</v>
      </c>
      <c r="AU141" s="27">
        <v>5</v>
      </c>
      <c r="AV141" s="27"/>
      <c r="AW141" s="29">
        <v>41254</v>
      </c>
      <c r="AX141" s="22" t="str">
        <f>IF(ISERROR(VLOOKUP($J141,'[1]early late'!$G$1:$BT$134,7,FALSE)),"",VLOOKUP($J141,'[1]early late'!$G$1:$BT$134,7,FALSE))</f>
        <v/>
      </c>
      <c r="AY141" s="29">
        <v>41361</v>
      </c>
      <c r="AZ141" s="27">
        <v>3.56666666666667</v>
      </c>
      <c r="BA141" t="s">
        <v>118</v>
      </c>
      <c r="BB141" s="25">
        <f t="shared" si="144"/>
        <v>1</v>
      </c>
      <c r="BC141">
        <v>2.04</v>
      </c>
      <c r="BD141">
        <v>28.52</v>
      </c>
      <c r="BE141">
        <v>3.2</v>
      </c>
      <c r="BF141">
        <v>24.88</v>
      </c>
      <c r="BG141" s="27" t="str">
        <f>IF(ISERROR(VLOOKUP($J141,'[1]early late'!$G$1:$BT$134,8,FALSE)),"",VLOOKUP($J141,'[1]early late'!$G$1:$BT$134,8,FALSE))</f>
        <v/>
      </c>
      <c r="BH141" s="27" t="str">
        <f>IF(ISERROR(VLOOKUP($J141,'[1]early late'!$G$1:$BT$134,9,FALSE)),"",VLOOKUP($J141,'[1]early late'!$G$1:$BT$134,9,FALSE))</f>
        <v/>
      </c>
      <c r="BJ141">
        <v>2.52</v>
      </c>
      <c r="BK141">
        <v>27.48</v>
      </c>
      <c r="BM141" t="s">
        <v>1165</v>
      </c>
      <c r="BN141" s="28" t="str">
        <f>IF(ISERROR(VLOOKUP($J141,'[1]early late'!$G$1:$BT$134,40,FALSE)),"",VLOOKUP($J141,'[1]early late'!$G$1:$BT$134,40,FALSE))</f>
        <v/>
      </c>
      <c r="BO141" s="28" t="str">
        <f>IF(ISERROR(VLOOKUP($J141,'[1]early late'!$G$1:$BT$134,41,FALSE)),"",VLOOKUP($J141,'[1]early late'!$G$1:$BT$134,41,FALSE))</f>
        <v/>
      </c>
      <c r="BP141">
        <f t="shared" si="137"/>
        <v>1.1600000000000001</v>
      </c>
      <c r="BQ141">
        <f t="shared" si="114"/>
        <v>-3.6400000000000006</v>
      </c>
      <c r="BR141">
        <f t="shared" si="115"/>
        <v>-4.8000000000000007</v>
      </c>
      <c r="BS141">
        <f t="shared" si="138"/>
        <v>0.48</v>
      </c>
      <c r="BT141">
        <f t="shared" si="116"/>
        <v>-1.0399999999999991</v>
      </c>
      <c r="BU141">
        <f t="shared" si="117"/>
        <v>-1.5199999999999996</v>
      </c>
      <c r="BW141" s="24">
        <f t="shared" si="145"/>
        <v>1</v>
      </c>
      <c r="BX141" s="24">
        <f t="shared" si="118"/>
        <v>-0.7200000000000002</v>
      </c>
      <c r="BY141" s="24">
        <f t="shared" si="119"/>
        <v>-1.3900000000000001</v>
      </c>
      <c r="BZ141" s="24">
        <f t="shared" si="120"/>
        <v>-0.21999999999999975</v>
      </c>
      <c r="CA141" s="24">
        <f t="shared" si="121"/>
        <v>0</v>
      </c>
      <c r="CB141" s="24">
        <f t="shared" si="139"/>
        <v>0</v>
      </c>
      <c r="CC141" s="24">
        <f t="shared" si="122"/>
        <v>0</v>
      </c>
      <c r="CD141" s="25">
        <f t="shared" si="123"/>
        <v>0</v>
      </c>
      <c r="CE141" s="24">
        <f t="shared" si="124"/>
        <v>1</v>
      </c>
      <c r="CF141">
        <f t="shared" si="125"/>
        <v>1</v>
      </c>
      <c r="CG141">
        <f t="shared" si="140"/>
        <v>1</v>
      </c>
      <c r="CH141">
        <f t="shared" si="141"/>
        <v>0</v>
      </c>
      <c r="CI141">
        <f t="shared" si="142"/>
        <v>1</v>
      </c>
      <c r="CJ141">
        <f t="shared" si="143"/>
        <v>1</v>
      </c>
      <c r="CK141">
        <f t="shared" si="126"/>
        <v>10.416666666666668</v>
      </c>
      <c r="CL141">
        <f t="shared" si="146"/>
        <v>0.77</v>
      </c>
      <c r="CM141">
        <f t="shared" si="147"/>
        <v>0</v>
      </c>
      <c r="CN141" t="str">
        <f t="shared" si="129"/>
        <v/>
      </c>
      <c r="CO141" t="str">
        <f t="shared" si="130"/>
        <v/>
      </c>
    </row>
    <row r="142" spans="1:93" ht="16" hidden="1" x14ac:dyDescent="0.2">
      <c r="A142">
        <v>436</v>
      </c>
      <c r="B142" t="s">
        <v>1199</v>
      </c>
      <c r="C142" t="s">
        <v>94</v>
      </c>
      <c r="D142" t="s">
        <v>1200</v>
      </c>
      <c r="E142" t="s">
        <v>364</v>
      </c>
      <c r="F142" t="s">
        <v>97</v>
      </c>
      <c r="G142">
        <v>90232</v>
      </c>
      <c r="H142" t="s">
        <v>1201</v>
      </c>
      <c r="J142" t="str">
        <f t="shared" si="104"/>
        <v>Agnes Simms_1</v>
      </c>
      <c r="K142" s="22">
        <v>8632</v>
      </c>
      <c r="L142">
        <v>1</v>
      </c>
      <c r="M142" s="22" t="s">
        <v>425</v>
      </c>
      <c r="N142" s="22"/>
      <c r="O142">
        <v>0</v>
      </c>
      <c r="P142">
        <v>0</v>
      </c>
      <c r="Q142">
        <v>0</v>
      </c>
      <c r="R142">
        <f t="shared" si="105"/>
        <v>0</v>
      </c>
      <c r="S142">
        <f t="shared" si="106"/>
        <v>1</v>
      </c>
      <c r="T142">
        <f t="shared" si="107"/>
        <v>0</v>
      </c>
      <c r="U142">
        <f t="shared" si="108"/>
        <v>0</v>
      </c>
      <c r="V142">
        <f t="shared" si="109"/>
        <v>0</v>
      </c>
      <c r="W142">
        <f t="shared" si="148"/>
        <v>0</v>
      </c>
      <c r="X142">
        <f t="shared" si="110"/>
        <v>0</v>
      </c>
      <c r="Y142" s="22" t="s">
        <v>1204</v>
      </c>
      <c r="Z142">
        <v>0</v>
      </c>
      <c r="AA142">
        <f t="shared" si="134"/>
        <v>1</v>
      </c>
      <c r="AB142">
        <f t="shared" si="111"/>
        <v>0</v>
      </c>
      <c r="AC142">
        <v>0</v>
      </c>
      <c r="AD142">
        <v>0</v>
      </c>
      <c r="AE142">
        <f t="shared" si="112"/>
        <v>0</v>
      </c>
      <c r="AF142" s="23">
        <f t="shared" si="135"/>
        <v>0</v>
      </c>
      <c r="AG142">
        <f t="shared" si="97"/>
        <v>1</v>
      </c>
      <c r="AH142">
        <v>0</v>
      </c>
      <c r="AJ142">
        <f t="shared" si="113"/>
        <v>0</v>
      </c>
      <c r="AK142" s="22"/>
      <c r="AN142">
        <v>15</v>
      </c>
      <c r="AO142" s="24">
        <v>2</v>
      </c>
      <c r="AP142" s="25">
        <f t="shared" si="136"/>
        <v>84.709589041095896</v>
      </c>
      <c r="AQ142">
        <v>2</v>
      </c>
      <c r="AS142" s="26">
        <v>1</v>
      </c>
      <c r="AT142" s="24">
        <v>1</v>
      </c>
      <c r="AU142" s="27">
        <v>5</v>
      </c>
      <c r="AV142" s="27"/>
      <c r="AW142" s="22">
        <v>40002</v>
      </c>
      <c r="AX142" s="22" t="str">
        <f>IF(ISERROR(VLOOKUP($J142,'[1]early late'!$G$1:$BT$134,7,FALSE)),"",VLOOKUP($J142,'[1]early late'!$G$1:$BT$134,7,FALSE))</f>
        <v/>
      </c>
      <c r="AY142" s="22">
        <v>40091</v>
      </c>
      <c r="AZ142" s="27">
        <f t="shared" ref="AZ142:AZ148" si="149">IF(AND(ISNUMBER(AW142),ISNUMBER(AY142)),DAYS360(AW142,AY142)/30,"")</f>
        <v>2.9</v>
      </c>
      <c r="BA142" t="s">
        <v>118</v>
      </c>
      <c r="BB142" s="25">
        <f t="shared" si="144"/>
        <v>1</v>
      </c>
      <c r="BC142" s="27">
        <v>2.4300000000000002</v>
      </c>
      <c r="BD142" s="27">
        <v>13.86</v>
      </c>
      <c r="BE142" s="27">
        <v>4.3440000000000003</v>
      </c>
      <c r="BF142" s="27">
        <v>13.537000000000001</v>
      </c>
      <c r="BG142" s="27" t="str">
        <f>IF(ISERROR(VLOOKUP($J142,'[1]early late'!$G$1:$BT$134,8,FALSE)),"",VLOOKUP($J142,'[1]early late'!$G$1:$BT$134,8,FALSE))</f>
        <v/>
      </c>
      <c r="BH142" s="27" t="str">
        <f>IF(ISERROR(VLOOKUP($J142,'[1]early late'!$G$1:$BT$134,9,FALSE)),"",VLOOKUP($J142,'[1]early late'!$G$1:$BT$134,9,FALSE))</f>
        <v/>
      </c>
      <c r="BI142" s="27"/>
      <c r="BJ142">
        <v>2.9409999999999998</v>
      </c>
      <c r="BK142">
        <v>12.327999999999999</v>
      </c>
      <c r="BM142" s="28" t="s">
        <v>1203</v>
      </c>
      <c r="BN142" s="28" t="str">
        <f>IF(ISERROR(VLOOKUP($J142,'[1]early late'!$G$1:$BT$134,40,FALSE)),"",VLOOKUP($J142,'[1]early late'!$G$1:$BT$134,40,FALSE))</f>
        <v/>
      </c>
      <c r="BO142" s="28" t="str">
        <f>IF(ISERROR(VLOOKUP($J142,'[1]early late'!$G$1:$BT$134,41,FALSE)),"",VLOOKUP($J142,'[1]early late'!$G$1:$BT$134,41,FALSE))</f>
        <v/>
      </c>
      <c r="BP142">
        <f t="shared" si="137"/>
        <v>1.9140000000000001</v>
      </c>
      <c r="BQ142">
        <f t="shared" si="114"/>
        <v>-0.32299999999999862</v>
      </c>
      <c r="BR142">
        <f t="shared" si="115"/>
        <v>-2.2369999999999988</v>
      </c>
      <c r="BS142">
        <f t="shared" si="138"/>
        <v>0.51099999999999968</v>
      </c>
      <c r="BT142">
        <f t="shared" si="116"/>
        <v>-1.532</v>
      </c>
      <c r="BU142">
        <f t="shared" si="117"/>
        <v>-2.0429999999999993</v>
      </c>
      <c r="BW142" s="24">
        <f t="shared" si="145"/>
        <v>1</v>
      </c>
      <c r="BX142" s="24" t="str">
        <f t="shared" si="118"/>
        <v/>
      </c>
      <c r="BY142" s="24" t="str">
        <f t="shared" si="119"/>
        <v/>
      </c>
      <c r="BZ142" s="24" t="str">
        <f t="shared" si="120"/>
        <v/>
      </c>
      <c r="CA142" s="24" t="str">
        <f t="shared" si="121"/>
        <v/>
      </c>
      <c r="CB142" s="24">
        <f t="shared" si="139"/>
        <v>0</v>
      </c>
      <c r="CC142" s="24">
        <f t="shared" si="122"/>
        <v>1</v>
      </c>
      <c r="CD142" s="25">
        <f t="shared" si="123"/>
        <v>0</v>
      </c>
      <c r="CE142" s="24" t="str">
        <f t="shared" si="124"/>
        <v/>
      </c>
      <c r="CF142">
        <f t="shared" si="125"/>
        <v>1</v>
      </c>
      <c r="CG142">
        <f t="shared" si="140"/>
        <v>1</v>
      </c>
      <c r="CH142">
        <f t="shared" si="141"/>
        <v>0</v>
      </c>
      <c r="CI142">
        <f t="shared" si="142"/>
        <v>0</v>
      </c>
      <c r="CJ142">
        <f t="shared" si="143"/>
        <v>1</v>
      </c>
      <c r="CK142">
        <f t="shared" si="126"/>
        <v>9.7847358121330785</v>
      </c>
      <c r="CL142">
        <f t="shared" si="146"/>
        <v>0.73900000000000032</v>
      </c>
      <c r="CM142">
        <f t="shared" si="147"/>
        <v>0</v>
      </c>
      <c r="CN142" t="str">
        <f t="shared" si="129"/>
        <v/>
      </c>
      <c r="CO142" t="str">
        <f t="shared" si="130"/>
        <v/>
      </c>
    </row>
    <row r="143" spans="1:93" ht="16" x14ac:dyDescent="0.2">
      <c r="A143">
        <v>463</v>
      </c>
      <c r="B143" t="s">
        <v>1298</v>
      </c>
      <c r="C143" t="s">
        <v>94</v>
      </c>
      <c r="D143" t="s">
        <v>1299</v>
      </c>
      <c r="E143" t="s">
        <v>109</v>
      </c>
      <c r="F143" t="s">
        <v>97</v>
      </c>
      <c r="G143">
        <v>90046</v>
      </c>
      <c r="H143" t="s">
        <v>1300</v>
      </c>
      <c r="J143" t="str">
        <f t="shared" si="104"/>
        <v>Fredric Sanson_0</v>
      </c>
      <c r="K143" s="22">
        <v>14877</v>
      </c>
      <c r="L143">
        <v>1</v>
      </c>
      <c r="M143" s="22" t="s">
        <v>839</v>
      </c>
      <c r="N143" s="22"/>
      <c r="O143">
        <v>0</v>
      </c>
      <c r="P143">
        <v>0</v>
      </c>
      <c r="Q143">
        <v>0</v>
      </c>
      <c r="R143">
        <f t="shared" si="105"/>
        <v>0</v>
      </c>
      <c r="S143">
        <f t="shared" si="106"/>
        <v>1</v>
      </c>
      <c r="T143">
        <f t="shared" si="107"/>
        <v>0</v>
      </c>
      <c r="U143">
        <f t="shared" si="108"/>
        <v>0</v>
      </c>
      <c r="V143">
        <f t="shared" si="109"/>
        <v>0</v>
      </c>
      <c r="W143">
        <f t="shared" si="148"/>
        <v>0</v>
      </c>
      <c r="X143">
        <f t="shared" si="110"/>
        <v>0</v>
      </c>
      <c r="Y143" s="22" t="s">
        <v>889</v>
      </c>
      <c r="Z143">
        <v>0</v>
      </c>
      <c r="AA143">
        <f t="shared" si="134"/>
        <v>1</v>
      </c>
      <c r="AB143">
        <f t="shared" si="111"/>
        <v>0</v>
      </c>
      <c r="AC143">
        <v>0</v>
      </c>
      <c r="AD143">
        <v>0</v>
      </c>
      <c r="AE143">
        <f t="shared" si="112"/>
        <v>0</v>
      </c>
      <c r="AF143" s="23">
        <f t="shared" si="135"/>
        <v>0</v>
      </c>
      <c r="AG143">
        <f t="shared" si="97"/>
        <v>0</v>
      </c>
      <c r="AH143">
        <v>1</v>
      </c>
      <c r="AI143" t="s">
        <v>1301</v>
      </c>
      <c r="AJ143">
        <f t="shared" si="113"/>
        <v>0</v>
      </c>
      <c r="AK143" s="22"/>
      <c r="AN143">
        <v>14</v>
      </c>
      <c r="AO143" s="24">
        <v>1</v>
      </c>
      <c r="AP143" s="25">
        <f t="shared" si="136"/>
        <v>60.69041095890411</v>
      </c>
      <c r="AQ143">
        <v>2</v>
      </c>
      <c r="AS143" s="26">
        <v>0</v>
      </c>
      <c r="AT143" s="24">
        <v>1</v>
      </c>
      <c r="AU143" s="27">
        <v>5</v>
      </c>
      <c r="AV143" s="27"/>
      <c r="AW143" s="22">
        <v>37351</v>
      </c>
      <c r="AX143" s="22" t="str">
        <f>IF(ISERROR(VLOOKUP($J143,'[1]early late'!$G$1:$BT$134,7,FALSE)),"",VLOOKUP($J143,'[1]early late'!$G$1:$BT$134,7,FALSE))</f>
        <v/>
      </c>
      <c r="AY143" s="22">
        <v>38932</v>
      </c>
      <c r="AZ143" s="27">
        <f t="shared" si="149"/>
        <v>51.93333333333333</v>
      </c>
      <c r="BA143" t="s">
        <v>1235</v>
      </c>
      <c r="BB143" s="25">
        <f t="shared" si="144"/>
        <v>3</v>
      </c>
      <c r="BC143" s="27">
        <v>0.98</v>
      </c>
      <c r="BD143" s="27">
        <v>4.6900000000000004</v>
      </c>
      <c r="BE143" s="27"/>
      <c r="BF143" s="27"/>
      <c r="BG143" s="27" t="str">
        <f>IF(ISERROR(VLOOKUP($J143,'[1]early late'!$G$1:$BT$134,8,FALSE)),"",VLOOKUP($J143,'[1]early late'!$G$1:$BT$134,8,FALSE))</f>
        <v/>
      </c>
      <c r="BH143" s="27" t="str">
        <f>IF(ISERROR(VLOOKUP($J143,'[1]early late'!$G$1:$BT$134,9,FALSE)),"",VLOOKUP($J143,'[1]early late'!$G$1:$BT$134,9,FALSE))</f>
        <v/>
      </c>
      <c r="BI143" s="27"/>
      <c r="BJ143">
        <v>2.75</v>
      </c>
      <c r="BK143">
        <v>5.91</v>
      </c>
      <c r="BM143" s="28" t="s">
        <v>1302</v>
      </c>
      <c r="BN143" s="28" t="str">
        <f>IF(ISERROR(VLOOKUP($J143,'[1]early late'!$G$1:$BT$134,40,FALSE)),"",VLOOKUP($J143,'[1]early late'!$G$1:$BT$134,40,FALSE))</f>
        <v/>
      </c>
      <c r="BO143" s="28" t="str">
        <f>IF(ISERROR(VLOOKUP($J143,'[1]early late'!$G$1:$BT$134,41,FALSE)),"",VLOOKUP($J143,'[1]early late'!$G$1:$BT$134,41,FALSE))</f>
        <v/>
      </c>
      <c r="BP143">
        <f t="shared" si="137"/>
        <v>-0.98</v>
      </c>
      <c r="BQ143">
        <f t="shared" si="114"/>
        <v>-4.6900000000000004</v>
      </c>
      <c r="BR143">
        <f t="shared" si="115"/>
        <v>-3.7100000000000004</v>
      </c>
      <c r="BS143">
        <f t="shared" si="138"/>
        <v>1.77</v>
      </c>
      <c r="BT143">
        <f t="shared" si="116"/>
        <v>1.2199999999999998</v>
      </c>
      <c r="BU143">
        <f t="shared" si="117"/>
        <v>-0.55000000000000027</v>
      </c>
      <c r="BW143" s="24">
        <f t="shared" si="145"/>
        <v>0</v>
      </c>
      <c r="BX143" s="24" t="str">
        <f t="shared" si="118"/>
        <v/>
      </c>
      <c r="BY143" s="24" t="str">
        <f t="shared" si="119"/>
        <v/>
      </c>
      <c r="BZ143" s="24" t="str">
        <f t="shared" si="120"/>
        <v/>
      </c>
      <c r="CA143" s="24" t="str">
        <f t="shared" si="121"/>
        <v/>
      </c>
      <c r="CB143" s="24" t="str">
        <f t="shared" si="139"/>
        <v/>
      </c>
      <c r="CC143" s="24">
        <f t="shared" si="122"/>
        <v>0</v>
      </c>
      <c r="CD143" s="25">
        <f t="shared" si="123"/>
        <v>0</v>
      </c>
      <c r="CE143" s="24" t="str">
        <f t="shared" si="124"/>
        <v/>
      </c>
      <c r="CF143">
        <f t="shared" si="125"/>
        <v>1</v>
      </c>
      <c r="CG143">
        <f t="shared" si="140"/>
        <v>1</v>
      </c>
      <c r="CH143">
        <f t="shared" si="141"/>
        <v>1</v>
      </c>
      <c r="CI143">
        <f t="shared" si="142"/>
        <v>0</v>
      </c>
      <c r="CJ143">
        <f t="shared" si="143"/>
        <v>1</v>
      </c>
      <c r="CK143">
        <f t="shared" si="126"/>
        <v>2.8248587570621471</v>
      </c>
      <c r="CL143">
        <f t="shared" si="146"/>
        <v>-0.52</v>
      </c>
      <c r="CM143">
        <f t="shared" si="147"/>
        <v>0</v>
      </c>
      <c r="CN143" t="str">
        <f t="shared" si="129"/>
        <v/>
      </c>
      <c r="CO143" t="str">
        <f t="shared" si="130"/>
        <v/>
      </c>
    </row>
    <row r="144" spans="1:93" ht="16" hidden="1" x14ac:dyDescent="0.2">
      <c r="A144">
        <v>486</v>
      </c>
      <c r="B144" t="s">
        <v>1377</v>
      </c>
      <c r="C144" t="s">
        <v>94</v>
      </c>
      <c r="D144" t="s">
        <v>1378</v>
      </c>
      <c r="E144" t="s">
        <v>1379</v>
      </c>
      <c r="F144" t="s">
        <v>1380</v>
      </c>
      <c r="G144">
        <v>6903</v>
      </c>
      <c r="H144" t="s">
        <v>1381</v>
      </c>
      <c r="J144" t="str">
        <f t="shared" si="104"/>
        <v>June Rice_1</v>
      </c>
      <c r="K144" s="22">
        <v>18555</v>
      </c>
      <c r="L144">
        <v>0</v>
      </c>
      <c r="M144" s="22"/>
      <c r="N144" s="22"/>
      <c r="O144">
        <v>0</v>
      </c>
      <c r="P144">
        <v>0</v>
      </c>
      <c r="Q144">
        <v>0</v>
      </c>
      <c r="R144">
        <f t="shared" si="105"/>
        <v>0</v>
      </c>
      <c r="S144">
        <f t="shared" si="106"/>
        <v>0</v>
      </c>
      <c r="T144">
        <f t="shared" si="107"/>
        <v>0</v>
      </c>
      <c r="U144">
        <f t="shared" si="108"/>
        <v>0</v>
      </c>
      <c r="V144">
        <f t="shared" si="109"/>
        <v>0</v>
      </c>
      <c r="W144">
        <f t="shared" si="148"/>
        <v>0</v>
      </c>
      <c r="X144">
        <f t="shared" si="110"/>
        <v>0</v>
      </c>
      <c r="Y144" s="22" t="s">
        <v>1384</v>
      </c>
      <c r="Z144">
        <v>0</v>
      </c>
      <c r="AA144">
        <f t="shared" si="134"/>
        <v>1</v>
      </c>
      <c r="AB144">
        <f t="shared" si="111"/>
        <v>1</v>
      </c>
      <c r="AC144">
        <v>0</v>
      </c>
      <c r="AD144">
        <v>1</v>
      </c>
      <c r="AE144">
        <f t="shared" si="112"/>
        <v>0</v>
      </c>
      <c r="AF144" s="23">
        <f t="shared" si="135"/>
        <v>0</v>
      </c>
      <c r="AG144">
        <f t="shared" si="97"/>
        <v>0</v>
      </c>
      <c r="AH144">
        <v>0</v>
      </c>
      <c r="AJ144">
        <f t="shared" si="113"/>
        <v>0</v>
      </c>
      <c r="AK144" s="22" t="s">
        <v>1385</v>
      </c>
      <c r="AL144">
        <v>30</v>
      </c>
      <c r="AM144">
        <v>10</v>
      </c>
      <c r="AN144">
        <v>15</v>
      </c>
      <c r="AO144" s="24">
        <v>2</v>
      </c>
      <c r="AP144" s="25">
        <f t="shared" si="136"/>
        <v>52.698630136986303</v>
      </c>
      <c r="AQ144">
        <v>2</v>
      </c>
      <c r="AS144" s="26">
        <v>1</v>
      </c>
      <c r="AT144" s="24">
        <v>1</v>
      </c>
      <c r="AU144" s="27">
        <v>5</v>
      </c>
      <c r="AV144" s="27"/>
      <c r="AW144" s="22">
        <v>38070</v>
      </c>
      <c r="AX144" s="22" t="str">
        <f>IF(ISERROR(VLOOKUP($J144,'[1]early late'!$G$1:$BT$134,7,FALSE)),"",VLOOKUP($J144,'[1]early late'!$G$1:$BT$134,7,FALSE))</f>
        <v/>
      </c>
      <c r="AY144" s="22">
        <f>AY143</f>
        <v>38932</v>
      </c>
      <c r="AZ144" s="27">
        <f t="shared" si="149"/>
        <v>28.3</v>
      </c>
      <c r="BA144" t="s">
        <v>1235</v>
      </c>
      <c r="BB144" s="25">
        <f t="shared" si="144"/>
        <v>3</v>
      </c>
      <c r="BC144" s="27">
        <v>2.69</v>
      </c>
      <c r="BD144" s="27">
        <v>15.91</v>
      </c>
      <c r="BE144" s="27"/>
      <c r="BF144" s="27"/>
      <c r="BG144" s="27" t="str">
        <f>IF(ISERROR(VLOOKUP($J144,'[1]early late'!$G$1:$BT$134,8,FALSE)),"",VLOOKUP($J144,'[1]early late'!$G$1:$BT$134,8,FALSE))</f>
        <v/>
      </c>
      <c r="BH144" s="27" t="str">
        <f>IF(ISERROR(VLOOKUP($J144,'[1]early late'!$G$1:$BT$134,9,FALSE)),"",VLOOKUP($J144,'[1]early late'!$G$1:$BT$134,9,FALSE))</f>
        <v/>
      </c>
      <c r="BI144" s="27"/>
      <c r="BJ144">
        <v>2.94</v>
      </c>
      <c r="BK144">
        <v>13.99</v>
      </c>
      <c r="BM144" s="28" t="s">
        <v>1335</v>
      </c>
      <c r="BN144" s="28" t="str">
        <f>IF(ISERROR(VLOOKUP($J144,'[1]early late'!$G$1:$BT$134,40,FALSE)),"",VLOOKUP($J144,'[1]early late'!$G$1:$BT$134,40,FALSE))</f>
        <v/>
      </c>
      <c r="BO144" s="28" t="str">
        <f>IF(ISERROR(VLOOKUP($J144,'[1]early late'!$G$1:$BT$134,41,FALSE)),"",VLOOKUP($J144,'[1]early late'!$G$1:$BT$134,41,FALSE))</f>
        <v/>
      </c>
      <c r="BP144">
        <f t="shared" si="137"/>
        <v>-2.69</v>
      </c>
      <c r="BQ144">
        <f t="shared" si="114"/>
        <v>-15.91</v>
      </c>
      <c r="BR144">
        <f t="shared" si="115"/>
        <v>-13.22</v>
      </c>
      <c r="BS144">
        <f t="shared" si="138"/>
        <v>0.25</v>
      </c>
      <c r="BT144">
        <f t="shared" si="116"/>
        <v>-1.92</v>
      </c>
      <c r="BU144">
        <f t="shared" si="117"/>
        <v>-2.17</v>
      </c>
      <c r="BW144" s="24">
        <f t="shared" si="145"/>
        <v>0</v>
      </c>
      <c r="BX144" s="24" t="str">
        <f t="shared" si="118"/>
        <v/>
      </c>
      <c r="BY144" s="24" t="str">
        <f t="shared" si="119"/>
        <v/>
      </c>
      <c r="BZ144" s="24" t="str">
        <f t="shared" si="120"/>
        <v/>
      </c>
      <c r="CA144" s="24" t="str">
        <f t="shared" si="121"/>
        <v/>
      </c>
      <c r="CB144" s="24" t="str">
        <f t="shared" si="139"/>
        <v/>
      </c>
      <c r="CC144" s="24">
        <f t="shared" si="122"/>
        <v>1</v>
      </c>
      <c r="CD144" s="25">
        <f t="shared" si="123"/>
        <v>0</v>
      </c>
      <c r="CE144" s="24" t="str">
        <f t="shared" si="124"/>
        <v/>
      </c>
      <c r="CF144">
        <f t="shared" si="125"/>
        <v>1</v>
      </c>
      <c r="CG144">
        <f t="shared" si="140"/>
        <v>1</v>
      </c>
      <c r="CH144">
        <f t="shared" si="141"/>
        <v>0</v>
      </c>
      <c r="CI144">
        <f t="shared" si="142"/>
        <v>0</v>
      </c>
      <c r="CJ144">
        <f t="shared" si="143"/>
        <v>1</v>
      </c>
      <c r="CK144">
        <f t="shared" si="126"/>
        <v>20</v>
      </c>
      <c r="CL144">
        <f t="shared" si="146"/>
        <v>1</v>
      </c>
      <c r="CM144">
        <f t="shared" si="147"/>
        <v>1</v>
      </c>
      <c r="CN144" t="str">
        <f t="shared" si="129"/>
        <v/>
      </c>
      <c r="CO144">
        <f t="shared" si="130"/>
        <v>1</v>
      </c>
    </row>
    <row r="145" spans="1:93" ht="16" x14ac:dyDescent="0.2">
      <c r="A145">
        <v>490</v>
      </c>
      <c r="B145" t="s">
        <v>1405</v>
      </c>
      <c r="C145" t="s">
        <v>94</v>
      </c>
      <c r="D145" t="s">
        <v>1406</v>
      </c>
      <c r="E145" t="s">
        <v>109</v>
      </c>
      <c r="F145" t="s">
        <v>97</v>
      </c>
      <c r="G145">
        <v>90046</v>
      </c>
      <c r="H145" t="s">
        <v>1407</v>
      </c>
      <c r="J145" t="str">
        <f t="shared" si="104"/>
        <v>Kim Tillinghast_0</v>
      </c>
      <c r="K145" s="22">
        <v>29724</v>
      </c>
      <c r="L145">
        <v>1</v>
      </c>
      <c r="M145" s="43" t="s">
        <v>1408</v>
      </c>
      <c r="N145" s="43"/>
      <c r="O145">
        <v>0</v>
      </c>
      <c r="P145">
        <v>0</v>
      </c>
      <c r="Q145">
        <v>0</v>
      </c>
      <c r="R145">
        <f t="shared" si="105"/>
        <v>1</v>
      </c>
      <c r="S145">
        <f t="shared" si="106"/>
        <v>0</v>
      </c>
      <c r="T145">
        <f t="shared" si="107"/>
        <v>0</v>
      </c>
      <c r="U145">
        <f t="shared" si="108"/>
        <v>0</v>
      </c>
      <c r="V145">
        <f t="shared" si="109"/>
        <v>0</v>
      </c>
      <c r="W145">
        <f t="shared" si="148"/>
        <v>0</v>
      </c>
      <c r="X145">
        <f t="shared" si="110"/>
        <v>0</v>
      </c>
      <c r="Y145" s="22" t="s">
        <v>889</v>
      </c>
      <c r="Z145">
        <v>0</v>
      </c>
      <c r="AA145">
        <f t="shared" si="134"/>
        <v>1</v>
      </c>
      <c r="AB145">
        <f t="shared" si="111"/>
        <v>0</v>
      </c>
      <c r="AC145">
        <v>0</v>
      </c>
      <c r="AD145">
        <v>0</v>
      </c>
      <c r="AE145">
        <f t="shared" si="112"/>
        <v>0</v>
      </c>
      <c r="AF145" s="23">
        <f t="shared" si="135"/>
        <v>0</v>
      </c>
      <c r="AG145">
        <f t="shared" si="97"/>
        <v>0</v>
      </c>
      <c r="AH145">
        <v>0</v>
      </c>
      <c r="AJ145">
        <f t="shared" si="113"/>
        <v>0</v>
      </c>
      <c r="AK145" s="22" t="s">
        <v>1409</v>
      </c>
      <c r="AN145">
        <v>15</v>
      </c>
      <c r="AO145" s="24">
        <v>2</v>
      </c>
      <c r="AP145" s="25">
        <f t="shared" si="136"/>
        <v>24.021917808219179</v>
      </c>
      <c r="AQ145">
        <v>2</v>
      </c>
      <c r="AS145" s="26">
        <v>0</v>
      </c>
      <c r="AT145" s="24">
        <v>1</v>
      </c>
      <c r="AU145" s="27">
        <v>5</v>
      </c>
      <c r="AV145" s="27"/>
      <c r="AW145" s="22">
        <v>38621</v>
      </c>
      <c r="AX145" s="22" t="str">
        <f>IF(ISERROR(VLOOKUP($J145,'[1]early late'!$G$1:$BT$134,7,FALSE)),"",VLOOKUP($J145,'[1]early late'!$G$1:$BT$134,7,FALSE))</f>
        <v/>
      </c>
      <c r="AY145" s="22">
        <v>38628</v>
      </c>
      <c r="AZ145" s="27">
        <f t="shared" si="149"/>
        <v>0.23333333333333334</v>
      </c>
      <c r="BA145" t="s">
        <v>1235</v>
      </c>
      <c r="BB145" s="25">
        <f t="shared" si="144"/>
        <v>3</v>
      </c>
      <c r="BC145" s="27">
        <v>1.5</v>
      </c>
      <c r="BD145" s="27">
        <v>9.57</v>
      </c>
      <c r="BE145" s="27"/>
      <c r="BF145" s="27"/>
      <c r="BG145" s="27" t="str">
        <f>IF(ISERROR(VLOOKUP($J145,'[1]early late'!$G$1:$BT$134,8,FALSE)),"",VLOOKUP($J145,'[1]early late'!$G$1:$BT$134,8,FALSE))</f>
        <v/>
      </c>
      <c r="BH145" s="27" t="str">
        <f>IF(ISERROR(VLOOKUP($J145,'[1]early late'!$G$1:$BT$134,9,FALSE)),"",VLOOKUP($J145,'[1]early late'!$G$1:$BT$134,9,FALSE))</f>
        <v/>
      </c>
      <c r="BI145" s="27"/>
      <c r="BJ145">
        <v>2.97</v>
      </c>
      <c r="BK145">
        <v>8.7899999999999991</v>
      </c>
      <c r="BM145" s="28" t="s">
        <v>1410</v>
      </c>
      <c r="BN145" s="28" t="str">
        <f>IF(ISERROR(VLOOKUP($J145,'[1]early late'!$G$1:$BT$134,40,FALSE)),"",VLOOKUP($J145,'[1]early late'!$G$1:$BT$134,40,FALSE))</f>
        <v/>
      </c>
      <c r="BO145" s="28" t="str">
        <f>IF(ISERROR(VLOOKUP($J145,'[1]early late'!$G$1:$BT$134,41,FALSE)),"",VLOOKUP($J145,'[1]early late'!$G$1:$BT$134,41,FALSE))</f>
        <v/>
      </c>
      <c r="BP145">
        <f t="shared" si="137"/>
        <v>-1.5</v>
      </c>
      <c r="BQ145">
        <f t="shared" si="114"/>
        <v>-9.57</v>
      </c>
      <c r="BR145">
        <f t="shared" si="115"/>
        <v>-8.07</v>
      </c>
      <c r="BS145">
        <f t="shared" si="138"/>
        <v>1.4700000000000002</v>
      </c>
      <c r="BT145">
        <f t="shared" si="116"/>
        <v>-0.78000000000000114</v>
      </c>
      <c r="BU145">
        <f t="shared" si="117"/>
        <v>-2.2500000000000018</v>
      </c>
      <c r="BW145" s="24">
        <f t="shared" si="145"/>
        <v>0</v>
      </c>
      <c r="BX145" s="24" t="str">
        <f t="shared" si="118"/>
        <v/>
      </c>
      <c r="BY145" s="24" t="str">
        <f t="shared" si="119"/>
        <v/>
      </c>
      <c r="BZ145" s="24" t="str">
        <f t="shared" si="120"/>
        <v/>
      </c>
      <c r="CA145" s="24" t="str">
        <f t="shared" si="121"/>
        <v/>
      </c>
      <c r="CB145" s="24" t="str">
        <f t="shared" si="139"/>
        <v/>
      </c>
      <c r="CC145" s="24">
        <f t="shared" si="122"/>
        <v>0</v>
      </c>
      <c r="CD145" s="25">
        <f t="shared" si="123"/>
        <v>0</v>
      </c>
      <c r="CE145" s="24" t="str">
        <f t="shared" si="124"/>
        <v/>
      </c>
      <c r="CF145">
        <f t="shared" si="125"/>
        <v>1</v>
      </c>
      <c r="CG145">
        <f t="shared" si="140"/>
        <v>1</v>
      </c>
      <c r="CH145">
        <f t="shared" si="141"/>
        <v>1</v>
      </c>
      <c r="CI145">
        <f t="shared" si="142"/>
        <v>0</v>
      </c>
      <c r="CJ145">
        <f t="shared" si="143"/>
        <v>1</v>
      </c>
      <c r="CK145">
        <f t="shared" si="126"/>
        <v>3.4013605442176864</v>
      </c>
      <c r="CL145">
        <f t="shared" si="146"/>
        <v>-0.2200000000000002</v>
      </c>
      <c r="CM145">
        <f t="shared" si="147"/>
        <v>0</v>
      </c>
      <c r="CN145" t="str">
        <f t="shared" si="129"/>
        <v/>
      </c>
      <c r="CO145" t="str">
        <f t="shared" si="130"/>
        <v/>
      </c>
    </row>
    <row r="146" spans="1:93" ht="16" x14ac:dyDescent="0.2">
      <c r="A146">
        <v>504</v>
      </c>
      <c r="B146" t="s">
        <v>1452</v>
      </c>
      <c r="C146" t="s">
        <v>94</v>
      </c>
      <c r="D146" t="s">
        <v>1453</v>
      </c>
      <c r="E146" t="s">
        <v>667</v>
      </c>
      <c r="F146" t="s">
        <v>97</v>
      </c>
      <c r="G146">
        <v>91607</v>
      </c>
      <c r="H146" t="s">
        <v>1454</v>
      </c>
      <c r="J146" t="str">
        <f t="shared" si="104"/>
        <v>Marisa Pearson_0</v>
      </c>
      <c r="K146" s="22">
        <v>26252</v>
      </c>
      <c r="L146">
        <v>1</v>
      </c>
      <c r="M146" s="22" t="s">
        <v>1348</v>
      </c>
      <c r="N146" s="22"/>
      <c r="O146">
        <v>0</v>
      </c>
      <c r="P146">
        <v>0</v>
      </c>
      <c r="Q146">
        <v>0</v>
      </c>
      <c r="R146">
        <f t="shared" si="105"/>
        <v>0</v>
      </c>
      <c r="S146">
        <f t="shared" si="106"/>
        <v>0</v>
      </c>
      <c r="T146">
        <f t="shared" si="107"/>
        <v>1</v>
      </c>
      <c r="U146">
        <f t="shared" si="108"/>
        <v>0</v>
      </c>
      <c r="V146">
        <f t="shared" si="109"/>
        <v>0</v>
      </c>
      <c r="W146">
        <f t="shared" si="148"/>
        <v>0</v>
      </c>
      <c r="X146">
        <f t="shared" si="110"/>
        <v>0</v>
      </c>
      <c r="Y146" s="32" t="s">
        <v>1455</v>
      </c>
      <c r="Z146">
        <v>0</v>
      </c>
      <c r="AA146">
        <f t="shared" si="134"/>
        <v>1</v>
      </c>
      <c r="AB146">
        <f t="shared" si="111"/>
        <v>0</v>
      </c>
      <c r="AC146">
        <v>0</v>
      </c>
      <c r="AD146">
        <v>0</v>
      </c>
      <c r="AE146">
        <f t="shared" si="112"/>
        <v>0</v>
      </c>
      <c r="AF146" s="23">
        <f t="shared" si="135"/>
        <v>0</v>
      </c>
      <c r="AG146">
        <f t="shared" si="97"/>
        <v>0</v>
      </c>
      <c r="AH146">
        <v>0</v>
      </c>
      <c r="AJ146">
        <f t="shared" si="113"/>
        <v>0</v>
      </c>
      <c r="AK146" s="22" t="s">
        <v>1167</v>
      </c>
      <c r="AN146" t="str">
        <f>IF(ISERROR(VLOOKUP($J146,'[1]early late'!$G$1:$BT$134,6,FALSE)),"",VLOOKUP($J146,'[1]early late'!$G$1:$BT$134,6,FALSE))</f>
        <v/>
      </c>
      <c r="AO146" s="24">
        <v>2</v>
      </c>
      <c r="AP146" s="25">
        <f t="shared" si="136"/>
        <v>36.967123287671235</v>
      </c>
      <c r="AQ146">
        <v>2</v>
      </c>
      <c r="AS146" s="26">
        <v>0</v>
      </c>
      <c r="AT146" s="24">
        <v>1</v>
      </c>
      <c r="AU146" s="27">
        <v>5</v>
      </c>
      <c r="AV146" s="27"/>
      <c r="AW146" s="22">
        <v>39941</v>
      </c>
      <c r="AX146" s="22" t="str">
        <f>IF(ISERROR(VLOOKUP($J146,'[1]early late'!$G$1:$BT$134,7,FALSE)),"",VLOOKUP($J146,'[1]early late'!$G$1:$BT$134,7,FALSE))</f>
        <v/>
      </c>
      <c r="AY146" s="22">
        <v>39954</v>
      </c>
      <c r="AZ146" s="27">
        <f t="shared" si="149"/>
        <v>0.43333333333333335</v>
      </c>
      <c r="BA146" t="s">
        <v>1235</v>
      </c>
      <c r="BB146" s="25">
        <f t="shared" si="144"/>
        <v>3</v>
      </c>
      <c r="BC146" s="27">
        <v>3.58</v>
      </c>
      <c r="BD146" s="27">
        <v>14.77</v>
      </c>
      <c r="BE146" s="27"/>
      <c r="BF146" s="27"/>
      <c r="BG146" s="27" t="str">
        <f>IF(ISERROR(VLOOKUP($J146,'[1]early late'!$G$1:$BT$134,8,FALSE)),"",VLOOKUP($J146,'[1]early late'!$G$1:$BT$134,8,FALSE))</f>
        <v/>
      </c>
      <c r="BH146" s="27" t="str">
        <f>IF(ISERROR(VLOOKUP($J146,'[1]early late'!$G$1:$BT$134,9,FALSE)),"",VLOOKUP($J146,'[1]early late'!$G$1:$BT$134,9,FALSE))</f>
        <v/>
      </c>
      <c r="BI146" s="27"/>
      <c r="BJ146">
        <v>4.5199999999999996</v>
      </c>
      <c r="BK146">
        <v>12.15</v>
      </c>
      <c r="BM146" s="28" t="s">
        <v>1456</v>
      </c>
      <c r="BN146" s="28" t="str">
        <f>IF(ISERROR(VLOOKUP($J146,'[1]early late'!$G$1:$BT$134,40,FALSE)),"",VLOOKUP($J146,'[1]early late'!$G$1:$BT$134,40,FALSE))</f>
        <v/>
      </c>
      <c r="BO146" s="28" t="str">
        <f>IF(ISERROR(VLOOKUP($J146,'[1]early late'!$G$1:$BT$134,41,FALSE)),"",VLOOKUP($J146,'[1]early late'!$G$1:$BT$134,41,FALSE))</f>
        <v/>
      </c>
      <c r="BP146">
        <f t="shared" si="137"/>
        <v>-3.58</v>
      </c>
      <c r="BQ146">
        <f t="shared" si="114"/>
        <v>-14.77</v>
      </c>
      <c r="BR146">
        <f t="shared" si="115"/>
        <v>-11.19</v>
      </c>
      <c r="BS146">
        <f t="shared" si="138"/>
        <v>0.9399999999999995</v>
      </c>
      <c r="BT146">
        <f t="shared" si="116"/>
        <v>-2.6199999999999992</v>
      </c>
      <c r="BU146">
        <f t="shared" si="117"/>
        <v>-3.5599999999999987</v>
      </c>
      <c r="BW146" s="24">
        <f t="shared" si="145"/>
        <v>0</v>
      </c>
      <c r="BX146" s="24" t="str">
        <f t="shared" si="118"/>
        <v/>
      </c>
      <c r="BY146" s="24" t="str">
        <f t="shared" si="119"/>
        <v/>
      </c>
      <c r="BZ146" s="24" t="str">
        <f t="shared" si="120"/>
        <v/>
      </c>
      <c r="CA146" s="24" t="str">
        <f t="shared" si="121"/>
        <v/>
      </c>
      <c r="CB146" s="24" t="str">
        <f t="shared" si="139"/>
        <v/>
      </c>
      <c r="CC146" s="24">
        <f t="shared" si="122"/>
        <v>0</v>
      </c>
      <c r="CD146" s="25">
        <f t="shared" si="123"/>
        <v>0</v>
      </c>
      <c r="CE146" s="24" t="str">
        <f t="shared" si="124"/>
        <v/>
      </c>
      <c r="CF146">
        <f t="shared" si="125"/>
        <v>1</v>
      </c>
      <c r="CG146">
        <f t="shared" si="140"/>
        <v>1</v>
      </c>
      <c r="CH146">
        <f t="shared" si="141"/>
        <v>0</v>
      </c>
      <c r="CI146">
        <f t="shared" si="142"/>
        <v>0</v>
      </c>
      <c r="CJ146">
        <f t="shared" si="143"/>
        <v>1</v>
      </c>
      <c r="CK146">
        <f t="shared" si="126"/>
        <v>5.3191489361702153</v>
      </c>
      <c r="CL146">
        <f t="shared" si="146"/>
        <v>0.3100000000000005</v>
      </c>
      <c r="CM146">
        <f t="shared" si="147"/>
        <v>0</v>
      </c>
      <c r="CN146" t="str">
        <f t="shared" si="129"/>
        <v/>
      </c>
      <c r="CO146" t="str">
        <f t="shared" si="130"/>
        <v/>
      </c>
    </row>
    <row r="147" spans="1:93" ht="16" hidden="1" x14ac:dyDescent="0.2">
      <c r="A147">
        <v>518</v>
      </c>
      <c r="B147" t="s">
        <v>1486</v>
      </c>
      <c r="C147" t="s">
        <v>94</v>
      </c>
      <c r="D147" t="s">
        <v>1487</v>
      </c>
      <c r="E147" t="s">
        <v>1488</v>
      </c>
      <c r="F147" t="s">
        <v>97</v>
      </c>
      <c r="G147">
        <v>92557</v>
      </c>
      <c r="H147" t="s">
        <v>1489</v>
      </c>
      <c r="J147" t="str">
        <f t="shared" si="104"/>
        <v>Nancy Routtenberg (27)_1</v>
      </c>
      <c r="K147" s="22">
        <v>20411</v>
      </c>
      <c r="L147">
        <v>0</v>
      </c>
      <c r="M147" s="22"/>
      <c r="N147" s="22"/>
      <c r="O147">
        <v>0</v>
      </c>
      <c r="P147">
        <v>0</v>
      </c>
      <c r="Q147">
        <v>0</v>
      </c>
      <c r="R147">
        <f t="shared" si="105"/>
        <v>0</v>
      </c>
      <c r="S147">
        <f t="shared" si="106"/>
        <v>0</v>
      </c>
      <c r="T147">
        <f t="shared" si="107"/>
        <v>0</v>
      </c>
      <c r="U147">
        <f t="shared" si="108"/>
        <v>0</v>
      </c>
      <c r="V147">
        <f t="shared" si="109"/>
        <v>0</v>
      </c>
      <c r="W147">
        <f t="shared" si="148"/>
        <v>0</v>
      </c>
      <c r="X147">
        <f t="shared" si="110"/>
        <v>0</v>
      </c>
      <c r="Y147" s="22" t="s">
        <v>1490</v>
      </c>
      <c r="Z147">
        <v>0</v>
      </c>
      <c r="AA147">
        <f t="shared" si="134"/>
        <v>1</v>
      </c>
      <c r="AB147">
        <f t="shared" si="111"/>
        <v>0</v>
      </c>
      <c r="AC147">
        <v>0</v>
      </c>
      <c r="AD147">
        <v>0</v>
      </c>
      <c r="AE147">
        <f t="shared" si="112"/>
        <v>0</v>
      </c>
      <c r="AF147" s="23">
        <f t="shared" si="135"/>
        <v>0</v>
      </c>
      <c r="AG147">
        <f t="shared" si="97"/>
        <v>1</v>
      </c>
      <c r="AH147">
        <v>0</v>
      </c>
      <c r="AJ147">
        <f t="shared" si="113"/>
        <v>0</v>
      </c>
      <c r="AK147" s="22" t="s">
        <v>1491</v>
      </c>
      <c r="AN147">
        <v>15</v>
      </c>
      <c r="AO147" s="24">
        <v>2</v>
      </c>
      <c r="AP147" s="25">
        <f t="shared" si="136"/>
        <v>52.358904109589041</v>
      </c>
      <c r="AQ147">
        <v>2</v>
      </c>
      <c r="AS147" s="26">
        <v>1</v>
      </c>
      <c r="AT147" s="24">
        <v>1</v>
      </c>
      <c r="AU147" s="27">
        <v>5</v>
      </c>
      <c r="AV147" s="27"/>
      <c r="AW147" s="22">
        <v>39801</v>
      </c>
      <c r="AX147" s="22" t="str">
        <f>IF(ISERROR(VLOOKUP($J147,'[1]early late'!$G$1:$BT$134,7,FALSE)),"",VLOOKUP($J147,'[1]early late'!$G$1:$BT$134,7,FALSE))</f>
        <v/>
      </c>
      <c r="AY147" s="22">
        <v>39895</v>
      </c>
      <c r="AZ147" s="27">
        <f t="shared" si="149"/>
        <v>3.1333333333333333</v>
      </c>
      <c r="BA147" t="s">
        <v>245</v>
      </c>
      <c r="BB147" s="25">
        <f t="shared" si="144"/>
        <v>2</v>
      </c>
      <c r="BC147" s="27">
        <v>2.83</v>
      </c>
      <c r="BD147" s="27">
        <v>17.45</v>
      </c>
      <c r="BE147" s="27">
        <v>4.46</v>
      </c>
      <c r="BF147" s="27">
        <v>20.350000000000001</v>
      </c>
      <c r="BG147" s="27" t="str">
        <f>IF(ISERROR(VLOOKUP($J147,'[1]early late'!$G$1:$BT$134,8,FALSE)),"",VLOOKUP($J147,'[1]early late'!$G$1:$BT$134,8,FALSE))</f>
        <v/>
      </c>
      <c r="BH147" s="27" t="str">
        <f>IF(ISERROR(VLOOKUP($J147,'[1]early late'!$G$1:$BT$134,9,FALSE)),"",VLOOKUP($J147,'[1]early late'!$G$1:$BT$134,9,FALSE))</f>
        <v/>
      </c>
      <c r="BI147" s="27"/>
      <c r="BJ147" s="27">
        <v>3.78</v>
      </c>
      <c r="BK147" s="27">
        <v>17.3</v>
      </c>
      <c r="BM147" s="28" t="s">
        <v>1492</v>
      </c>
      <c r="BN147" s="28" t="str">
        <f>IF(ISERROR(VLOOKUP($J147,'[1]early late'!$G$1:$BT$134,40,FALSE)),"",VLOOKUP($J147,'[1]early late'!$G$1:$BT$134,40,FALSE))</f>
        <v/>
      </c>
      <c r="BO147" s="28" t="str">
        <f>IF(ISERROR(VLOOKUP($J147,'[1]early late'!$G$1:$BT$134,41,FALSE)),"",VLOOKUP($J147,'[1]early late'!$G$1:$BT$134,41,FALSE))</f>
        <v/>
      </c>
      <c r="BP147">
        <f t="shared" si="137"/>
        <v>1.63</v>
      </c>
      <c r="BQ147">
        <f t="shared" si="114"/>
        <v>2.9000000000000021</v>
      </c>
      <c r="BR147">
        <f t="shared" si="115"/>
        <v>1.2700000000000022</v>
      </c>
      <c r="BS147">
        <f t="shared" si="138"/>
        <v>0.94999999999999973</v>
      </c>
      <c r="BT147">
        <f t="shared" si="116"/>
        <v>-0.14999999999999858</v>
      </c>
      <c r="BU147">
        <f t="shared" si="117"/>
        <v>-1.0999999999999979</v>
      </c>
      <c r="BW147" s="24">
        <f t="shared" si="145"/>
        <v>1</v>
      </c>
      <c r="BX147" s="24" t="str">
        <f t="shared" si="118"/>
        <v/>
      </c>
      <c r="BY147" s="24" t="str">
        <f t="shared" si="119"/>
        <v/>
      </c>
      <c r="BZ147" s="24" t="str">
        <f t="shared" si="120"/>
        <v/>
      </c>
      <c r="CA147" s="24" t="str">
        <f t="shared" si="121"/>
        <v/>
      </c>
      <c r="CB147" s="24">
        <f t="shared" si="139"/>
        <v>0</v>
      </c>
      <c r="CC147" s="24">
        <f t="shared" si="122"/>
        <v>1</v>
      </c>
      <c r="CD147" s="25">
        <f t="shared" si="123"/>
        <v>0</v>
      </c>
      <c r="CE147" s="24" t="str">
        <f t="shared" si="124"/>
        <v/>
      </c>
      <c r="CF147">
        <f t="shared" si="125"/>
        <v>1</v>
      </c>
      <c r="CG147">
        <f t="shared" si="140"/>
        <v>1</v>
      </c>
      <c r="CH147">
        <f t="shared" si="141"/>
        <v>0</v>
      </c>
      <c r="CI147">
        <f t="shared" si="142"/>
        <v>0</v>
      </c>
      <c r="CJ147">
        <f t="shared" si="143"/>
        <v>1</v>
      </c>
      <c r="CK147">
        <f t="shared" si="126"/>
        <v>5.2631578947368434</v>
      </c>
      <c r="CL147">
        <f t="shared" si="146"/>
        <v>0.30000000000000027</v>
      </c>
      <c r="CM147">
        <f t="shared" si="147"/>
        <v>0</v>
      </c>
      <c r="CN147" t="str">
        <f t="shared" si="129"/>
        <v/>
      </c>
      <c r="CO147" t="str">
        <f t="shared" si="130"/>
        <v/>
      </c>
    </row>
    <row r="148" spans="1:93" ht="16" x14ac:dyDescent="0.2">
      <c r="A148">
        <v>521</v>
      </c>
      <c r="B148" t="s">
        <v>1499</v>
      </c>
      <c r="C148" t="s">
        <v>94</v>
      </c>
      <c r="D148" t="s">
        <v>1500</v>
      </c>
      <c r="E148" t="s">
        <v>1501</v>
      </c>
      <c r="F148" t="s">
        <v>97</v>
      </c>
      <c r="G148">
        <v>94303</v>
      </c>
      <c r="H148" t="s">
        <v>1502</v>
      </c>
      <c r="J148" t="str">
        <f t="shared" si="104"/>
        <v>Paymon Mogharabi_0</v>
      </c>
      <c r="K148" s="22">
        <v>24127</v>
      </c>
      <c r="L148">
        <v>1</v>
      </c>
      <c r="M148" s="22" t="s">
        <v>888</v>
      </c>
      <c r="N148" s="22"/>
      <c r="O148">
        <v>0</v>
      </c>
      <c r="P148">
        <v>0</v>
      </c>
      <c r="Q148">
        <v>0</v>
      </c>
      <c r="R148">
        <f t="shared" si="105"/>
        <v>0</v>
      </c>
      <c r="S148">
        <f t="shared" si="106"/>
        <v>0</v>
      </c>
      <c r="T148">
        <f t="shared" si="107"/>
        <v>0</v>
      </c>
      <c r="U148">
        <f t="shared" si="108"/>
        <v>0</v>
      </c>
      <c r="V148">
        <f t="shared" si="109"/>
        <v>0</v>
      </c>
      <c r="W148">
        <f t="shared" si="148"/>
        <v>0</v>
      </c>
      <c r="X148">
        <f t="shared" si="110"/>
        <v>0</v>
      </c>
      <c r="Y148" s="22" t="s">
        <v>889</v>
      </c>
      <c r="Z148">
        <v>0</v>
      </c>
      <c r="AA148">
        <f t="shared" si="134"/>
        <v>1</v>
      </c>
      <c r="AB148">
        <f t="shared" si="111"/>
        <v>0</v>
      </c>
      <c r="AC148">
        <v>0</v>
      </c>
      <c r="AD148">
        <v>0</v>
      </c>
      <c r="AE148">
        <f t="shared" si="112"/>
        <v>0</v>
      </c>
      <c r="AF148" s="23">
        <f t="shared" si="135"/>
        <v>0</v>
      </c>
      <c r="AG148">
        <f t="shared" si="97"/>
        <v>0</v>
      </c>
      <c r="AH148">
        <v>0</v>
      </c>
      <c r="AJ148">
        <f t="shared" si="113"/>
        <v>0</v>
      </c>
      <c r="AK148" s="22" t="s">
        <v>1503</v>
      </c>
      <c r="AN148">
        <v>17</v>
      </c>
      <c r="AO148" s="24">
        <v>1</v>
      </c>
      <c r="AP148" s="25">
        <f t="shared" si="136"/>
        <v>43.12054794520548</v>
      </c>
      <c r="AQ148">
        <v>2</v>
      </c>
      <c r="AS148" s="26">
        <v>0</v>
      </c>
      <c r="AT148" s="24">
        <v>1</v>
      </c>
      <c r="AU148" s="27">
        <v>5</v>
      </c>
      <c r="AV148" s="27"/>
      <c r="AW148" s="22">
        <v>40095</v>
      </c>
      <c r="AX148" s="22" t="str">
        <f>IF(ISERROR(VLOOKUP($J148,'[1]early late'!$G$1:$BT$134,7,FALSE)),"",VLOOKUP($J148,'[1]early late'!$G$1:$BT$134,7,FALSE))</f>
        <v/>
      </c>
      <c r="AY148" s="22">
        <v>40101</v>
      </c>
      <c r="AZ148" s="27">
        <f t="shared" si="149"/>
        <v>0.2</v>
      </c>
      <c r="BA148" t="s">
        <v>101</v>
      </c>
      <c r="BB148" s="25">
        <f t="shared" si="144"/>
        <v>0</v>
      </c>
      <c r="BC148" s="27">
        <v>2.85</v>
      </c>
      <c r="BD148" s="27">
        <v>12.7</v>
      </c>
      <c r="BE148" s="27">
        <v>3.3</v>
      </c>
      <c r="BF148" s="27">
        <v>12.46</v>
      </c>
      <c r="BG148" s="27" t="str">
        <f>IF(ISERROR(VLOOKUP($J148,'[1]early late'!$G$1:$BT$134,8,FALSE)),"",VLOOKUP($J148,'[1]early late'!$G$1:$BT$134,8,FALSE))</f>
        <v/>
      </c>
      <c r="BH148" s="27" t="str">
        <f>IF(ISERROR(VLOOKUP($J148,'[1]early late'!$G$1:$BT$134,9,FALSE)),"",VLOOKUP($J148,'[1]early late'!$G$1:$BT$134,9,FALSE))</f>
        <v/>
      </c>
      <c r="BI148" s="27"/>
      <c r="BJ148" s="34" t="s">
        <v>1252</v>
      </c>
      <c r="BM148" s="28" t="s">
        <v>1504</v>
      </c>
      <c r="BN148" s="28" t="str">
        <f>IF(ISERROR(VLOOKUP($J148,'[1]early late'!$G$1:$BT$134,40,FALSE)),"",VLOOKUP($J148,'[1]early late'!$G$1:$BT$134,40,FALSE))</f>
        <v/>
      </c>
      <c r="BO148" s="28" t="str">
        <f>IF(ISERROR(VLOOKUP($J148,'[1]early late'!$G$1:$BT$134,41,FALSE)),"",VLOOKUP($J148,'[1]early late'!$G$1:$BT$134,41,FALSE))</f>
        <v/>
      </c>
      <c r="BP148">
        <f t="shared" si="137"/>
        <v>0.44999999999999973</v>
      </c>
      <c r="BQ148">
        <f t="shared" si="114"/>
        <v>-0.23999999999999844</v>
      </c>
      <c r="BR148">
        <f t="shared" si="115"/>
        <v>-0.68999999999999817</v>
      </c>
      <c r="BS148" t="str">
        <f t="shared" si="138"/>
        <v/>
      </c>
      <c r="BT148" t="str">
        <f t="shared" si="116"/>
        <v/>
      </c>
      <c r="BU148" t="str">
        <f t="shared" si="117"/>
        <v/>
      </c>
      <c r="BW148" s="24">
        <f t="shared" si="145"/>
        <v>1</v>
      </c>
      <c r="BX148" s="24" t="str">
        <f t="shared" si="118"/>
        <v/>
      </c>
      <c r="BY148" s="24" t="str">
        <f t="shared" si="119"/>
        <v/>
      </c>
      <c r="BZ148" s="24" t="str">
        <f t="shared" si="120"/>
        <v/>
      </c>
      <c r="CA148" s="24" t="str">
        <f t="shared" si="121"/>
        <v/>
      </c>
      <c r="CB148" s="24">
        <f t="shared" si="139"/>
        <v>1</v>
      </c>
      <c r="CC148" s="24">
        <f t="shared" si="122"/>
        <v>0</v>
      </c>
      <c r="CD148" s="25" t="str">
        <f t="shared" si="123"/>
        <v/>
      </c>
      <c r="CE148" s="24" t="str">
        <f t="shared" si="124"/>
        <v/>
      </c>
      <c r="CF148">
        <f t="shared" si="125"/>
        <v>0</v>
      </c>
      <c r="CG148" t="str">
        <f t="shared" si="140"/>
        <v/>
      </c>
      <c r="CH148" t="str">
        <f t="shared" si="141"/>
        <v/>
      </c>
      <c r="CI148" t="str">
        <f t="shared" si="142"/>
        <v/>
      </c>
      <c r="CJ148" t="str">
        <f t="shared" si="143"/>
        <v/>
      </c>
      <c r="CK148" t="str">
        <f t="shared" si="126"/>
        <v/>
      </c>
      <c r="CN148" t="str">
        <f t="shared" si="129"/>
        <v/>
      </c>
      <c r="CO148" t="str">
        <f t="shared" si="130"/>
        <v/>
      </c>
    </row>
    <row r="149" spans="1:93" ht="16" hidden="1" x14ac:dyDescent="0.2">
      <c r="A149">
        <v>560</v>
      </c>
      <c r="B149" t="s">
        <v>615</v>
      </c>
      <c r="C149" t="s">
        <v>94</v>
      </c>
      <c r="D149" t="s">
        <v>616</v>
      </c>
      <c r="E149" t="s">
        <v>617</v>
      </c>
      <c r="F149" t="s">
        <v>618</v>
      </c>
      <c r="G149">
        <v>89134</v>
      </c>
      <c r="H149" t="s">
        <v>619</v>
      </c>
      <c r="J149" t="str">
        <f t="shared" si="104"/>
        <v>Al Fishman_0</v>
      </c>
      <c r="K149" s="22">
        <v>10168</v>
      </c>
      <c r="L149">
        <v>1</v>
      </c>
      <c r="M149" s="22" t="s">
        <v>620</v>
      </c>
      <c r="N149" s="22"/>
      <c r="O149">
        <v>0</v>
      </c>
      <c r="P149">
        <v>0</v>
      </c>
      <c r="Q149">
        <v>0</v>
      </c>
      <c r="R149">
        <f t="shared" si="105"/>
        <v>0</v>
      </c>
      <c r="S149">
        <f t="shared" si="106"/>
        <v>0</v>
      </c>
      <c r="T149">
        <f t="shared" si="107"/>
        <v>0</v>
      </c>
      <c r="U149">
        <f t="shared" si="108"/>
        <v>0</v>
      </c>
      <c r="V149">
        <f t="shared" si="109"/>
        <v>0</v>
      </c>
      <c r="W149">
        <f t="shared" si="148"/>
        <v>0</v>
      </c>
      <c r="X149">
        <f t="shared" si="110"/>
        <v>0</v>
      </c>
      <c r="Y149" s="22" t="s">
        <v>1637</v>
      </c>
      <c r="Z149">
        <v>0</v>
      </c>
      <c r="AA149" s="31">
        <f t="shared" si="134"/>
        <v>0</v>
      </c>
      <c r="AB149">
        <f t="shared" si="111"/>
        <v>1</v>
      </c>
      <c r="AC149">
        <v>0</v>
      </c>
      <c r="AD149">
        <v>1</v>
      </c>
      <c r="AE149">
        <f t="shared" si="112"/>
        <v>0</v>
      </c>
      <c r="AF149">
        <f t="shared" si="135"/>
        <v>0</v>
      </c>
      <c r="AG149">
        <f t="shared" si="97"/>
        <v>0</v>
      </c>
      <c r="AH149">
        <v>1</v>
      </c>
      <c r="AI149" t="s">
        <v>622</v>
      </c>
      <c r="AJ149">
        <f t="shared" si="113"/>
        <v>1</v>
      </c>
      <c r="AK149" s="22"/>
      <c r="AL149">
        <v>25</v>
      </c>
      <c r="AN149" t="str">
        <f>IF(ISERROR(VLOOKUP($J149,'[2]early late'!$G$1:$BT$134,6,FALSE)),"",VLOOKUP($J149,'[2]early late'!$G$1:$BT$134,6,FALSE))</f>
        <v/>
      </c>
      <c r="AO149" s="24">
        <v>1</v>
      </c>
      <c r="AP149" s="25">
        <f t="shared" si="136"/>
        <v>71.279452054794518</v>
      </c>
      <c r="AQ149">
        <v>1</v>
      </c>
      <c r="AS149" s="24">
        <v>0</v>
      </c>
      <c r="AT149" s="24">
        <v>0</v>
      </c>
      <c r="AU149" s="27">
        <v>5</v>
      </c>
      <c r="AV149" s="27"/>
      <c r="AW149" s="22">
        <v>36565</v>
      </c>
      <c r="AX149" s="22" t="str">
        <f>IF(ISERROR(VLOOKUP($J149,'[2]early late'!$G$1:$BT$134,7,FALSE)),"",VLOOKUP($J149,'[2]early late'!$G$1:$BT$134,7,FALSE))</f>
        <v/>
      </c>
      <c r="AY149" s="22">
        <v>36626</v>
      </c>
      <c r="AZ149" s="27">
        <v>2.0333333333333301</v>
      </c>
      <c r="BA149" t="s">
        <v>118</v>
      </c>
      <c r="BB149" s="25">
        <f t="shared" si="144"/>
        <v>1</v>
      </c>
      <c r="BC149" s="27">
        <v>3.03</v>
      </c>
      <c r="BD149" s="27">
        <v>10.86</v>
      </c>
      <c r="BE149" s="27">
        <v>2.68</v>
      </c>
      <c r="BF149" s="27">
        <v>16.47</v>
      </c>
      <c r="BG149" s="27" t="str">
        <f>IF(ISERROR(VLOOKUP($J149,'[2]early late'!$G$1:$BT$134,8,FALSE)),"",VLOOKUP($J149,'[2]early late'!$G$1:$BT$134,8,FALSE))</f>
        <v/>
      </c>
      <c r="BH149" s="27" t="str">
        <f>IF(ISERROR(VLOOKUP($J149,'[2]early late'!$G$1:$BT$134,9,FALSE)),"",VLOOKUP($J149,'[2]early late'!$G$1:$BT$134,9,FALSE))</f>
        <v/>
      </c>
      <c r="BI149" s="27"/>
      <c r="BJ149">
        <v>2.98</v>
      </c>
      <c r="BK149">
        <v>11.83</v>
      </c>
      <c r="BM149" s="28" t="s">
        <v>234</v>
      </c>
      <c r="BN149" s="28" t="str">
        <f>IF(ISERROR(VLOOKUP($J149,'[2]early late'!$G$1:$BT$134,40,FALSE)),"",VLOOKUP($J149,'[2]early late'!$G$1:$BT$134,40,FALSE))</f>
        <v/>
      </c>
      <c r="BO149" s="28" t="str">
        <f>IF(ISERROR(VLOOKUP($J149,'[2]early late'!$G$1:$BT$134,41,FALSE)),"",VLOOKUP($J149,'[2]early late'!$G$1:$BT$134,41,FALSE))</f>
        <v/>
      </c>
      <c r="BP149">
        <f t="shared" si="137"/>
        <v>-0.34999999999999964</v>
      </c>
      <c r="BQ149">
        <f t="shared" si="114"/>
        <v>5.6099999999999994</v>
      </c>
      <c r="BR149">
        <f t="shared" si="115"/>
        <v>5.9599999999999991</v>
      </c>
      <c r="BS149">
        <f t="shared" si="138"/>
        <v>-4.9999999999999822E-2</v>
      </c>
      <c r="BT149">
        <f t="shared" si="116"/>
        <v>0.97000000000000064</v>
      </c>
      <c r="BU149">
        <f t="shared" si="117"/>
        <v>1.0199999999999996</v>
      </c>
      <c r="BW149" s="24">
        <f t="shared" si="145"/>
        <v>0</v>
      </c>
      <c r="BX149" s="24">
        <f t="shared" si="118"/>
        <v>-2.0000000000000018E-2</v>
      </c>
      <c r="BY149" s="24">
        <f t="shared" si="119"/>
        <v>1.0799999999999998</v>
      </c>
      <c r="BZ149" s="24">
        <f t="shared" si="120"/>
        <v>-0.21999999999999975</v>
      </c>
      <c r="CA149" s="24">
        <f t="shared" si="121"/>
        <v>0</v>
      </c>
      <c r="CB149" s="24" t="str">
        <f t="shared" si="139"/>
        <v/>
      </c>
      <c r="CC149" s="24">
        <f t="shared" si="122"/>
        <v>1</v>
      </c>
      <c r="CD149" s="25">
        <f t="shared" si="123"/>
        <v>0</v>
      </c>
      <c r="CE149" s="24">
        <f t="shared" si="124"/>
        <v>1</v>
      </c>
      <c r="CF149">
        <f t="shared" si="125"/>
        <v>1</v>
      </c>
      <c r="CG149">
        <f t="shared" si="140"/>
        <v>1</v>
      </c>
      <c r="CH149">
        <f t="shared" si="141"/>
        <v>0</v>
      </c>
      <c r="CI149">
        <f t="shared" si="142"/>
        <v>1</v>
      </c>
      <c r="CJ149">
        <f t="shared" si="143"/>
        <v>1</v>
      </c>
      <c r="CK149" t="str">
        <f t="shared" si="126"/>
        <v/>
      </c>
      <c r="CL149">
        <f t="shared" ref="CL149:CL160" si="150">IF(ISNUMBER(AU149), (AU149/4)-BS149,"")</f>
        <v>1.2999999999999998</v>
      </c>
      <c r="CM149">
        <f t="shared" ref="CM149:CM160" si="151">IF(ISNUMBER(AU149),IF(ABS(CL149)&gt;0.99999,1,0),"")</f>
        <v>1</v>
      </c>
      <c r="CN149" t="str">
        <f t="shared" si="129"/>
        <v/>
      </c>
      <c r="CO149">
        <f t="shared" si="130"/>
        <v>1</v>
      </c>
    </row>
    <row r="150" spans="1:93" ht="16" x14ac:dyDescent="0.2">
      <c r="A150">
        <v>567</v>
      </c>
      <c r="B150" t="s">
        <v>769</v>
      </c>
      <c r="C150" t="s">
        <v>94</v>
      </c>
      <c r="J150" t="str">
        <f t="shared" si="104"/>
        <v>Maximo Napolitano_1</v>
      </c>
      <c r="K150" s="22">
        <v>26261</v>
      </c>
      <c r="L150">
        <v>1</v>
      </c>
      <c r="M150" s="22" t="s">
        <v>651</v>
      </c>
      <c r="N150" s="22"/>
      <c r="O150">
        <v>0</v>
      </c>
      <c r="P150">
        <v>0</v>
      </c>
      <c r="Q150">
        <v>0</v>
      </c>
      <c r="R150">
        <f t="shared" si="105"/>
        <v>0</v>
      </c>
      <c r="S150">
        <f t="shared" si="106"/>
        <v>0</v>
      </c>
      <c r="T150">
        <f t="shared" si="107"/>
        <v>0</v>
      </c>
      <c r="U150">
        <f t="shared" si="108"/>
        <v>0</v>
      </c>
      <c r="V150">
        <f t="shared" si="109"/>
        <v>0</v>
      </c>
      <c r="W150">
        <f t="shared" si="148"/>
        <v>0</v>
      </c>
      <c r="X150">
        <f t="shared" si="110"/>
        <v>0</v>
      </c>
      <c r="Y150" s="22"/>
      <c r="Z150">
        <v>0</v>
      </c>
      <c r="AA150" s="31">
        <f t="shared" si="134"/>
        <v>0</v>
      </c>
      <c r="AB150">
        <f t="shared" si="111"/>
        <v>0</v>
      </c>
      <c r="AC150">
        <v>0</v>
      </c>
      <c r="AD150">
        <v>0</v>
      </c>
      <c r="AE150">
        <f t="shared" si="112"/>
        <v>0</v>
      </c>
      <c r="AF150">
        <f t="shared" si="135"/>
        <v>0</v>
      </c>
      <c r="AG150">
        <f t="shared" si="97"/>
        <v>0</v>
      </c>
      <c r="AH150">
        <v>0</v>
      </c>
      <c r="AJ150">
        <f t="shared" si="113"/>
        <v>0</v>
      </c>
      <c r="AK150" s="22"/>
      <c r="AN150">
        <v>15</v>
      </c>
      <c r="AO150" s="24">
        <v>1</v>
      </c>
      <c r="AP150" s="25">
        <f t="shared" si="136"/>
        <v>37.027397260273972</v>
      </c>
      <c r="AQ150">
        <v>1</v>
      </c>
      <c r="AS150" s="24">
        <v>1</v>
      </c>
      <c r="AT150" s="24">
        <v>0</v>
      </c>
      <c r="AU150" s="27">
        <v>5</v>
      </c>
      <c r="AV150" s="27"/>
      <c r="AW150" s="29">
        <v>39973</v>
      </c>
      <c r="AX150" s="22" t="str">
        <f>IF(ISERROR(VLOOKUP($J150,'[2]early late'!$G$1:$BT$134,7,FALSE)),"",VLOOKUP($J150,'[2]early late'!$G$1:$BT$134,7,FALSE))</f>
        <v/>
      </c>
      <c r="AY150" s="29">
        <v>40644</v>
      </c>
      <c r="AZ150" s="27">
        <v>22.066666666666698</v>
      </c>
      <c r="BA150" t="s">
        <v>101</v>
      </c>
      <c r="BB150" s="25">
        <f t="shared" si="144"/>
        <v>0</v>
      </c>
      <c r="BC150">
        <v>3.79</v>
      </c>
      <c r="BD150">
        <v>9.02</v>
      </c>
      <c r="BE150">
        <v>4.38</v>
      </c>
      <c r="BF150">
        <v>10.89</v>
      </c>
      <c r="BG150" s="27" t="str">
        <f>IF(ISERROR(VLOOKUP($J150,'[2]early late'!$G$1:$BT$134,8,FALSE)),"",VLOOKUP($J150,'[2]early late'!$G$1:$BT$134,8,FALSE))</f>
        <v/>
      </c>
      <c r="BH150" s="27" t="str">
        <f>IF(ISERROR(VLOOKUP($J150,'[2]early late'!$G$1:$BT$134,9,FALSE)),"",VLOOKUP($J150,'[2]early late'!$G$1:$BT$134,9,FALSE))</f>
        <v/>
      </c>
      <c r="BJ150">
        <v>3.44</v>
      </c>
      <c r="BK150">
        <v>7.25</v>
      </c>
      <c r="BN150" s="28" t="str">
        <f>IF(ISERROR(VLOOKUP($J150,'[2]early late'!$G$1:$BT$134,40,FALSE)),"",VLOOKUP($J150,'[2]early late'!$G$1:$BT$134,40,FALSE))</f>
        <v/>
      </c>
      <c r="BO150" s="28" t="str">
        <f>IF(ISERROR(VLOOKUP($J150,'[2]early late'!$G$1:$BT$134,41,FALSE)),"",VLOOKUP($J150,'[2]early late'!$G$1:$BT$134,41,FALSE))</f>
        <v/>
      </c>
      <c r="BP150">
        <f t="shared" si="137"/>
        <v>0.58999999999999986</v>
      </c>
      <c r="BQ150">
        <f t="shared" si="114"/>
        <v>1.870000000000001</v>
      </c>
      <c r="BR150">
        <f t="shared" si="115"/>
        <v>1.2800000000000011</v>
      </c>
      <c r="BS150">
        <f t="shared" si="138"/>
        <v>-0.35000000000000009</v>
      </c>
      <c r="BT150">
        <f t="shared" si="116"/>
        <v>-1.7699999999999996</v>
      </c>
      <c r="BU150">
        <f t="shared" si="117"/>
        <v>-1.4199999999999995</v>
      </c>
      <c r="BW150" s="24">
        <f t="shared" si="145"/>
        <v>0</v>
      </c>
      <c r="BX150" s="24">
        <f t="shared" si="118"/>
        <v>0</v>
      </c>
      <c r="BY150" s="24">
        <f t="shared" si="119"/>
        <v>0.85999999999999988</v>
      </c>
      <c r="BZ150" s="24">
        <f t="shared" si="120"/>
        <v>0.25</v>
      </c>
      <c r="CA150" s="24">
        <f t="shared" si="121"/>
        <v>1</v>
      </c>
      <c r="CB150" s="24" t="str">
        <f t="shared" si="139"/>
        <v/>
      </c>
      <c r="CC150" s="24">
        <f t="shared" si="122"/>
        <v>0</v>
      </c>
      <c r="CD150" s="25">
        <f t="shared" si="123"/>
        <v>0</v>
      </c>
      <c r="CE150" s="24">
        <f t="shared" si="124"/>
        <v>1</v>
      </c>
      <c r="CF150">
        <f t="shared" si="125"/>
        <v>1</v>
      </c>
      <c r="CG150">
        <f t="shared" si="140"/>
        <v>1</v>
      </c>
      <c r="CH150">
        <f t="shared" si="141"/>
        <v>0</v>
      </c>
      <c r="CI150">
        <f t="shared" si="142"/>
        <v>1</v>
      </c>
      <c r="CJ150">
        <f t="shared" si="143"/>
        <v>1</v>
      </c>
      <c r="CK150" t="str">
        <f t="shared" si="126"/>
        <v/>
      </c>
      <c r="CL150">
        <f t="shared" si="150"/>
        <v>1.6</v>
      </c>
      <c r="CM150">
        <f t="shared" si="151"/>
        <v>1</v>
      </c>
      <c r="CN150" t="str">
        <f t="shared" si="129"/>
        <v/>
      </c>
      <c r="CO150" t="str">
        <f t="shared" si="130"/>
        <v/>
      </c>
    </row>
    <row r="151" spans="1:93" ht="16" hidden="1" x14ac:dyDescent="0.2">
      <c r="A151">
        <v>571</v>
      </c>
      <c r="B151" t="s">
        <v>816</v>
      </c>
      <c r="C151" t="s">
        <v>94</v>
      </c>
      <c r="J151" t="str">
        <f t="shared" si="104"/>
        <v>Robin Holland_0</v>
      </c>
      <c r="K151" s="22">
        <v>15514</v>
      </c>
      <c r="L151">
        <v>0</v>
      </c>
      <c r="M151" s="22"/>
      <c r="N151" s="22"/>
      <c r="O151">
        <v>0</v>
      </c>
      <c r="P151">
        <v>0</v>
      </c>
      <c r="Q151">
        <v>0</v>
      </c>
      <c r="R151">
        <f t="shared" si="105"/>
        <v>0</v>
      </c>
      <c r="S151">
        <f t="shared" si="106"/>
        <v>0</v>
      </c>
      <c r="T151">
        <f t="shared" si="107"/>
        <v>0</v>
      </c>
      <c r="U151">
        <f t="shared" si="108"/>
        <v>0</v>
      </c>
      <c r="V151">
        <f t="shared" si="109"/>
        <v>0</v>
      </c>
      <c r="W151">
        <f t="shared" si="148"/>
        <v>0</v>
      </c>
      <c r="X151">
        <f t="shared" si="110"/>
        <v>0</v>
      </c>
      <c r="Y151" s="22" t="s">
        <v>1645</v>
      </c>
      <c r="Z151">
        <v>0</v>
      </c>
      <c r="AA151" s="31">
        <f t="shared" si="134"/>
        <v>0</v>
      </c>
      <c r="AB151">
        <f t="shared" si="111"/>
        <v>1</v>
      </c>
      <c r="AC151">
        <v>1</v>
      </c>
      <c r="AD151">
        <v>0</v>
      </c>
      <c r="AE151">
        <f t="shared" si="112"/>
        <v>0</v>
      </c>
      <c r="AF151">
        <f t="shared" si="135"/>
        <v>0</v>
      </c>
      <c r="AG151">
        <f t="shared" si="97"/>
        <v>0</v>
      </c>
      <c r="AH151">
        <v>0</v>
      </c>
      <c r="AJ151">
        <f t="shared" si="113"/>
        <v>0</v>
      </c>
      <c r="AK151" s="22"/>
      <c r="AL151">
        <v>38</v>
      </c>
      <c r="AM151">
        <v>10</v>
      </c>
      <c r="AN151">
        <v>15</v>
      </c>
      <c r="AO151" s="24">
        <v>2</v>
      </c>
      <c r="AP151" s="25">
        <f t="shared" si="136"/>
        <v>69.172602739726031</v>
      </c>
      <c r="AQ151">
        <v>1</v>
      </c>
      <c r="AS151" s="24">
        <v>0</v>
      </c>
      <c r="AT151" s="24">
        <v>0</v>
      </c>
      <c r="AU151" s="27">
        <v>5</v>
      </c>
      <c r="AV151" s="27"/>
      <c r="AW151" s="29">
        <v>41131</v>
      </c>
      <c r="AX151" s="22" t="str">
        <f>IF(ISERROR(VLOOKUP($J151,'[2]early late'!$G$1:$BT$134,7,FALSE)),"",VLOOKUP($J151,'[2]early late'!$G$1:$BT$134,7,FALSE))</f>
        <v/>
      </c>
      <c r="AY151" s="29">
        <v>41250</v>
      </c>
      <c r="AZ151" s="27">
        <v>3.9</v>
      </c>
      <c r="BA151" t="s">
        <v>118</v>
      </c>
      <c r="BB151" s="25">
        <f t="shared" si="144"/>
        <v>1</v>
      </c>
      <c r="BC151">
        <v>2.91</v>
      </c>
      <c r="BD151">
        <v>13.52</v>
      </c>
      <c r="BE151">
        <v>3.05</v>
      </c>
      <c r="BF151">
        <v>17.66</v>
      </c>
      <c r="BG151" s="27" t="str">
        <f>IF(ISERROR(VLOOKUP($J151,'[2]early late'!$G$1:$BT$134,8,FALSE)),"",VLOOKUP($J151,'[2]early late'!$G$1:$BT$134,8,FALSE))</f>
        <v/>
      </c>
      <c r="BH151" s="27" t="str">
        <f>IF(ISERROR(VLOOKUP($J151,'[2]early late'!$G$1:$BT$134,9,FALSE)),"",VLOOKUP($J151,'[2]early late'!$G$1:$BT$134,9,FALSE))</f>
        <v/>
      </c>
      <c r="BJ151">
        <v>3.81</v>
      </c>
      <c r="BK151">
        <v>18.32</v>
      </c>
      <c r="BM151" t="s">
        <v>712</v>
      </c>
      <c r="BN151" s="28" t="str">
        <f>IF(ISERROR(VLOOKUP($J151,'[2]early late'!$G$1:$BT$134,40,FALSE)),"",VLOOKUP($J151,'[2]early late'!$G$1:$BT$134,40,FALSE))</f>
        <v/>
      </c>
      <c r="BO151" s="28" t="str">
        <f>IF(ISERROR(VLOOKUP($J151,'[2]early late'!$G$1:$BT$134,41,FALSE)),"",VLOOKUP($J151,'[2]early late'!$G$1:$BT$134,41,FALSE))</f>
        <v/>
      </c>
      <c r="BP151">
        <f t="shared" si="137"/>
        <v>0.13999999999999968</v>
      </c>
      <c r="BQ151">
        <f t="shared" si="114"/>
        <v>4.1400000000000006</v>
      </c>
      <c r="BR151">
        <f t="shared" si="115"/>
        <v>4.0000000000000009</v>
      </c>
      <c r="BS151">
        <f t="shared" si="138"/>
        <v>0.89999999999999991</v>
      </c>
      <c r="BT151">
        <f t="shared" si="116"/>
        <v>4.8000000000000007</v>
      </c>
      <c r="BU151">
        <f t="shared" si="117"/>
        <v>3.9000000000000004</v>
      </c>
      <c r="BW151" s="24">
        <f t="shared" si="145"/>
        <v>0</v>
      </c>
      <c r="BX151" s="24">
        <f t="shared" si="118"/>
        <v>-0.43000000000000016</v>
      </c>
      <c r="BY151" s="24">
        <f t="shared" si="119"/>
        <v>0.90000000000000036</v>
      </c>
      <c r="BZ151" s="24">
        <f t="shared" si="120"/>
        <v>0.19999999999999973</v>
      </c>
      <c r="CA151" s="24">
        <f t="shared" si="121"/>
        <v>1</v>
      </c>
      <c r="CB151" s="24" t="str">
        <f t="shared" si="139"/>
        <v/>
      </c>
      <c r="CC151" s="24">
        <f t="shared" si="122"/>
        <v>1</v>
      </c>
      <c r="CD151" s="25">
        <f t="shared" si="123"/>
        <v>0</v>
      </c>
      <c r="CE151" s="24">
        <f t="shared" si="124"/>
        <v>1</v>
      </c>
      <c r="CF151">
        <f t="shared" si="125"/>
        <v>1</v>
      </c>
      <c r="CG151">
        <f t="shared" si="140"/>
        <v>1</v>
      </c>
      <c r="CH151">
        <f t="shared" si="141"/>
        <v>0</v>
      </c>
      <c r="CI151">
        <f t="shared" si="142"/>
        <v>1</v>
      </c>
      <c r="CJ151">
        <f t="shared" si="143"/>
        <v>1</v>
      </c>
      <c r="CK151" t="str">
        <f t="shared" si="126"/>
        <v/>
      </c>
      <c r="CL151">
        <f t="shared" si="150"/>
        <v>0.35000000000000009</v>
      </c>
      <c r="CM151">
        <f t="shared" si="151"/>
        <v>0</v>
      </c>
      <c r="CN151" t="str">
        <f t="shared" si="129"/>
        <v/>
      </c>
      <c r="CO151">
        <f t="shared" si="130"/>
        <v>1</v>
      </c>
    </row>
    <row r="152" spans="1:93" ht="16" hidden="1" x14ac:dyDescent="0.2">
      <c r="A152">
        <v>572</v>
      </c>
      <c r="B152" t="s">
        <v>848</v>
      </c>
      <c r="C152" t="s">
        <v>94</v>
      </c>
      <c r="J152" t="str">
        <f t="shared" si="104"/>
        <v>Theresa Schwartz_1</v>
      </c>
      <c r="K152" s="22">
        <v>15637</v>
      </c>
      <c r="L152">
        <v>0</v>
      </c>
      <c r="M152" s="22"/>
      <c r="N152" s="22"/>
      <c r="O152">
        <v>0</v>
      </c>
      <c r="P152">
        <v>0</v>
      </c>
      <c r="Q152">
        <v>0</v>
      </c>
      <c r="R152">
        <f t="shared" si="105"/>
        <v>0</v>
      </c>
      <c r="S152">
        <f t="shared" si="106"/>
        <v>0</v>
      </c>
      <c r="T152">
        <f t="shared" si="107"/>
        <v>0</v>
      </c>
      <c r="U152">
        <f t="shared" si="108"/>
        <v>0</v>
      </c>
      <c r="V152">
        <f t="shared" si="109"/>
        <v>0</v>
      </c>
      <c r="W152">
        <f t="shared" si="148"/>
        <v>0</v>
      </c>
      <c r="X152">
        <f t="shared" si="110"/>
        <v>0</v>
      </c>
      <c r="Y152" s="22" t="s">
        <v>1646</v>
      </c>
      <c r="Z152">
        <v>0</v>
      </c>
      <c r="AA152" s="31">
        <f t="shared" si="134"/>
        <v>0</v>
      </c>
      <c r="AB152">
        <f t="shared" si="111"/>
        <v>1</v>
      </c>
      <c r="AC152">
        <v>1</v>
      </c>
      <c r="AD152">
        <v>1</v>
      </c>
      <c r="AE152">
        <f t="shared" si="112"/>
        <v>0</v>
      </c>
      <c r="AF152">
        <f t="shared" si="135"/>
        <v>0</v>
      </c>
      <c r="AG152">
        <f t="shared" si="97"/>
        <v>0</v>
      </c>
      <c r="AH152">
        <v>0</v>
      </c>
      <c r="AJ152">
        <f t="shared" si="113"/>
        <v>0</v>
      </c>
      <c r="AK152" s="22"/>
      <c r="AN152" t="str">
        <f>IF(ISERROR(VLOOKUP($J152,'[2]early late'!$G$1:$BT$134,6,FALSE)),"",VLOOKUP($J152,'[2]early late'!$G$1:$BT$134,6,FALSE))</f>
        <v/>
      </c>
      <c r="AO152" s="24">
        <v>2</v>
      </c>
      <c r="AP152" s="25">
        <f t="shared" si="136"/>
        <v>63.873972602739727</v>
      </c>
      <c r="AQ152" s="28">
        <v>1</v>
      </c>
      <c r="AS152" s="24">
        <v>1</v>
      </c>
      <c r="AT152" s="24">
        <v>0</v>
      </c>
      <c r="AU152" s="27">
        <v>5</v>
      </c>
      <c r="AV152" s="27"/>
      <c r="AW152" s="29">
        <v>39290</v>
      </c>
      <c r="AX152" s="22" t="str">
        <f>IF(ISERROR(VLOOKUP($J152,'[2]early late'!$G$1:$BT$134,7,FALSE)),"",VLOOKUP($J152,'[2]early late'!$G$1:$BT$134,7,FALSE))</f>
        <v/>
      </c>
      <c r="AY152" s="29">
        <v>39531</v>
      </c>
      <c r="AZ152" s="27">
        <v>7.9</v>
      </c>
      <c r="BA152" t="s">
        <v>101</v>
      </c>
      <c r="BB152" s="25">
        <f t="shared" si="144"/>
        <v>0</v>
      </c>
      <c r="BC152">
        <v>1.71</v>
      </c>
      <c r="BD152">
        <v>22.77</v>
      </c>
      <c r="BE152">
        <v>3.13</v>
      </c>
      <c r="BF152">
        <v>27.72</v>
      </c>
      <c r="BG152" s="27" t="str">
        <f>IF(ISERROR(VLOOKUP($J152,'[2]early late'!$G$1:$BT$134,8,FALSE)),"",VLOOKUP($J152,'[2]early late'!$G$1:$BT$134,8,FALSE))</f>
        <v/>
      </c>
      <c r="BH152" s="27" t="str">
        <f>IF(ISERROR(VLOOKUP($J152,'[2]early late'!$G$1:$BT$134,9,FALSE)),"",VLOOKUP($J152,'[2]early late'!$G$1:$BT$134,9,FALSE))</f>
        <v/>
      </c>
      <c r="BJ152">
        <v>2.56</v>
      </c>
      <c r="BK152">
        <v>22.27</v>
      </c>
      <c r="BM152" t="s">
        <v>712</v>
      </c>
      <c r="BN152" s="28" t="str">
        <f>IF(ISERROR(VLOOKUP($J152,'[2]early late'!$G$1:$BT$134,40,FALSE)),"",VLOOKUP($J152,'[2]early late'!$G$1:$BT$134,40,FALSE))</f>
        <v/>
      </c>
      <c r="BO152" s="28" t="str">
        <f>IF(ISERROR(VLOOKUP($J152,'[2]early late'!$G$1:$BT$134,41,FALSE)),"",VLOOKUP($J152,'[2]early late'!$G$1:$BT$134,41,FALSE))</f>
        <v/>
      </c>
      <c r="BP152">
        <f t="shared" si="137"/>
        <v>1.42</v>
      </c>
      <c r="BQ152">
        <f t="shared" si="114"/>
        <v>4.9499999999999993</v>
      </c>
      <c r="BR152">
        <f t="shared" si="115"/>
        <v>3.5299999999999994</v>
      </c>
      <c r="BS152">
        <f t="shared" si="138"/>
        <v>0.85000000000000009</v>
      </c>
      <c r="BT152">
        <f t="shared" si="116"/>
        <v>-0.5</v>
      </c>
      <c r="BU152">
        <f t="shared" si="117"/>
        <v>-1.3499999999999979</v>
      </c>
      <c r="BW152" s="24">
        <f t="shared" si="145"/>
        <v>0</v>
      </c>
      <c r="BX152" s="24">
        <f t="shared" si="118"/>
        <v>-0.75</v>
      </c>
      <c r="BY152" s="24">
        <f t="shared" si="119"/>
        <v>0.76</v>
      </c>
      <c r="BZ152" s="24">
        <f t="shared" si="120"/>
        <v>-0.75</v>
      </c>
      <c r="CA152" s="24">
        <f t="shared" si="121"/>
        <v>1</v>
      </c>
      <c r="CB152" s="24" t="str">
        <f t="shared" si="139"/>
        <v/>
      </c>
      <c r="CC152" s="24">
        <f t="shared" si="122"/>
        <v>1</v>
      </c>
      <c r="CD152" s="25">
        <f t="shared" si="123"/>
        <v>0</v>
      </c>
      <c r="CE152" s="24">
        <f t="shared" si="124"/>
        <v>1</v>
      </c>
      <c r="CF152">
        <f t="shared" si="125"/>
        <v>1</v>
      </c>
      <c r="CG152">
        <f t="shared" si="140"/>
        <v>1</v>
      </c>
      <c r="CH152">
        <f t="shared" si="141"/>
        <v>0</v>
      </c>
      <c r="CI152">
        <f t="shared" si="142"/>
        <v>1</v>
      </c>
      <c r="CJ152">
        <f t="shared" si="143"/>
        <v>1</v>
      </c>
      <c r="CK152" t="str">
        <f t="shared" si="126"/>
        <v/>
      </c>
      <c r="CL152">
        <f t="shared" si="150"/>
        <v>0.39999999999999991</v>
      </c>
      <c r="CM152">
        <f t="shared" si="151"/>
        <v>0</v>
      </c>
      <c r="CN152" t="str">
        <f t="shared" si="129"/>
        <v/>
      </c>
      <c r="CO152">
        <f t="shared" si="130"/>
        <v>1</v>
      </c>
    </row>
    <row r="153" spans="1:93" ht="16" x14ac:dyDescent="0.2">
      <c r="A153">
        <v>576</v>
      </c>
      <c r="B153" t="s">
        <v>891</v>
      </c>
      <c r="C153" t="s">
        <v>94</v>
      </c>
      <c r="J153" t="str">
        <f t="shared" si="104"/>
        <v>Joan Tina Furo_0</v>
      </c>
      <c r="K153" s="22">
        <v>16359</v>
      </c>
      <c r="L153">
        <v>0</v>
      </c>
      <c r="M153" s="22"/>
      <c r="N153" s="22"/>
      <c r="O153">
        <v>0</v>
      </c>
      <c r="P153">
        <v>0</v>
      </c>
      <c r="Q153">
        <v>0</v>
      </c>
      <c r="R153">
        <f t="shared" si="105"/>
        <v>0</v>
      </c>
      <c r="S153">
        <f t="shared" si="106"/>
        <v>0</v>
      </c>
      <c r="T153">
        <f t="shared" si="107"/>
        <v>0</v>
      </c>
      <c r="U153">
        <f t="shared" si="108"/>
        <v>0</v>
      </c>
      <c r="V153">
        <f t="shared" si="109"/>
        <v>0</v>
      </c>
      <c r="W153">
        <f t="shared" si="148"/>
        <v>0</v>
      </c>
      <c r="X153">
        <f t="shared" si="110"/>
        <v>0</v>
      </c>
      <c r="Y153" s="22"/>
      <c r="Z153">
        <v>0</v>
      </c>
      <c r="AA153" s="31">
        <f t="shared" si="134"/>
        <v>0</v>
      </c>
      <c r="AB153">
        <f t="shared" si="111"/>
        <v>0</v>
      </c>
      <c r="AC153">
        <v>0</v>
      </c>
      <c r="AD153">
        <v>0</v>
      </c>
      <c r="AE153">
        <f t="shared" si="112"/>
        <v>0</v>
      </c>
      <c r="AF153">
        <f t="shared" si="135"/>
        <v>0</v>
      </c>
      <c r="AG153">
        <f t="shared" si="97"/>
        <v>0</v>
      </c>
      <c r="AH153">
        <v>0</v>
      </c>
      <c r="AJ153">
        <f t="shared" si="113"/>
        <v>0</v>
      </c>
      <c r="AK153" s="22"/>
      <c r="AO153" s="24">
        <f>IF(ISERROR(VLOOKUP($J153,[2]Dominace!$G$1:$AZ$139,3,FALSE)),"",VLOOKUP($J153,[2]Dominace!$G$1:$AZ$139,3,FALSE))</f>
        <v>2</v>
      </c>
      <c r="AP153" s="25">
        <f t="shared" si="136"/>
        <v>68.701369863013696</v>
      </c>
      <c r="AQ153">
        <v>2</v>
      </c>
      <c r="AR153">
        <v>1</v>
      </c>
      <c r="AS153" s="24">
        <v>0</v>
      </c>
      <c r="AT153" s="24" t="e">
        <f>IF(#REF!="OU",1,IF(AND(#REF!="OD",AS153=0),1,IF(AND(#REF!="OS",AS153=0),0,IF(AND(#REF!="OD",AS153=1),0,IF(AND(#REF!="OS",AS153=1),1,"")))))</f>
        <v>#REF!</v>
      </c>
      <c r="AU153">
        <v>5</v>
      </c>
      <c r="AW153" s="33">
        <v>41800</v>
      </c>
      <c r="AY153" s="22">
        <v>41820</v>
      </c>
      <c r="AZ153" s="27">
        <f>IF(AND(ISNUMBER(AW153),ISNUMBER(AY153)),DAYS360(AW153,AY153)/30,"")</f>
        <v>0.66666666666666663</v>
      </c>
      <c r="BA153" t="s">
        <v>118</v>
      </c>
      <c r="BB153" s="27">
        <v>1</v>
      </c>
      <c r="BC153" s="34" t="s">
        <v>1648</v>
      </c>
      <c r="BD153" s="35"/>
      <c r="BE153" s="35"/>
      <c r="BF153" s="35"/>
      <c r="BG153" s="35"/>
      <c r="BH153" s="35"/>
      <c r="BI153" s="35"/>
      <c r="BJ153" s="34" t="s">
        <v>1648</v>
      </c>
      <c r="BL153">
        <v>1</v>
      </c>
      <c r="BP153" t="e">
        <f t="shared" si="137"/>
        <v>#VALUE!</v>
      </c>
      <c r="BQ153">
        <f t="shared" si="114"/>
        <v>0</v>
      </c>
      <c r="BR153" t="e">
        <f t="shared" si="115"/>
        <v>#VALUE!</v>
      </c>
      <c r="BS153" t="str">
        <f t="shared" si="138"/>
        <v/>
      </c>
      <c r="BT153" t="str">
        <f t="shared" si="116"/>
        <v/>
      </c>
      <c r="BU153" t="str">
        <f t="shared" si="117"/>
        <v/>
      </c>
      <c r="BX153" s="24" t="str">
        <f t="shared" si="118"/>
        <v/>
      </c>
      <c r="BY153" s="24" t="str">
        <f t="shared" si="119"/>
        <v/>
      </c>
      <c r="BZ153" s="24" t="str">
        <f t="shared" si="120"/>
        <v/>
      </c>
      <c r="CA153" s="24" t="str">
        <f t="shared" si="121"/>
        <v/>
      </c>
      <c r="CB153" s="24" t="str">
        <f t="shared" si="139"/>
        <v/>
      </c>
      <c r="CC153" s="24">
        <f t="shared" si="122"/>
        <v>0</v>
      </c>
      <c r="CD153" s="25" t="str">
        <f t="shared" si="123"/>
        <v/>
      </c>
      <c r="CE153" s="24" t="str">
        <f t="shared" si="124"/>
        <v/>
      </c>
      <c r="CF153">
        <f t="shared" si="125"/>
        <v>0</v>
      </c>
      <c r="CG153" t="str">
        <f t="shared" si="140"/>
        <v/>
      </c>
      <c r="CH153" t="str">
        <f t="shared" si="141"/>
        <v/>
      </c>
      <c r="CI153" t="str">
        <f t="shared" si="142"/>
        <v/>
      </c>
      <c r="CJ153" t="str">
        <f t="shared" si="143"/>
        <v/>
      </c>
      <c r="CK153" t="e">
        <f t="shared" si="126"/>
        <v>#REF!</v>
      </c>
      <c r="CL153" t="e">
        <f t="shared" si="150"/>
        <v>#VALUE!</v>
      </c>
      <c r="CM153" t="e">
        <f t="shared" si="151"/>
        <v>#VALUE!</v>
      </c>
      <c r="CN153" t="str">
        <f t="shared" si="129"/>
        <v/>
      </c>
      <c r="CO153" t="str">
        <f t="shared" si="130"/>
        <v/>
      </c>
    </row>
    <row r="154" spans="1:93" ht="16" x14ac:dyDescent="0.2">
      <c r="A154">
        <v>592</v>
      </c>
      <c r="B154" t="s">
        <v>951</v>
      </c>
      <c r="C154" t="s">
        <v>94</v>
      </c>
      <c r="J154" t="str">
        <f t="shared" si="104"/>
        <v>Diana Kim_0</v>
      </c>
      <c r="K154" s="22">
        <v>22437</v>
      </c>
      <c r="L154">
        <v>1</v>
      </c>
      <c r="M154" s="22" t="s">
        <v>1658</v>
      </c>
      <c r="N154" s="22"/>
      <c r="O154">
        <v>1</v>
      </c>
      <c r="P154">
        <v>1</v>
      </c>
      <c r="Q154">
        <v>0</v>
      </c>
      <c r="R154">
        <f t="shared" si="105"/>
        <v>0</v>
      </c>
      <c r="S154">
        <f t="shared" si="106"/>
        <v>0</v>
      </c>
      <c r="T154">
        <f t="shared" si="107"/>
        <v>0</v>
      </c>
      <c r="U154">
        <f t="shared" si="108"/>
        <v>0</v>
      </c>
      <c r="V154">
        <f t="shared" si="109"/>
        <v>0</v>
      </c>
      <c r="W154">
        <f t="shared" si="148"/>
        <v>0</v>
      </c>
      <c r="X154">
        <f t="shared" si="110"/>
        <v>0</v>
      </c>
      <c r="Y154" s="22"/>
      <c r="Z154">
        <v>0</v>
      </c>
      <c r="AA154" s="31">
        <f t="shared" si="134"/>
        <v>0</v>
      </c>
      <c r="AB154">
        <f t="shared" si="111"/>
        <v>0</v>
      </c>
      <c r="AC154">
        <v>0</v>
      </c>
      <c r="AD154">
        <v>0</v>
      </c>
      <c r="AE154">
        <f t="shared" si="112"/>
        <v>0</v>
      </c>
      <c r="AF154">
        <f t="shared" si="135"/>
        <v>0</v>
      </c>
      <c r="AG154">
        <f t="shared" si="97"/>
        <v>0</v>
      </c>
      <c r="AH154">
        <v>0</v>
      </c>
      <c r="AJ154">
        <f t="shared" si="113"/>
        <v>0</v>
      </c>
      <c r="AK154" s="22" t="s">
        <v>953</v>
      </c>
      <c r="AL154">
        <v>20</v>
      </c>
      <c r="AN154">
        <v>14</v>
      </c>
      <c r="AO154" s="24">
        <v>2</v>
      </c>
      <c r="AP154" s="25">
        <f t="shared" si="136"/>
        <v>45.224657534246575</v>
      </c>
      <c r="AQ154">
        <v>1</v>
      </c>
      <c r="AS154" s="24">
        <v>0</v>
      </c>
      <c r="AT154" s="24">
        <v>0</v>
      </c>
      <c r="AU154" s="27">
        <v>5</v>
      </c>
      <c r="AV154" s="27"/>
      <c r="AW154" s="29">
        <v>39184</v>
      </c>
      <c r="AX154" s="22" t="str">
        <f>IF(ISERROR(VLOOKUP($J154,'[2]early late'!$G$1:$BT$134,7,FALSE)),"",VLOOKUP($J154,'[2]early late'!$G$1:$BT$134,7,FALSE))</f>
        <v/>
      </c>
      <c r="AY154" s="29">
        <v>39233</v>
      </c>
      <c r="AZ154" s="27">
        <v>1.63333333333333</v>
      </c>
      <c r="BA154" t="s">
        <v>118</v>
      </c>
      <c r="BB154" s="25">
        <f t="shared" ref="BB154:BB185" si="152">IF($BA154="OD",0,IF($BA154="OS",1,IF($BA154="OU",2,IF($BA154="null",3,""))))</f>
        <v>1</v>
      </c>
      <c r="BC154">
        <v>3.09</v>
      </c>
      <c r="BD154">
        <v>19.16</v>
      </c>
      <c r="BE154">
        <v>3.45</v>
      </c>
      <c r="BF154">
        <v>19.47</v>
      </c>
      <c r="BG154" s="27" t="str">
        <f>IF(ISERROR(VLOOKUP($J154,'[2]early late'!$G$1:$BT$134,8,FALSE)),"",VLOOKUP($J154,'[2]early late'!$G$1:$BT$134,8,FALSE))</f>
        <v/>
      </c>
      <c r="BH154" s="27" t="str">
        <f>IF(ISERROR(VLOOKUP($J154,'[2]early late'!$G$1:$BT$134,9,FALSE)),"",VLOOKUP($J154,'[2]early late'!$G$1:$BT$134,9,FALSE))</f>
        <v/>
      </c>
      <c r="BJ154">
        <v>2.98</v>
      </c>
      <c r="BK154">
        <v>19.100000000000001</v>
      </c>
      <c r="BN154" s="28" t="str">
        <f>IF(ISERROR(VLOOKUP($J154,'[2]early late'!$G$1:$BT$134,40,FALSE)),"",VLOOKUP($J154,'[2]early late'!$G$1:$BT$134,40,FALSE))</f>
        <v/>
      </c>
      <c r="BO154" s="28" t="str">
        <f>IF(ISERROR(VLOOKUP($J154,'[2]early late'!$G$1:$BT$134,41,FALSE)),"",VLOOKUP($J154,'[2]early late'!$G$1:$BT$134,41,FALSE))</f>
        <v/>
      </c>
      <c r="BP154">
        <f t="shared" si="137"/>
        <v>0.36000000000000032</v>
      </c>
      <c r="BQ154">
        <f t="shared" si="114"/>
        <v>0.30999999999999872</v>
      </c>
      <c r="BR154">
        <f t="shared" si="115"/>
        <v>-5.0000000000001599E-2</v>
      </c>
      <c r="BS154">
        <f t="shared" si="138"/>
        <v>-0.10999999999999988</v>
      </c>
      <c r="BT154">
        <f t="shared" si="116"/>
        <v>-5.9999999999998721E-2</v>
      </c>
      <c r="BU154">
        <f t="shared" si="117"/>
        <v>5.0000000000000711E-2</v>
      </c>
      <c r="BW154" s="24">
        <f t="shared" ref="BW154:BW185" si="153">IF(ISNUMBER($BB154),IF(OR($BB154=$AS154,$BB154=2),1,0),"")</f>
        <v>0</v>
      </c>
      <c r="BX154" s="24">
        <f t="shared" si="118"/>
        <v>0.25</v>
      </c>
      <c r="BY154" s="24">
        <f t="shared" si="119"/>
        <v>0.79</v>
      </c>
      <c r="BZ154" s="24">
        <f t="shared" si="120"/>
        <v>0.48</v>
      </c>
      <c r="CA154" s="24">
        <f t="shared" si="121"/>
        <v>1</v>
      </c>
      <c r="CB154" s="24" t="str">
        <f t="shared" si="139"/>
        <v/>
      </c>
      <c r="CC154" s="24">
        <f t="shared" si="122"/>
        <v>0</v>
      </c>
      <c r="CD154" s="25">
        <f t="shared" si="123"/>
        <v>0</v>
      </c>
      <c r="CE154" s="24">
        <f t="shared" si="124"/>
        <v>1</v>
      </c>
      <c r="CF154">
        <f t="shared" si="125"/>
        <v>1</v>
      </c>
      <c r="CG154">
        <f t="shared" si="140"/>
        <v>1</v>
      </c>
      <c r="CH154">
        <f t="shared" si="141"/>
        <v>0</v>
      </c>
      <c r="CI154">
        <f t="shared" si="142"/>
        <v>1</v>
      </c>
      <c r="CJ154">
        <f t="shared" si="143"/>
        <v>1</v>
      </c>
      <c r="CK154" t="str">
        <f t="shared" si="126"/>
        <v/>
      </c>
      <c r="CL154">
        <f t="shared" si="150"/>
        <v>1.3599999999999999</v>
      </c>
      <c r="CM154">
        <f t="shared" si="151"/>
        <v>1</v>
      </c>
      <c r="CN154" t="str">
        <f t="shared" si="129"/>
        <v/>
      </c>
      <c r="CO154" t="str">
        <f t="shared" si="130"/>
        <v/>
      </c>
    </row>
    <row r="155" spans="1:93" ht="16" x14ac:dyDescent="0.2">
      <c r="A155">
        <v>6</v>
      </c>
      <c r="B155" t="s">
        <v>107</v>
      </c>
      <c r="C155" t="s">
        <v>94</v>
      </c>
      <c r="D155" t="s">
        <v>108</v>
      </c>
      <c r="E155" t="s">
        <v>109</v>
      </c>
      <c r="F155" t="s">
        <v>97</v>
      </c>
      <c r="G155">
        <v>90024</v>
      </c>
      <c r="H155" t="s">
        <v>110</v>
      </c>
      <c r="J155" t="str">
        <f t="shared" si="104"/>
        <v>Akram Hannani_1</v>
      </c>
      <c r="K155" s="22">
        <f>IF(ISERROR(VLOOKUP($J155,'[1]early late'!$G$1:$BT$134,4,FALSE)),"",VLOOKUP($J155,'[1]early late'!$G$1:$BT$134,4,FALSE))</f>
        <v>11170</v>
      </c>
      <c r="L155">
        <v>0</v>
      </c>
      <c r="M155" s="22"/>
      <c r="N155" s="22"/>
      <c r="O155">
        <v>0</v>
      </c>
      <c r="P155">
        <v>0</v>
      </c>
      <c r="Q155">
        <v>0</v>
      </c>
      <c r="R155">
        <f t="shared" si="105"/>
        <v>0</v>
      </c>
      <c r="S155">
        <f t="shared" si="106"/>
        <v>0</v>
      </c>
      <c r="T155">
        <f t="shared" si="107"/>
        <v>0</v>
      </c>
      <c r="U155">
        <f t="shared" si="108"/>
        <v>0</v>
      </c>
      <c r="V155">
        <f t="shared" si="109"/>
        <v>0</v>
      </c>
      <c r="W155">
        <f t="shared" si="148"/>
        <v>0</v>
      </c>
      <c r="X155">
        <f t="shared" si="110"/>
        <v>0</v>
      </c>
      <c r="Y155" s="22" t="s">
        <v>111</v>
      </c>
      <c r="Z155">
        <v>0</v>
      </c>
      <c r="AA155">
        <f t="shared" si="134"/>
        <v>1</v>
      </c>
      <c r="AB155">
        <f t="shared" si="111"/>
        <v>0</v>
      </c>
      <c r="AC155">
        <v>0</v>
      </c>
      <c r="AD155">
        <v>0</v>
      </c>
      <c r="AE155">
        <f t="shared" si="112"/>
        <v>0</v>
      </c>
      <c r="AF155" s="23">
        <f t="shared" si="135"/>
        <v>0</v>
      </c>
      <c r="AG155">
        <f t="shared" ref="AG155:AG218" si="154">IF(ISERROR(SEARCH("entro",Y155)),0,1)</f>
        <v>0</v>
      </c>
      <c r="AH155">
        <v>0</v>
      </c>
      <c r="AJ155">
        <f t="shared" si="113"/>
        <v>0</v>
      </c>
      <c r="AK155" s="22"/>
      <c r="AL155">
        <v>22</v>
      </c>
      <c r="AN155">
        <f>IF(ISERROR(VLOOKUP($J155,'[1]early late'!$G$1:$BT$134,6,FALSE)),"",VLOOKUP($J155,'[1]early late'!$G$1:$BT$134,6,FALSE))</f>
        <v>15</v>
      </c>
      <c r="AO155" s="24">
        <v>2</v>
      </c>
      <c r="AP155" s="25">
        <f t="shared" si="136"/>
        <v>71.260273972602747</v>
      </c>
      <c r="AQ155">
        <v>1</v>
      </c>
      <c r="AS155" s="26">
        <v>1</v>
      </c>
      <c r="AT155" s="24">
        <v>1</v>
      </c>
      <c r="AU155" s="27">
        <v>5.5</v>
      </c>
      <c r="AW155" s="22">
        <v>37559</v>
      </c>
      <c r="AX155" s="22">
        <f>IF(ISERROR(VLOOKUP($J155,'[1]early late'!$G$1:$BT$134,7,FALSE)),"",VLOOKUP($J155,'[1]early late'!$G$1:$BT$134,7,FALSE))</f>
        <v>37564</v>
      </c>
      <c r="AY155" s="22">
        <v>37959</v>
      </c>
      <c r="AZ155" s="27">
        <f>IF(AND(ISNUMBER(AW155),ISNUMBER(AY155)),DAYS360(AW155,AY155)/30,"")</f>
        <v>13.133333333333333</v>
      </c>
      <c r="BA155" t="s">
        <v>101</v>
      </c>
      <c r="BB155" s="25">
        <f t="shared" si="152"/>
        <v>0</v>
      </c>
      <c r="BC155" s="27">
        <v>0.69</v>
      </c>
      <c r="BD155" s="27">
        <v>14.48</v>
      </c>
      <c r="BE155" s="27">
        <v>0.91</v>
      </c>
      <c r="BF155" s="27">
        <v>15.79</v>
      </c>
      <c r="BG155" s="27">
        <f>IF(ISERROR(VLOOKUP($J155,'[1]early late'!$G$1:$BT$134,8,FALSE)),"",VLOOKUP($J155,'[1]early late'!$G$1:$BT$134,8,FALSE))</f>
        <v>4</v>
      </c>
      <c r="BH155" s="27">
        <f>IF(ISERROR(VLOOKUP($J155,'[1]early late'!$G$1:$BT$134,9,FALSE)),"",VLOOKUP($J155,'[1]early late'!$G$1:$BT$134,9,FALSE))</f>
        <v>1.81</v>
      </c>
      <c r="BI155" s="27"/>
      <c r="BJ155" s="27">
        <v>1.25</v>
      </c>
      <c r="BK155" s="27">
        <v>14.6</v>
      </c>
      <c r="BM155" s="28" t="s">
        <v>112</v>
      </c>
      <c r="BN155" s="28">
        <f>IF(ISERROR(VLOOKUP($J155,'[1]early late'!$G$1:$BT$134,40,FALSE)),"",VLOOKUP($J155,'[1]early late'!$G$1:$BT$134,40,FALSE))</f>
        <v>1.1200000000000001</v>
      </c>
      <c r="BO155" s="28">
        <f>IF(ISERROR(VLOOKUP($J155,'[1]early late'!$G$1:$BT$134,41,FALSE)),"",VLOOKUP($J155,'[1]early late'!$G$1:$BT$134,41,FALSE))</f>
        <v>-0.56000000000000005</v>
      </c>
      <c r="BP155">
        <f t="shared" si="137"/>
        <v>0.22000000000000008</v>
      </c>
      <c r="BQ155">
        <f t="shared" si="114"/>
        <v>1.3099999999999987</v>
      </c>
      <c r="BR155">
        <f t="shared" si="115"/>
        <v>1.0899999999999985</v>
      </c>
      <c r="BS155">
        <f t="shared" si="138"/>
        <v>0.56000000000000005</v>
      </c>
      <c r="BT155">
        <f t="shared" si="116"/>
        <v>0.11999999999999922</v>
      </c>
      <c r="BU155">
        <f t="shared" si="117"/>
        <v>-0.44000000000000128</v>
      </c>
      <c r="BV155" t="str">
        <f>IF(ISNUMBER($BL155),IF($BL155=$BW155,1,0),"")</f>
        <v/>
      </c>
      <c r="BW155" s="24">
        <f t="shared" si="153"/>
        <v>0</v>
      </c>
      <c r="BX155" s="24">
        <f t="shared" si="118"/>
        <v>-2.0000000000000018E-2</v>
      </c>
      <c r="BY155" s="24">
        <f t="shared" si="119"/>
        <v>0.69</v>
      </c>
      <c r="BZ155" s="24">
        <f t="shared" si="120"/>
        <v>-0.12</v>
      </c>
      <c r="CA155" s="24">
        <f t="shared" si="121"/>
        <v>1</v>
      </c>
      <c r="CB155" s="24" t="str">
        <f t="shared" si="139"/>
        <v/>
      </c>
      <c r="CC155" s="24">
        <f t="shared" si="122"/>
        <v>0</v>
      </c>
      <c r="CD155" s="25">
        <f t="shared" si="123"/>
        <v>0</v>
      </c>
      <c r="CE155" s="24">
        <f t="shared" si="124"/>
        <v>1</v>
      </c>
      <c r="CF155">
        <f t="shared" si="125"/>
        <v>1</v>
      </c>
      <c r="CG155">
        <f t="shared" si="140"/>
        <v>0</v>
      </c>
      <c r="CH155">
        <f t="shared" si="141"/>
        <v>0</v>
      </c>
      <c r="CI155">
        <f t="shared" si="142"/>
        <v>1</v>
      </c>
      <c r="CJ155">
        <f t="shared" si="143"/>
        <v>1</v>
      </c>
      <c r="CK155">
        <f t="shared" si="126"/>
        <v>9.8214285714285712</v>
      </c>
      <c r="CL155">
        <f t="shared" si="150"/>
        <v>0.81499999999999995</v>
      </c>
      <c r="CM155">
        <f t="shared" si="151"/>
        <v>0</v>
      </c>
      <c r="CN155" t="str">
        <f t="shared" si="129"/>
        <v/>
      </c>
      <c r="CO155" t="str">
        <f t="shared" si="130"/>
        <v/>
      </c>
    </row>
    <row r="156" spans="1:93" ht="16" hidden="1" x14ac:dyDescent="0.2">
      <c r="A156">
        <v>48</v>
      </c>
      <c r="B156" t="s">
        <v>228</v>
      </c>
      <c r="C156" t="s">
        <v>94</v>
      </c>
      <c r="D156" t="s">
        <v>229</v>
      </c>
      <c r="E156" t="s">
        <v>230</v>
      </c>
      <c r="F156" t="s">
        <v>97</v>
      </c>
      <c r="G156">
        <v>90272</v>
      </c>
      <c r="H156" t="s">
        <v>231</v>
      </c>
      <c r="J156" t="str">
        <f t="shared" si="104"/>
        <v>Doreen Rochman_0</v>
      </c>
      <c r="K156" s="22">
        <f>IF(ISERROR(VLOOKUP($J156,'[1]early late'!$G$1:$BT$134,4,FALSE)),"",VLOOKUP($J156,'[1]early late'!$G$1:$BT$134,4,FALSE))</f>
        <v>12975</v>
      </c>
      <c r="L156">
        <v>0</v>
      </c>
      <c r="M156" s="22"/>
      <c r="N156" s="22"/>
      <c r="O156">
        <v>0</v>
      </c>
      <c r="P156">
        <v>0</v>
      </c>
      <c r="Q156">
        <v>0</v>
      </c>
      <c r="R156">
        <f t="shared" si="105"/>
        <v>0</v>
      </c>
      <c r="S156">
        <f t="shared" si="106"/>
        <v>0</v>
      </c>
      <c r="T156">
        <f t="shared" si="107"/>
        <v>0</v>
      </c>
      <c r="U156">
        <f t="shared" si="108"/>
        <v>0</v>
      </c>
      <c r="V156">
        <f t="shared" si="109"/>
        <v>0</v>
      </c>
      <c r="W156">
        <f t="shared" si="148"/>
        <v>0</v>
      </c>
      <c r="X156">
        <f t="shared" si="110"/>
        <v>0</v>
      </c>
      <c r="Y156" s="22" t="s">
        <v>232</v>
      </c>
      <c r="Z156">
        <v>0</v>
      </c>
      <c r="AA156">
        <f t="shared" si="134"/>
        <v>1</v>
      </c>
      <c r="AB156">
        <f t="shared" si="111"/>
        <v>0</v>
      </c>
      <c r="AC156">
        <v>0</v>
      </c>
      <c r="AD156">
        <v>0</v>
      </c>
      <c r="AE156">
        <f t="shared" si="112"/>
        <v>1</v>
      </c>
      <c r="AF156" s="23">
        <v>1</v>
      </c>
      <c r="AG156">
        <f t="shared" si="154"/>
        <v>0</v>
      </c>
      <c r="AH156">
        <v>0</v>
      </c>
      <c r="AJ156">
        <f t="shared" si="113"/>
        <v>0</v>
      </c>
      <c r="AK156" s="22" t="s">
        <v>233</v>
      </c>
      <c r="AM156">
        <v>7</v>
      </c>
      <c r="AN156">
        <f>IF(ISERROR(VLOOKUP($J156,'[1]early late'!$G$1:$BT$134,6,FALSE)),"",VLOOKUP($J156,'[1]early late'!$G$1:$BT$134,6,FALSE))</f>
        <v>14</v>
      </c>
      <c r="AO156" s="24">
        <v>2</v>
      </c>
      <c r="AP156" s="25">
        <f t="shared" si="136"/>
        <v>73.38082191780822</v>
      </c>
      <c r="AQ156">
        <v>1</v>
      </c>
      <c r="AS156" s="26">
        <v>0</v>
      </c>
      <c r="AT156" s="24">
        <v>1</v>
      </c>
      <c r="AU156" s="27">
        <v>5.5</v>
      </c>
      <c r="AW156" s="22">
        <v>40151</v>
      </c>
      <c r="AX156" s="22">
        <f>IF(ISERROR(VLOOKUP($J156,'[1]early late'!$G$1:$BT$134,7,FALSE)),"",VLOOKUP($J156,'[1]early late'!$G$1:$BT$134,7,FALSE))</f>
        <v>40157</v>
      </c>
      <c r="AY156" s="22">
        <v>40322</v>
      </c>
      <c r="AZ156" s="27">
        <f>IF(AND(ISNUMBER(AW156),ISNUMBER(AY156)),DAYS360(AW156,AY156)/30,"")</f>
        <v>5.666666666666667</v>
      </c>
      <c r="BA156" t="s">
        <v>101</v>
      </c>
      <c r="BB156" s="25">
        <f t="shared" si="152"/>
        <v>0</v>
      </c>
      <c r="BC156" s="27">
        <v>2.56</v>
      </c>
      <c r="BD156" s="27">
        <v>14.84</v>
      </c>
      <c r="BE156" s="27">
        <v>4.5</v>
      </c>
      <c r="BF156" s="27">
        <v>19.48</v>
      </c>
      <c r="BG156" s="27">
        <f>IF(ISERROR(VLOOKUP($J156,'[1]early late'!$G$1:$BT$134,8,FALSE)),"",VLOOKUP($J156,'[1]early late'!$G$1:$BT$134,8,FALSE))</f>
        <v>6</v>
      </c>
      <c r="BH156" s="27">
        <f>IF(ISERROR(VLOOKUP($J156,'[1]early late'!$G$1:$BT$134,9,FALSE)),"",VLOOKUP($J156,'[1]early late'!$G$1:$BT$134,9,FALSE))</f>
        <v>2.15</v>
      </c>
      <c r="BI156" s="27"/>
      <c r="BJ156">
        <v>3.15</v>
      </c>
      <c r="BK156">
        <v>14.67</v>
      </c>
      <c r="BM156" s="28" t="s">
        <v>234</v>
      </c>
      <c r="BN156" s="28">
        <f>IF(ISERROR(VLOOKUP($J156,'[1]early late'!$G$1:$BT$134,40,FALSE)),"",VLOOKUP($J156,'[1]early late'!$G$1:$BT$134,40,FALSE))</f>
        <v>-0.41000000000000014</v>
      </c>
      <c r="BO156" s="28">
        <f>IF(ISERROR(VLOOKUP($J156,'[1]early late'!$G$1:$BT$134,41,FALSE)),"",VLOOKUP($J156,'[1]early late'!$G$1:$BT$134,41,FALSE))</f>
        <v>1</v>
      </c>
      <c r="BP156">
        <f t="shared" si="137"/>
        <v>1.94</v>
      </c>
      <c r="BQ156">
        <f t="shared" si="114"/>
        <v>4.6400000000000006</v>
      </c>
      <c r="BR156">
        <f t="shared" si="115"/>
        <v>2.7000000000000006</v>
      </c>
      <c r="BS156">
        <f t="shared" si="138"/>
        <v>0.58999999999999986</v>
      </c>
      <c r="BT156">
        <f t="shared" si="116"/>
        <v>-0.16999999999999993</v>
      </c>
      <c r="BU156">
        <f t="shared" si="117"/>
        <v>-0.75999999999999979</v>
      </c>
      <c r="BV156" t="str">
        <f>IF(ISNUMBER($BL156),IF($BL156=$BW156,1,0),"")</f>
        <v/>
      </c>
      <c r="BW156" s="24">
        <f t="shared" si="153"/>
        <v>1</v>
      </c>
      <c r="BX156" s="24">
        <f t="shared" si="118"/>
        <v>0.23999999999999977</v>
      </c>
      <c r="BY156" s="24">
        <f t="shared" si="119"/>
        <v>-0.16999999999999993</v>
      </c>
      <c r="BZ156" s="24">
        <f t="shared" si="120"/>
        <v>1.73</v>
      </c>
      <c r="CA156" s="24">
        <f t="shared" si="121"/>
        <v>1</v>
      </c>
      <c r="CB156" s="24">
        <f t="shared" si="139"/>
        <v>0</v>
      </c>
      <c r="CC156" s="24">
        <f t="shared" si="122"/>
        <v>1</v>
      </c>
      <c r="CD156" s="25">
        <f t="shared" si="123"/>
        <v>0</v>
      </c>
      <c r="CE156" s="24">
        <f t="shared" si="124"/>
        <v>0</v>
      </c>
      <c r="CF156">
        <f t="shared" si="125"/>
        <v>1</v>
      </c>
      <c r="CG156">
        <f t="shared" si="140"/>
        <v>1</v>
      </c>
      <c r="CH156">
        <f t="shared" si="141"/>
        <v>0</v>
      </c>
      <c r="CI156">
        <f t="shared" si="142"/>
        <v>1</v>
      </c>
      <c r="CJ156">
        <f t="shared" si="143"/>
        <v>1</v>
      </c>
      <c r="CK156">
        <f t="shared" si="126"/>
        <v>9.3220338983050866</v>
      </c>
      <c r="CL156">
        <f t="shared" si="150"/>
        <v>0.78500000000000014</v>
      </c>
      <c r="CM156">
        <f t="shared" si="151"/>
        <v>0</v>
      </c>
      <c r="CN156" t="str">
        <f t="shared" si="129"/>
        <v/>
      </c>
      <c r="CO156" t="str">
        <f t="shared" si="130"/>
        <v/>
      </c>
    </row>
    <row r="157" spans="1:93" ht="16" x14ac:dyDescent="0.2">
      <c r="A157">
        <v>82</v>
      </c>
      <c r="B157" t="s">
        <v>324</v>
      </c>
      <c r="C157" t="s">
        <v>94</v>
      </c>
      <c r="D157" t="s">
        <v>325</v>
      </c>
      <c r="E157" t="s">
        <v>326</v>
      </c>
      <c r="F157" t="s">
        <v>97</v>
      </c>
      <c r="G157">
        <v>91355</v>
      </c>
      <c r="H157" t="s">
        <v>327</v>
      </c>
      <c r="J157" t="str">
        <f t="shared" si="104"/>
        <v>Jennifer Ann Ramirez_0</v>
      </c>
      <c r="K157" s="22">
        <f>IF(ISERROR(VLOOKUP($J157,'[1]early late'!$G$1:$BT$134,4,FALSE)),"",VLOOKUP($J157,'[1]early late'!$G$1:$BT$134,4,FALSE))</f>
        <v>24579</v>
      </c>
      <c r="L157">
        <v>0</v>
      </c>
      <c r="M157" s="22"/>
      <c r="N157" s="22"/>
      <c r="O157">
        <v>0</v>
      </c>
      <c r="P157">
        <v>0</v>
      </c>
      <c r="Q157">
        <v>0</v>
      </c>
      <c r="R157">
        <f t="shared" si="105"/>
        <v>0</v>
      </c>
      <c r="S157">
        <f t="shared" si="106"/>
        <v>0</v>
      </c>
      <c r="T157">
        <f t="shared" si="107"/>
        <v>0</v>
      </c>
      <c r="U157">
        <f t="shared" si="108"/>
        <v>0</v>
      </c>
      <c r="V157">
        <f t="shared" si="109"/>
        <v>0</v>
      </c>
      <c r="W157">
        <f t="shared" si="148"/>
        <v>0</v>
      </c>
      <c r="X157">
        <f t="shared" si="110"/>
        <v>0</v>
      </c>
      <c r="Y157" s="22" t="s">
        <v>328</v>
      </c>
      <c r="Z157">
        <v>0</v>
      </c>
      <c r="AA157">
        <f t="shared" si="134"/>
        <v>1</v>
      </c>
      <c r="AB157">
        <f t="shared" si="111"/>
        <v>0</v>
      </c>
      <c r="AC157">
        <v>0</v>
      </c>
      <c r="AD157">
        <v>0</v>
      </c>
      <c r="AE157">
        <f t="shared" si="112"/>
        <v>0</v>
      </c>
      <c r="AF157" s="23">
        <f>IF(ISERROR(SEARCH("canth",Y157)),0,1)</f>
        <v>0</v>
      </c>
      <c r="AG157">
        <f t="shared" si="154"/>
        <v>0</v>
      </c>
      <c r="AH157">
        <v>0</v>
      </c>
      <c r="AJ157">
        <f t="shared" si="113"/>
        <v>0</v>
      </c>
      <c r="AK157" s="22"/>
      <c r="AM157">
        <v>9</v>
      </c>
      <c r="AN157">
        <f>IF(ISERROR(VLOOKUP($J157,'[1]early late'!$G$1:$BT$134,6,FALSE)),"",VLOOKUP($J157,'[1]early late'!$G$1:$BT$134,6,FALSE))</f>
        <v>14</v>
      </c>
      <c r="AO157" s="24">
        <v>2</v>
      </c>
      <c r="AP157" s="25">
        <f t="shared" si="136"/>
        <v>41.463013698630135</v>
      </c>
      <c r="AQ157">
        <v>1</v>
      </c>
      <c r="AS157" s="26">
        <v>0</v>
      </c>
      <c r="AT157" s="24">
        <v>1</v>
      </c>
      <c r="AU157" s="27">
        <v>5.5</v>
      </c>
      <c r="AW157" s="22">
        <v>39934</v>
      </c>
      <c r="AX157" s="22">
        <f>IF(ISERROR(VLOOKUP($J157,'[1]early late'!$G$1:$BT$134,7,FALSE)),"",VLOOKUP($J157,'[1]early late'!$G$1:$BT$134,7,FALSE))</f>
        <v>39940</v>
      </c>
      <c r="AY157" s="22">
        <v>40049</v>
      </c>
      <c r="AZ157" s="27">
        <f>IF(AND(ISNUMBER(AW157),ISNUMBER(AY157)),DAYS360(AW157,AY157)/30,"")</f>
        <v>3.7666666666666666</v>
      </c>
      <c r="BA157" t="s">
        <v>118</v>
      </c>
      <c r="BB157" s="25">
        <f t="shared" si="152"/>
        <v>1</v>
      </c>
      <c r="BC157" s="27">
        <v>2.2200000000000002</v>
      </c>
      <c r="BD157" s="27">
        <v>17</v>
      </c>
      <c r="BE157" s="27">
        <v>1.1200000000000001</v>
      </c>
      <c r="BF157" s="27">
        <v>19.510000000000002</v>
      </c>
      <c r="BG157" s="27">
        <f>IF(ISERROR(VLOOKUP($J157,'[1]early late'!$G$1:$BT$134,8,FALSE)),"",VLOOKUP($J157,'[1]early late'!$G$1:$BT$134,8,FALSE))</f>
        <v>6</v>
      </c>
      <c r="BH157" s="27">
        <f>IF(ISERROR(VLOOKUP($J157,'[1]early late'!$G$1:$BT$134,9,FALSE)),"",VLOOKUP($J157,'[1]early late'!$G$1:$BT$134,9,FALSE))</f>
        <v>0.85</v>
      </c>
      <c r="BI157" s="27"/>
      <c r="BJ157" s="27">
        <v>4.6399999999999997</v>
      </c>
      <c r="BK157" s="27">
        <v>17.61</v>
      </c>
      <c r="BM157" s="28"/>
      <c r="BN157" s="28">
        <f>IF(ISERROR(VLOOKUP($J157,'[1]early late'!$G$1:$BT$134,40,FALSE)),"",VLOOKUP($J157,'[1]early late'!$G$1:$BT$134,40,FALSE))</f>
        <v>-1.37</v>
      </c>
      <c r="BO157" s="28">
        <f>IF(ISERROR(VLOOKUP($J157,'[1]early late'!$G$1:$BT$134,41,FALSE)),"",VLOOKUP($J157,'[1]early late'!$G$1:$BT$134,41,FALSE))</f>
        <v>3.7899999999999996</v>
      </c>
      <c r="BP157">
        <f t="shared" si="137"/>
        <v>-1.1000000000000001</v>
      </c>
      <c r="BQ157">
        <f t="shared" si="114"/>
        <v>2.5100000000000016</v>
      </c>
      <c r="BR157">
        <f t="shared" si="115"/>
        <v>3.6100000000000017</v>
      </c>
      <c r="BS157">
        <f t="shared" si="138"/>
        <v>2.4199999999999995</v>
      </c>
      <c r="BT157">
        <f t="shared" si="116"/>
        <v>0.60999999999999943</v>
      </c>
      <c r="BU157">
        <f t="shared" si="117"/>
        <v>-1.8100000000000005</v>
      </c>
      <c r="BV157" t="str">
        <f>IF(ISNUMBER($BL157),IF($BL157=$BW157,1,0),"")</f>
        <v/>
      </c>
      <c r="BW157" s="24">
        <f t="shared" si="153"/>
        <v>0</v>
      </c>
      <c r="BX157" s="24">
        <f t="shared" si="118"/>
        <v>-0.5470000000000006</v>
      </c>
      <c r="BY157" s="24">
        <f t="shared" si="119"/>
        <v>1.0120000000000002</v>
      </c>
      <c r="BZ157" s="24">
        <f t="shared" si="120"/>
        <v>-1.2799999999999998</v>
      </c>
      <c r="CA157" s="24">
        <f t="shared" si="121"/>
        <v>0</v>
      </c>
      <c r="CB157" s="24" t="str">
        <f t="shared" si="139"/>
        <v/>
      </c>
      <c r="CC157" s="24">
        <f t="shared" si="122"/>
        <v>0</v>
      </c>
      <c r="CD157" s="25">
        <f t="shared" si="123"/>
        <v>0</v>
      </c>
      <c r="CE157" s="24">
        <f t="shared" si="124"/>
        <v>0</v>
      </c>
      <c r="CF157">
        <f t="shared" si="125"/>
        <v>1</v>
      </c>
      <c r="CG157">
        <f t="shared" si="140"/>
        <v>1</v>
      </c>
      <c r="CH157">
        <f t="shared" si="141"/>
        <v>1</v>
      </c>
      <c r="CI157">
        <f t="shared" si="142"/>
        <v>1</v>
      </c>
      <c r="CJ157">
        <f t="shared" si="143"/>
        <v>1</v>
      </c>
      <c r="CK157">
        <f t="shared" si="126"/>
        <v>2.2727272727272734</v>
      </c>
      <c r="CL157">
        <f t="shared" si="150"/>
        <v>-1.0449999999999995</v>
      </c>
      <c r="CM157">
        <f t="shared" si="151"/>
        <v>1</v>
      </c>
      <c r="CN157" t="str">
        <f t="shared" si="129"/>
        <v/>
      </c>
      <c r="CO157" t="str">
        <f t="shared" si="130"/>
        <v/>
      </c>
    </row>
    <row r="158" spans="1:93" ht="16" hidden="1" x14ac:dyDescent="0.2">
      <c r="A158">
        <v>129</v>
      </c>
      <c r="B158" t="s">
        <v>444</v>
      </c>
      <c r="C158" t="s">
        <v>94</v>
      </c>
      <c r="J158" t="str">
        <f t="shared" si="104"/>
        <v>Miriam Cotler_1</v>
      </c>
      <c r="K158" s="22">
        <f>IF(ISERROR(VLOOKUP($J158,'[1]early late'!$G$1:$BT$134,4,FALSE)),"",VLOOKUP($J158,'[1]early late'!$G$1:$BT$134,4,FALSE))</f>
        <v>13164</v>
      </c>
      <c r="L158">
        <v>0</v>
      </c>
      <c r="M158" s="22"/>
      <c r="N158" s="22"/>
      <c r="O158">
        <v>0</v>
      </c>
      <c r="P158">
        <v>0</v>
      </c>
      <c r="Q158">
        <v>0</v>
      </c>
      <c r="R158">
        <f t="shared" si="105"/>
        <v>0</v>
      </c>
      <c r="S158">
        <f t="shared" si="106"/>
        <v>0</v>
      </c>
      <c r="T158">
        <f t="shared" si="107"/>
        <v>0</v>
      </c>
      <c r="U158">
        <f t="shared" si="108"/>
        <v>0</v>
      </c>
      <c r="V158">
        <f t="shared" si="109"/>
        <v>0</v>
      </c>
      <c r="W158">
        <f t="shared" si="148"/>
        <v>0</v>
      </c>
      <c r="X158">
        <f t="shared" si="110"/>
        <v>0</v>
      </c>
      <c r="Y158" s="22" t="s">
        <v>445</v>
      </c>
      <c r="Z158">
        <v>0</v>
      </c>
      <c r="AA158">
        <f t="shared" si="134"/>
        <v>1</v>
      </c>
      <c r="AB158">
        <f t="shared" si="111"/>
        <v>0</v>
      </c>
      <c r="AC158">
        <v>0</v>
      </c>
      <c r="AD158">
        <v>0</v>
      </c>
      <c r="AE158">
        <f t="shared" si="112"/>
        <v>0</v>
      </c>
      <c r="AF158" s="23">
        <f>IF(ISERROR(SEARCH("canth",Y158)),0,1)</f>
        <v>1</v>
      </c>
      <c r="AG158">
        <f t="shared" si="154"/>
        <v>0</v>
      </c>
      <c r="AH158">
        <v>0</v>
      </c>
      <c r="AJ158">
        <f t="shared" si="113"/>
        <v>0</v>
      </c>
      <c r="AK158" s="22" t="s">
        <v>446</v>
      </c>
      <c r="AO158" s="24">
        <v>2</v>
      </c>
      <c r="AP158" s="25">
        <f t="shared" si="136"/>
        <v>72.290410958904104</v>
      </c>
      <c r="AQ158">
        <v>1</v>
      </c>
      <c r="AS158" s="26">
        <v>1</v>
      </c>
      <c r="AT158" s="24">
        <v>1</v>
      </c>
      <c r="AU158" s="27">
        <v>5.5</v>
      </c>
      <c r="AW158" s="29">
        <f>AW157</f>
        <v>39934</v>
      </c>
      <c r="AX158" s="22">
        <f>IF(ISERROR(VLOOKUP($J158,'[1]early late'!$G$1:$BT$134,7,FALSE)),"",VLOOKUP($J158,'[1]early late'!$G$1:$BT$134,7,FALSE))</f>
        <v>40534</v>
      </c>
      <c r="AY158" s="29">
        <f>AY157</f>
        <v>40049</v>
      </c>
      <c r="AZ158" s="27">
        <f>IF(AND(ISNUMBER(AW158),ISNUMBER(AY158)),DAYS360(AW158,AY158)/30,"")</f>
        <v>3.7666666666666666</v>
      </c>
      <c r="BA158" t="s">
        <v>118</v>
      </c>
      <c r="BB158" s="25">
        <f t="shared" si="152"/>
        <v>1</v>
      </c>
      <c r="BC158">
        <v>2.0499999999999998</v>
      </c>
      <c r="BD158">
        <v>20.13</v>
      </c>
      <c r="BE158">
        <v>4.2</v>
      </c>
      <c r="BF158">
        <v>14.61</v>
      </c>
      <c r="BG158" s="27">
        <f>IF(ISERROR(VLOOKUP($J158,'[1]early late'!$G$1:$BT$134,8,FALSE)),"",VLOOKUP($J158,'[1]early late'!$G$1:$BT$134,8,FALSE))</f>
        <v>5</v>
      </c>
      <c r="BH158" s="27">
        <f>IF(ISERROR(VLOOKUP($J158,'[1]early late'!$G$1:$BT$134,9,FALSE)),"",VLOOKUP($J158,'[1]early late'!$G$1:$BT$134,9,FALSE))</f>
        <v>3.335</v>
      </c>
      <c r="BJ158">
        <v>2.65</v>
      </c>
      <c r="BK158">
        <v>18.09</v>
      </c>
      <c r="BN158" s="28">
        <f>IF(ISERROR(VLOOKUP($J158,'[1]early late'!$G$1:$BT$134,40,FALSE)),"",VLOOKUP($J158,'[1]early late'!$G$1:$BT$134,40,FALSE))</f>
        <v>1.2850000000000001</v>
      </c>
      <c r="BO158" s="28">
        <f>IF(ISERROR(VLOOKUP($J158,'[1]early late'!$G$1:$BT$134,41,FALSE)),"",VLOOKUP($J158,'[1]early late'!$G$1:$BT$134,41,FALSE))</f>
        <v>-0.68500000000000005</v>
      </c>
      <c r="BP158">
        <f t="shared" si="137"/>
        <v>2.1500000000000004</v>
      </c>
      <c r="BQ158">
        <f t="shared" si="114"/>
        <v>-5.52</v>
      </c>
      <c r="BR158">
        <f t="shared" si="115"/>
        <v>-7.67</v>
      </c>
      <c r="BS158">
        <f t="shared" si="138"/>
        <v>0.60000000000000009</v>
      </c>
      <c r="BT158">
        <f t="shared" si="116"/>
        <v>-2.0399999999999991</v>
      </c>
      <c r="BU158">
        <f t="shared" si="117"/>
        <v>-2.6399999999999988</v>
      </c>
      <c r="BV158" t="str">
        <f>IF(ISNUMBER($BL158),IF($BL158=$BW158,1,0),"")</f>
        <v/>
      </c>
      <c r="BW158" s="24">
        <f t="shared" si="153"/>
        <v>1</v>
      </c>
      <c r="BX158" s="24">
        <f t="shared" si="118"/>
        <v>-1.25</v>
      </c>
      <c r="BY158" s="24">
        <f t="shared" si="119"/>
        <v>-0.83000000000000007</v>
      </c>
      <c r="BZ158" s="24">
        <f t="shared" si="120"/>
        <v>1.73</v>
      </c>
      <c r="CA158" s="24">
        <f t="shared" si="121"/>
        <v>1</v>
      </c>
      <c r="CB158" s="24">
        <f t="shared" si="139"/>
        <v>0</v>
      </c>
      <c r="CC158" s="24">
        <f t="shared" si="122"/>
        <v>1</v>
      </c>
      <c r="CD158" s="25">
        <f t="shared" si="123"/>
        <v>0</v>
      </c>
      <c r="CE158" s="24">
        <f t="shared" si="124"/>
        <v>0</v>
      </c>
      <c r="CF158">
        <f t="shared" si="125"/>
        <v>1</v>
      </c>
      <c r="CG158">
        <f t="shared" si="140"/>
        <v>1</v>
      </c>
      <c r="CH158">
        <f t="shared" si="141"/>
        <v>0</v>
      </c>
      <c r="CI158">
        <f t="shared" si="142"/>
        <v>0</v>
      </c>
      <c r="CJ158">
        <f t="shared" si="143"/>
        <v>1</v>
      </c>
      <c r="CK158">
        <f t="shared" si="126"/>
        <v>9.1666666666666661</v>
      </c>
      <c r="CL158">
        <f t="shared" si="150"/>
        <v>0.77499999999999991</v>
      </c>
      <c r="CM158">
        <f t="shared" si="151"/>
        <v>0</v>
      </c>
      <c r="CN158" t="str">
        <f t="shared" si="129"/>
        <v/>
      </c>
      <c r="CO158" t="str">
        <f t="shared" si="130"/>
        <v/>
      </c>
    </row>
    <row r="159" spans="1:93" ht="16" x14ac:dyDescent="0.2">
      <c r="A159">
        <v>366</v>
      </c>
      <c r="B159" t="s">
        <v>928</v>
      </c>
      <c r="C159" t="s">
        <v>94</v>
      </c>
      <c r="D159" t="s">
        <v>929</v>
      </c>
      <c r="E159" t="s">
        <v>930</v>
      </c>
      <c r="F159" t="s">
        <v>97</v>
      </c>
      <c r="G159" t="s">
        <v>97</v>
      </c>
      <c r="H159" t="s">
        <v>97</v>
      </c>
      <c r="J159" t="str">
        <f t="shared" si="104"/>
        <v>Carole Eckhardt_0</v>
      </c>
      <c r="K159" s="22"/>
      <c r="L159">
        <v>0</v>
      </c>
      <c r="M159" s="22"/>
      <c r="N159" s="22"/>
      <c r="O159">
        <v>0</v>
      </c>
      <c r="P159">
        <v>0</v>
      </c>
      <c r="Q159">
        <v>0</v>
      </c>
      <c r="R159">
        <f t="shared" si="105"/>
        <v>0</v>
      </c>
      <c r="S159">
        <f t="shared" si="106"/>
        <v>0</v>
      </c>
      <c r="T159">
        <f t="shared" si="107"/>
        <v>0</v>
      </c>
      <c r="U159">
        <f t="shared" si="108"/>
        <v>0</v>
      </c>
      <c r="V159">
        <f t="shared" si="109"/>
        <v>0</v>
      </c>
      <c r="W159">
        <f t="shared" si="148"/>
        <v>0</v>
      </c>
      <c r="X159">
        <f t="shared" si="110"/>
        <v>0</v>
      </c>
      <c r="Y159" s="22" t="s">
        <v>931</v>
      </c>
      <c r="Z159">
        <v>0</v>
      </c>
      <c r="AA159">
        <v>1</v>
      </c>
      <c r="AB159">
        <f t="shared" si="111"/>
        <v>0</v>
      </c>
      <c r="AC159">
        <v>0</v>
      </c>
      <c r="AD159">
        <v>0</v>
      </c>
      <c r="AE159">
        <f t="shared" si="112"/>
        <v>0</v>
      </c>
      <c r="AF159" s="23">
        <f>IF(ISERROR(SEARCH("canth",Y159)),0,1)</f>
        <v>0</v>
      </c>
      <c r="AG159">
        <f t="shared" si="154"/>
        <v>0</v>
      </c>
      <c r="AH159">
        <v>0</v>
      </c>
      <c r="AJ159">
        <f t="shared" si="113"/>
        <v>0</v>
      </c>
      <c r="AK159" s="22"/>
      <c r="AN159">
        <f>IF(ISERROR(VLOOKUP($J159,'[1]early late'!$G$1:$BT$134,6,FALSE)),"",VLOOKUP($J159,'[1]early late'!$G$1:$BT$134,6,FALSE))</f>
        <v>15</v>
      </c>
      <c r="AO159" s="24">
        <v>2</v>
      </c>
      <c r="AP159" s="25">
        <f t="shared" si="136"/>
        <v>99.704109589041096</v>
      </c>
      <c r="AQ159">
        <v>1</v>
      </c>
      <c r="AS159" s="26">
        <v>0</v>
      </c>
      <c r="AT159" s="24">
        <v>1</v>
      </c>
      <c r="AU159" s="27">
        <v>5.5</v>
      </c>
      <c r="AV159" s="27"/>
      <c r="AW159" s="22">
        <v>36924</v>
      </c>
      <c r="AX159" s="22">
        <f>IF(ISERROR(VLOOKUP($J159,'[1]early late'!$G$1:$BT$134,7,FALSE)),"",VLOOKUP($J159,'[1]early late'!$G$1:$BT$134,7,FALSE))</f>
        <v>36930</v>
      </c>
      <c r="AY159" s="22">
        <v>37102</v>
      </c>
      <c r="AZ159" s="27">
        <v>5.93333333333333</v>
      </c>
      <c r="BA159" t="s">
        <v>101</v>
      </c>
      <c r="BB159" s="25">
        <f t="shared" si="152"/>
        <v>0</v>
      </c>
      <c r="BC159" s="27">
        <v>1.8140000000000001</v>
      </c>
      <c r="BD159" s="27">
        <v>15.093999999999999</v>
      </c>
      <c r="BE159" s="27">
        <v>4.82</v>
      </c>
      <c r="BF159" s="27">
        <v>13.86</v>
      </c>
      <c r="BG159" s="27">
        <f>IF(ISERROR(VLOOKUP($J159,'[1]early late'!$G$1:$BT$134,8,FALSE)),"",VLOOKUP($J159,'[1]early late'!$G$1:$BT$134,8,FALSE))</f>
        <v>6</v>
      </c>
      <c r="BH159" s="27">
        <f>IF(ISERROR(VLOOKUP($J159,'[1]early late'!$G$1:$BT$134,9,FALSE)),"",VLOOKUP($J159,'[1]early late'!$G$1:$BT$134,9,FALSE))</f>
        <v>2.94</v>
      </c>
      <c r="BI159" s="27"/>
      <c r="BJ159">
        <v>3.1419999999999999</v>
      </c>
      <c r="BK159">
        <v>14.712</v>
      </c>
      <c r="BM159" s="42"/>
      <c r="BN159" s="28">
        <f>IF(ISERROR(VLOOKUP($J159,'[1]early late'!$G$1:$BT$134,40,FALSE)),"",VLOOKUP($J159,'[1]early late'!$G$1:$BT$134,40,FALSE))</f>
        <v>1.1259999999999999</v>
      </c>
      <c r="BO159" s="28">
        <f>IF(ISERROR(VLOOKUP($J159,'[1]early late'!$G$1:$BT$134,41,FALSE)),"",VLOOKUP($J159,'[1]early late'!$G$1:$BT$134,41,FALSE))</f>
        <v>0.20199999999999996</v>
      </c>
      <c r="BP159">
        <f t="shared" si="137"/>
        <v>3.0060000000000002</v>
      </c>
      <c r="BQ159">
        <f t="shared" si="114"/>
        <v>-1.234</v>
      </c>
      <c r="BR159">
        <f t="shared" si="115"/>
        <v>-4.24</v>
      </c>
      <c r="BS159">
        <f t="shared" si="138"/>
        <v>1.3279999999999998</v>
      </c>
      <c r="BT159">
        <f t="shared" si="116"/>
        <v>-0.38199999999999967</v>
      </c>
      <c r="BU159">
        <f t="shared" si="117"/>
        <v>-1.7099999999999991</v>
      </c>
      <c r="BW159" s="24">
        <f t="shared" si="153"/>
        <v>1</v>
      </c>
      <c r="BX159" s="24">
        <f t="shared" si="118"/>
        <v>0.71399999999999997</v>
      </c>
      <c r="BY159" s="24">
        <f t="shared" si="119"/>
        <v>-1.1560000000000001</v>
      </c>
      <c r="BZ159" s="24">
        <f t="shared" si="120"/>
        <v>1.9600000000000004</v>
      </c>
      <c r="CA159" s="24">
        <f t="shared" si="121"/>
        <v>0</v>
      </c>
      <c r="CB159" s="24">
        <f t="shared" si="139"/>
        <v>0</v>
      </c>
      <c r="CC159" s="24">
        <f t="shared" si="122"/>
        <v>0</v>
      </c>
      <c r="CD159" s="25">
        <f t="shared" si="123"/>
        <v>0</v>
      </c>
      <c r="CE159" s="24">
        <f t="shared" si="124"/>
        <v>0</v>
      </c>
      <c r="CF159">
        <f t="shared" si="125"/>
        <v>1</v>
      </c>
      <c r="CG159">
        <f t="shared" si="140"/>
        <v>1</v>
      </c>
      <c r="CH159">
        <f t="shared" si="141"/>
        <v>1</v>
      </c>
      <c r="CI159">
        <f t="shared" si="142"/>
        <v>1</v>
      </c>
      <c r="CJ159">
        <f t="shared" si="143"/>
        <v>1</v>
      </c>
      <c r="CK159">
        <f t="shared" si="126"/>
        <v>4.1415662650602414</v>
      </c>
      <c r="CL159">
        <f t="shared" si="150"/>
        <v>4.7000000000000153E-2</v>
      </c>
      <c r="CM159">
        <f t="shared" si="151"/>
        <v>0</v>
      </c>
      <c r="CN159" t="str">
        <f t="shared" si="129"/>
        <v/>
      </c>
      <c r="CO159" t="str">
        <f t="shared" si="130"/>
        <v/>
      </c>
    </row>
    <row r="160" spans="1:93" ht="16" x14ac:dyDescent="0.2">
      <c r="A160">
        <v>412</v>
      </c>
      <c r="B160" t="s">
        <v>1116</v>
      </c>
      <c r="C160" t="s">
        <v>94</v>
      </c>
      <c r="D160" t="s">
        <v>1117</v>
      </c>
      <c r="E160" t="s">
        <v>505</v>
      </c>
      <c r="F160" t="s">
        <v>97</v>
      </c>
      <c r="G160">
        <v>90266</v>
      </c>
      <c r="H160" t="s">
        <v>1118</v>
      </c>
      <c r="J160" t="str">
        <f t="shared" si="104"/>
        <v>Peter Roberts_1</v>
      </c>
      <c r="K160" s="22">
        <v>19913</v>
      </c>
      <c r="L160">
        <v>1</v>
      </c>
      <c r="M160" s="22" t="s">
        <v>888</v>
      </c>
      <c r="N160" s="22"/>
      <c r="O160">
        <v>0</v>
      </c>
      <c r="P160">
        <v>0</v>
      </c>
      <c r="Q160">
        <v>0</v>
      </c>
      <c r="R160">
        <f t="shared" si="105"/>
        <v>0</v>
      </c>
      <c r="S160">
        <f t="shared" si="106"/>
        <v>0</v>
      </c>
      <c r="T160">
        <f t="shared" si="107"/>
        <v>0</v>
      </c>
      <c r="U160">
        <f t="shared" si="108"/>
        <v>0</v>
      </c>
      <c r="V160">
        <f t="shared" si="109"/>
        <v>0</v>
      </c>
      <c r="W160">
        <f t="shared" si="148"/>
        <v>0</v>
      </c>
      <c r="X160">
        <f t="shared" si="110"/>
        <v>0</v>
      </c>
      <c r="Y160" s="22" t="s">
        <v>1119</v>
      </c>
      <c r="Z160">
        <v>0</v>
      </c>
      <c r="AA160">
        <f t="shared" ref="AA160:AA171" si="155">IF(ISERROR(SEARCH("ptosis",Y160)),0,1)</f>
        <v>1</v>
      </c>
      <c r="AB160">
        <f t="shared" si="111"/>
        <v>0</v>
      </c>
      <c r="AC160">
        <v>0</v>
      </c>
      <c r="AD160">
        <v>0</v>
      </c>
      <c r="AE160">
        <f t="shared" si="112"/>
        <v>0</v>
      </c>
      <c r="AF160" s="23">
        <f>IF(ISERROR(SEARCH("canth",Y160)),0,1)</f>
        <v>0</v>
      </c>
      <c r="AG160">
        <f t="shared" si="154"/>
        <v>0</v>
      </c>
      <c r="AH160">
        <v>0</v>
      </c>
      <c r="AJ160">
        <f t="shared" si="113"/>
        <v>0</v>
      </c>
      <c r="AK160" s="22"/>
      <c r="AL160">
        <v>23</v>
      </c>
      <c r="AN160">
        <v>19</v>
      </c>
      <c r="AO160" s="24">
        <v>1</v>
      </c>
      <c r="AP160" s="25">
        <f t="shared" si="136"/>
        <v>47.558904109589044</v>
      </c>
      <c r="AQ160">
        <v>1</v>
      </c>
      <c r="AS160" s="26">
        <v>1</v>
      </c>
      <c r="AT160" s="24">
        <v>1</v>
      </c>
      <c r="AU160" s="27">
        <v>5.5</v>
      </c>
      <c r="AV160" s="27"/>
      <c r="AW160" s="22">
        <v>37526</v>
      </c>
      <c r="AX160" s="22" t="str">
        <f>IF(ISERROR(VLOOKUP($J160,'[1]early late'!$G$1:$BT$134,7,FALSE)),"",VLOOKUP($J160,'[1]early late'!$G$1:$BT$134,7,FALSE))</f>
        <v/>
      </c>
      <c r="AY160" s="22">
        <v>37602</v>
      </c>
      <c r="AZ160" s="27">
        <v>2.5</v>
      </c>
      <c r="BA160" t="s">
        <v>118</v>
      </c>
      <c r="BB160" s="25">
        <f t="shared" si="152"/>
        <v>1</v>
      </c>
      <c r="BC160" s="27">
        <v>-0.38</v>
      </c>
      <c r="BD160" s="27">
        <v>12.974</v>
      </c>
      <c r="BE160" s="27">
        <v>4.43</v>
      </c>
      <c r="BF160" s="27">
        <v>15.62</v>
      </c>
      <c r="BG160" s="27" t="str">
        <f>IF(ISERROR(VLOOKUP($J160,'[1]early late'!$G$1:$BT$134,8,FALSE)),"",VLOOKUP($J160,'[1]early late'!$G$1:$BT$134,8,FALSE))</f>
        <v/>
      </c>
      <c r="BH160" s="27" t="str">
        <f>IF(ISERROR(VLOOKUP($J160,'[1]early late'!$G$1:$BT$134,9,FALSE)),"",VLOOKUP($J160,'[1]early late'!$G$1:$BT$134,9,FALSE))</f>
        <v/>
      </c>
      <c r="BI160" s="27"/>
      <c r="BJ160">
        <v>1.92</v>
      </c>
      <c r="BK160">
        <v>14.15</v>
      </c>
      <c r="BM160" s="28" t="s">
        <v>529</v>
      </c>
      <c r="BN160" s="28" t="str">
        <f>IF(ISERROR(VLOOKUP($J160,'[1]early late'!$G$1:$BT$134,40,FALSE)),"",VLOOKUP($J160,'[1]early late'!$G$1:$BT$134,40,FALSE))</f>
        <v/>
      </c>
      <c r="BO160" s="28" t="str">
        <f>IF(ISERROR(VLOOKUP($J160,'[1]early late'!$G$1:$BT$134,41,FALSE)),"",VLOOKUP($J160,'[1]early late'!$G$1:$BT$134,41,FALSE))</f>
        <v/>
      </c>
      <c r="BP160">
        <f t="shared" si="137"/>
        <v>4.8099999999999996</v>
      </c>
      <c r="BQ160">
        <f t="shared" si="114"/>
        <v>2.645999999999999</v>
      </c>
      <c r="BR160">
        <f t="shared" si="115"/>
        <v>-2.1640000000000006</v>
      </c>
      <c r="BS160">
        <f t="shared" si="138"/>
        <v>2.2999999999999998</v>
      </c>
      <c r="BT160">
        <f t="shared" si="116"/>
        <v>1.1760000000000002</v>
      </c>
      <c r="BU160">
        <f t="shared" si="117"/>
        <v>-1.1240000000000006</v>
      </c>
      <c r="BW160" s="24">
        <f t="shared" si="153"/>
        <v>1</v>
      </c>
      <c r="BX160" s="24">
        <f t="shared" si="118"/>
        <v>-0.91000000000000014</v>
      </c>
      <c r="BY160" s="24">
        <f t="shared" si="119"/>
        <v>-2.4899999999999998</v>
      </c>
      <c r="BZ160" s="24">
        <f t="shared" si="120"/>
        <v>1.0099999999999998</v>
      </c>
      <c r="CA160" s="24">
        <f t="shared" si="121"/>
        <v>0</v>
      </c>
      <c r="CB160" s="24">
        <f t="shared" si="139"/>
        <v>0</v>
      </c>
      <c r="CC160" s="24">
        <f t="shared" si="122"/>
        <v>0</v>
      </c>
      <c r="CD160" s="25">
        <f t="shared" si="123"/>
        <v>0</v>
      </c>
      <c r="CE160" s="24">
        <f t="shared" si="124"/>
        <v>0</v>
      </c>
      <c r="CF160">
        <f t="shared" si="125"/>
        <v>1</v>
      </c>
      <c r="CG160">
        <f t="shared" si="140"/>
        <v>0</v>
      </c>
      <c r="CH160">
        <f t="shared" si="141"/>
        <v>1</v>
      </c>
      <c r="CI160">
        <f t="shared" si="142"/>
        <v>1</v>
      </c>
      <c r="CJ160">
        <f t="shared" si="143"/>
        <v>1</v>
      </c>
      <c r="CK160">
        <f t="shared" si="126"/>
        <v>2.3913043478260874</v>
      </c>
      <c r="CL160">
        <f t="shared" si="150"/>
        <v>-0.92499999999999982</v>
      </c>
      <c r="CM160">
        <f t="shared" si="151"/>
        <v>0</v>
      </c>
      <c r="CN160" t="str">
        <f t="shared" si="129"/>
        <v/>
      </c>
      <c r="CO160" t="str">
        <f t="shared" si="130"/>
        <v/>
      </c>
    </row>
    <row r="161" spans="1:93" ht="16" hidden="1" x14ac:dyDescent="0.2">
      <c r="A161">
        <v>441</v>
      </c>
      <c r="B161" t="s">
        <v>1215</v>
      </c>
      <c r="C161" t="s">
        <v>94</v>
      </c>
      <c r="D161" t="s">
        <v>1216</v>
      </c>
      <c r="E161" t="s">
        <v>386</v>
      </c>
      <c r="F161" t="s">
        <v>97</v>
      </c>
      <c r="G161">
        <v>90302</v>
      </c>
      <c r="H161" t="s">
        <v>1217</v>
      </c>
      <c r="J161" t="str">
        <f t="shared" si="104"/>
        <v>Charles Rampton_1</v>
      </c>
      <c r="K161" s="22">
        <v>10755</v>
      </c>
      <c r="L161">
        <v>0</v>
      </c>
      <c r="M161" s="22"/>
      <c r="N161" s="22"/>
      <c r="O161">
        <v>0</v>
      </c>
      <c r="P161">
        <v>0</v>
      </c>
      <c r="Q161">
        <v>0</v>
      </c>
      <c r="R161">
        <f t="shared" si="105"/>
        <v>0</v>
      </c>
      <c r="S161">
        <f t="shared" si="106"/>
        <v>0</v>
      </c>
      <c r="T161">
        <f t="shared" si="107"/>
        <v>0</v>
      </c>
      <c r="U161">
        <f t="shared" si="108"/>
        <v>0</v>
      </c>
      <c r="V161">
        <f t="shared" si="109"/>
        <v>0</v>
      </c>
      <c r="W161">
        <f t="shared" si="148"/>
        <v>0</v>
      </c>
      <c r="X161">
        <f t="shared" si="110"/>
        <v>0</v>
      </c>
      <c r="Y161" s="22" t="s">
        <v>1218</v>
      </c>
      <c r="Z161">
        <v>0</v>
      </c>
      <c r="AA161">
        <f t="shared" si="155"/>
        <v>1</v>
      </c>
      <c r="AB161">
        <f t="shared" si="111"/>
        <v>0</v>
      </c>
      <c r="AC161">
        <v>0</v>
      </c>
      <c r="AD161">
        <v>0</v>
      </c>
      <c r="AE161">
        <f t="shared" si="112"/>
        <v>1</v>
      </c>
      <c r="AF161" s="23">
        <v>1</v>
      </c>
      <c r="AG161">
        <f t="shared" si="154"/>
        <v>0</v>
      </c>
      <c r="AH161">
        <v>0</v>
      </c>
      <c r="AJ161">
        <f t="shared" si="113"/>
        <v>0</v>
      </c>
      <c r="AK161" s="22" t="s">
        <v>799</v>
      </c>
      <c r="AM161">
        <v>11</v>
      </c>
      <c r="AN161">
        <v>12</v>
      </c>
      <c r="AO161" s="24">
        <v>1</v>
      </c>
      <c r="AP161" s="25">
        <f t="shared" si="136"/>
        <v>75.164383561643831</v>
      </c>
      <c r="AQ161">
        <v>2</v>
      </c>
      <c r="AS161" s="26">
        <v>1</v>
      </c>
      <c r="AT161" s="24">
        <v>1</v>
      </c>
      <c r="AU161" s="27">
        <v>5.5</v>
      </c>
      <c r="AV161" s="27"/>
      <c r="AW161" s="22">
        <v>38590</v>
      </c>
      <c r="AX161" s="22" t="str">
        <f>IF(ISERROR(VLOOKUP($J161,'[1]early late'!$G$1:$BT$134,7,FALSE)),"",VLOOKUP($J161,'[1]early late'!$G$1:$BT$134,7,FALSE))</f>
        <v/>
      </c>
      <c r="AY161" s="22">
        <v>38596</v>
      </c>
      <c r="AZ161" s="27">
        <f>IF(AND(ISNUMBER(AW161),ISNUMBER(AY161)),DAYS360(AW161,AY161)/30,"")</f>
        <v>0.16666666666666666</v>
      </c>
      <c r="BA161" t="s">
        <v>101</v>
      </c>
      <c r="BB161" s="25">
        <f t="shared" si="152"/>
        <v>0</v>
      </c>
      <c r="BC161" s="27">
        <v>1.04</v>
      </c>
      <c r="BD161" s="27">
        <v>15.268000000000001</v>
      </c>
      <c r="BE161" s="27">
        <v>1.1399999999999999</v>
      </c>
      <c r="BF161" s="27">
        <v>16.074000000000002</v>
      </c>
      <c r="BG161" s="27" t="str">
        <f>IF(ISERROR(VLOOKUP($J161,'[1]early late'!$G$1:$BT$134,8,FALSE)),"",VLOOKUP($J161,'[1]early late'!$G$1:$BT$134,8,FALSE))</f>
        <v/>
      </c>
      <c r="BH161" s="27" t="str">
        <f>IF(ISERROR(VLOOKUP($J161,'[1]early late'!$G$1:$BT$134,9,FALSE)),"",VLOOKUP($J161,'[1]early late'!$G$1:$BT$134,9,FALSE))</f>
        <v/>
      </c>
      <c r="BI161" s="27"/>
      <c r="BJ161" s="34" t="s">
        <v>1219</v>
      </c>
      <c r="BM161" s="28" t="s">
        <v>1220</v>
      </c>
      <c r="BN161" s="28" t="str">
        <f>IF(ISERROR(VLOOKUP($J161,'[1]early late'!$G$1:$BT$134,40,FALSE)),"",VLOOKUP($J161,'[1]early late'!$G$1:$BT$134,40,FALSE))</f>
        <v/>
      </c>
      <c r="BO161" s="28" t="str">
        <f>IF(ISERROR(VLOOKUP($J161,'[1]early late'!$G$1:$BT$134,41,FALSE)),"",VLOOKUP($J161,'[1]early late'!$G$1:$BT$134,41,FALSE))</f>
        <v/>
      </c>
      <c r="BP161">
        <f t="shared" si="137"/>
        <v>9.9999999999999867E-2</v>
      </c>
      <c r="BQ161">
        <f t="shared" si="114"/>
        <v>0.80600000000000094</v>
      </c>
      <c r="BR161">
        <f t="shared" si="115"/>
        <v>0.70600000000000107</v>
      </c>
      <c r="BS161" t="str">
        <f t="shared" si="138"/>
        <v/>
      </c>
      <c r="BT161" t="str">
        <f t="shared" si="116"/>
        <v/>
      </c>
      <c r="BU161" t="str">
        <f t="shared" si="117"/>
        <v/>
      </c>
      <c r="BW161" s="24">
        <f t="shared" si="153"/>
        <v>0</v>
      </c>
      <c r="BX161" s="24" t="str">
        <f t="shared" si="118"/>
        <v/>
      </c>
      <c r="BY161" s="24" t="str">
        <f t="shared" si="119"/>
        <v/>
      </c>
      <c r="BZ161" s="24" t="str">
        <f t="shared" si="120"/>
        <v/>
      </c>
      <c r="CA161" s="24" t="str">
        <f t="shared" si="121"/>
        <v/>
      </c>
      <c r="CB161" s="24" t="str">
        <f t="shared" si="139"/>
        <v/>
      </c>
      <c r="CC161" s="24">
        <f t="shared" si="122"/>
        <v>1</v>
      </c>
      <c r="CD161" s="25" t="str">
        <f t="shared" si="123"/>
        <v/>
      </c>
      <c r="CE161" s="24" t="str">
        <f t="shared" si="124"/>
        <v/>
      </c>
      <c r="CF161">
        <f t="shared" si="125"/>
        <v>0</v>
      </c>
      <c r="CG161" t="str">
        <f t="shared" si="140"/>
        <v/>
      </c>
      <c r="CH161" t="str">
        <f t="shared" si="141"/>
        <v/>
      </c>
      <c r="CI161" t="str">
        <f t="shared" si="142"/>
        <v/>
      </c>
      <c r="CJ161" t="str">
        <f t="shared" si="143"/>
        <v/>
      </c>
      <c r="CK161" t="str">
        <f t="shared" si="126"/>
        <v/>
      </c>
      <c r="CN161" t="str">
        <f t="shared" si="129"/>
        <v/>
      </c>
      <c r="CO161" t="str">
        <f t="shared" si="130"/>
        <v/>
      </c>
    </row>
    <row r="162" spans="1:93" ht="16" x14ac:dyDescent="0.2">
      <c r="A162">
        <v>501</v>
      </c>
      <c r="B162" t="s">
        <v>1442</v>
      </c>
      <c r="C162" t="s">
        <v>94</v>
      </c>
      <c r="D162" t="s">
        <v>1443</v>
      </c>
      <c r="E162" t="s">
        <v>109</v>
      </c>
      <c r="F162" t="s">
        <v>97</v>
      </c>
      <c r="G162">
        <v>90025</v>
      </c>
      <c r="H162" t="s">
        <v>1444</v>
      </c>
      <c r="J162" t="str">
        <f t="shared" si="104"/>
        <v>Mahindokht Tehrani_0</v>
      </c>
      <c r="K162" s="22">
        <v>14326</v>
      </c>
      <c r="L162">
        <v>1</v>
      </c>
      <c r="M162" s="22" t="s">
        <v>147</v>
      </c>
      <c r="N162" s="22"/>
      <c r="O162">
        <v>0</v>
      </c>
      <c r="P162">
        <v>0</v>
      </c>
      <c r="Q162">
        <v>0</v>
      </c>
      <c r="R162">
        <f t="shared" si="105"/>
        <v>0</v>
      </c>
      <c r="S162">
        <f t="shared" si="106"/>
        <v>1</v>
      </c>
      <c r="T162">
        <f t="shared" si="107"/>
        <v>0</v>
      </c>
      <c r="U162">
        <f t="shared" si="108"/>
        <v>0</v>
      </c>
      <c r="V162">
        <f t="shared" si="109"/>
        <v>0</v>
      </c>
      <c r="W162">
        <f t="shared" si="148"/>
        <v>0</v>
      </c>
      <c r="X162">
        <f t="shared" si="110"/>
        <v>0</v>
      </c>
      <c r="Y162" s="22" t="s">
        <v>889</v>
      </c>
      <c r="Z162">
        <v>0</v>
      </c>
      <c r="AA162">
        <f t="shared" si="155"/>
        <v>1</v>
      </c>
      <c r="AB162">
        <f t="shared" si="111"/>
        <v>0</v>
      </c>
      <c r="AC162">
        <v>0</v>
      </c>
      <c r="AD162">
        <v>0</v>
      </c>
      <c r="AE162">
        <f t="shared" si="112"/>
        <v>0</v>
      </c>
      <c r="AF162" s="23">
        <f t="shared" ref="AF162:AF173" si="156">IF(ISERROR(SEARCH("canth",Y162)),0,1)</f>
        <v>0</v>
      </c>
      <c r="AG162">
        <f t="shared" si="154"/>
        <v>0</v>
      </c>
      <c r="AH162">
        <v>0</v>
      </c>
      <c r="AJ162">
        <f t="shared" si="113"/>
        <v>0</v>
      </c>
      <c r="AK162" s="22" t="s">
        <v>290</v>
      </c>
      <c r="AM162">
        <v>9</v>
      </c>
      <c r="AN162">
        <v>13</v>
      </c>
      <c r="AO162" s="24">
        <v>2</v>
      </c>
      <c r="AP162" s="25">
        <f t="shared" si="136"/>
        <v>62.230136986301368</v>
      </c>
      <c r="AQ162">
        <v>2</v>
      </c>
      <c r="AS162" s="26">
        <v>0</v>
      </c>
      <c r="AT162" s="24">
        <v>1</v>
      </c>
      <c r="AU162" s="27">
        <v>5.5</v>
      </c>
      <c r="AV162" s="27"/>
      <c r="AW162" s="22">
        <v>37372</v>
      </c>
      <c r="AX162" s="22" t="str">
        <f>IF(ISERROR(VLOOKUP($J162,'[1]early late'!$G$1:$BT$134,7,FALSE)),"",VLOOKUP($J162,'[1]early late'!$G$1:$BT$134,7,FALSE))</f>
        <v/>
      </c>
      <c r="AY162" s="22">
        <v>37431</v>
      </c>
      <c r="AZ162" s="27">
        <f>IF(AND(ISNUMBER(AW162),ISNUMBER(AY162)),DAYS360(AW162,AY162)/30,"")</f>
        <v>1.9333333333333333</v>
      </c>
      <c r="BA162" t="s">
        <v>1235</v>
      </c>
      <c r="BB162" s="25">
        <f t="shared" si="152"/>
        <v>3</v>
      </c>
      <c r="BC162" s="27">
        <v>2.65</v>
      </c>
      <c r="BD162" s="27">
        <v>13.33</v>
      </c>
      <c r="BE162" s="27"/>
      <c r="BF162" s="27"/>
      <c r="BG162" s="27" t="str">
        <f>IF(ISERROR(VLOOKUP($J162,'[1]early late'!$G$1:$BT$134,8,FALSE)),"",VLOOKUP($J162,'[1]early late'!$G$1:$BT$134,8,FALSE))</f>
        <v/>
      </c>
      <c r="BH162" s="27" t="str">
        <f>IF(ISERROR(VLOOKUP($J162,'[1]early late'!$G$1:$BT$134,9,FALSE)),"",VLOOKUP($J162,'[1]early late'!$G$1:$BT$134,9,FALSE))</f>
        <v/>
      </c>
      <c r="BI162" s="27"/>
      <c r="BJ162">
        <v>3.64</v>
      </c>
      <c r="BK162">
        <v>10.33</v>
      </c>
      <c r="BM162" s="28" t="s">
        <v>1445</v>
      </c>
      <c r="BN162" s="28" t="str">
        <f>IF(ISERROR(VLOOKUP($J162,'[1]early late'!$G$1:$BT$134,40,FALSE)),"",VLOOKUP($J162,'[1]early late'!$G$1:$BT$134,40,FALSE))</f>
        <v/>
      </c>
      <c r="BO162" s="28" t="str">
        <f>IF(ISERROR(VLOOKUP($J162,'[1]early late'!$G$1:$BT$134,41,FALSE)),"",VLOOKUP($J162,'[1]early late'!$G$1:$BT$134,41,FALSE))</f>
        <v/>
      </c>
      <c r="BP162">
        <f t="shared" si="137"/>
        <v>-2.65</v>
      </c>
      <c r="BQ162">
        <f t="shared" si="114"/>
        <v>-13.33</v>
      </c>
      <c r="BR162">
        <f t="shared" si="115"/>
        <v>-10.68</v>
      </c>
      <c r="BS162">
        <f t="shared" si="138"/>
        <v>0.99000000000000021</v>
      </c>
      <c r="BT162">
        <f t="shared" si="116"/>
        <v>-3</v>
      </c>
      <c r="BU162">
        <f t="shared" si="117"/>
        <v>-3.99</v>
      </c>
      <c r="BW162" s="24">
        <f t="shared" si="153"/>
        <v>0</v>
      </c>
      <c r="BX162" s="24" t="str">
        <f t="shared" si="118"/>
        <v/>
      </c>
      <c r="BY162" s="24" t="str">
        <f t="shared" si="119"/>
        <v/>
      </c>
      <c r="BZ162" s="24" t="str">
        <f t="shared" si="120"/>
        <v/>
      </c>
      <c r="CA162" s="24" t="str">
        <f t="shared" si="121"/>
        <v/>
      </c>
      <c r="CB162" s="24" t="str">
        <f t="shared" si="139"/>
        <v/>
      </c>
      <c r="CC162" s="24">
        <f t="shared" si="122"/>
        <v>0</v>
      </c>
      <c r="CD162" s="25">
        <f t="shared" si="123"/>
        <v>0</v>
      </c>
      <c r="CE162" s="24" t="str">
        <f t="shared" si="124"/>
        <v/>
      </c>
      <c r="CF162">
        <f t="shared" si="125"/>
        <v>1</v>
      </c>
      <c r="CG162">
        <f t="shared" si="140"/>
        <v>1</v>
      </c>
      <c r="CH162">
        <f t="shared" si="141"/>
        <v>0</v>
      </c>
      <c r="CI162">
        <f t="shared" si="142"/>
        <v>0</v>
      </c>
      <c r="CJ162">
        <f t="shared" si="143"/>
        <v>1</v>
      </c>
      <c r="CK162">
        <f t="shared" si="126"/>
        <v>5.5555555555555545</v>
      </c>
      <c r="CL162">
        <f t="shared" ref="CL162:CL193" si="157">IF(ISNUMBER(AU162), (AU162/4)-BS162,"")</f>
        <v>0.38499999999999979</v>
      </c>
      <c r="CM162">
        <f t="shared" ref="CM162:CM193" si="158">IF(ISNUMBER(AU162),IF(ABS(CL162)&gt;0.99999,1,0),"")</f>
        <v>0</v>
      </c>
      <c r="CN162" t="str">
        <f t="shared" si="129"/>
        <v/>
      </c>
      <c r="CO162" t="str">
        <f t="shared" si="130"/>
        <v/>
      </c>
    </row>
    <row r="163" spans="1:93" ht="16" x14ac:dyDescent="0.2">
      <c r="A163">
        <v>510</v>
      </c>
      <c r="B163" t="s">
        <v>1469</v>
      </c>
      <c r="C163" t="s">
        <v>94</v>
      </c>
      <c r="D163" t="s">
        <v>1470</v>
      </c>
      <c r="E163" t="s">
        <v>601</v>
      </c>
      <c r="F163" t="s">
        <v>97</v>
      </c>
      <c r="G163">
        <v>91011</v>
      </c>
      <c r="H163" t="s">
        <v>1471</v>
      </c>
      <c r="J163" t="str">
        <f t="shared" si="104"/>
        <v>Merle Gee***_1</v>
      </c>
      <c r="K163" s="22">
        <v>20593</v>
      </c>
      <c r="L163">
        <v>0</v>
      </c>
      <c r="M163" s="22"/>
      <c r="N163" s="22"/>
      <c r="O163">
        <v>0</v>
      </c>
      <c r="P163">
        <v>0</v>
      </c>
      <c r="Q163">
        <v>0</v>
      </c>
      <c r="R163">
        <f t="shared" si="105"/>
        <v>0</v>
      </c>
      <c r="S163">
        <f t="shared" si="106"/>
        <v>0</v>
      </c>
      <c r="T163">
        <f t="shared" si="107"/>
        <v>0</v>
      </c>
      <c r="U163">
        <f t="shared" si="108"/>
        <v>0</v>
      </c>
      <c r="V163">
        <f t="shared" si="109"/>
        <v>0</v>
      </c>
      <c r="W163">
        <f t="shared" si="148"/>
        <v>0</v>
      </c>
      <c r="X163">
        <f t="shared" si="110"/>
        <v>0</v>
      </c>
      <c r="Y163" s="22" t="s">
        <v>469</v>
      </c>
      <c r="Z163">
        <v>0</v>
      </c>
      <c r="AA163">
        <f t="shared" si="155"/>
        <v>1</v>
      </c>
      <c r="AB163">
        <f t="shared" si="111"/>
        <v>0</v>
      </c>
      <c r="AC163">
        <v>0</v>
      </c>
      <c r="AD163">
        <v>0</v>
      </c>
      <c r="AE163">
        <f t="shared" si="112"/>
        <v>0</v>
      </c>
      <c r="AF163" s="23">
        <f t="shared" si="156"/>
        <v>0</v>
      </c>
      <c r="AG163">
        <f t="shared" si="154"/>
        <v>0</v>
      </c>
      <c r="AH163">
        <v>0</v>
      </c>
      <c r="AJ163">
        <f t="shared" si="113"/>
        <v>0</v>
      </c>
      <c r="AK163" s="22"/>
      <c r="AN163">
        <v>12</v>
      </c>
      <c r="AO163" s="24">
        <v>1</v>
      </c>
      <c r="AP163" s="25">
        <f t="shared" si="136"/>
        <v>51.821917808219176</v>
      </c>
      <c r="AQ163">
        <v>2</v>
      </c>
      <c r="AS163" s="26">
        <v>1</v>
      </c>
      <c r="AT163" s="24">
        <v>1</v>
      </c>
      <c r="AU163" s="27">
        <v>5.5</v>
      </c>
      <c r="AV163" s="27"/>
      <c r="AW163" s="22">
        <v>39785</v>
      </c>
      <c r="AX163" s="22" t="str">
        <f>IF(ISERROR(VLOOKUP($J163,'[1]early late'!$G$1:$BT$134,7,FALSE)),"",VLOOKUP($J163,'[1]early late'!$G$1:$BT$134,7,FALSE))</f>
        <v/>
      </c>
      <c r="AY163" s="22"/>
      <c r="AZ163" s="27" t="str">
        <f>IF(AND(ISNUMBER(AW163),ISNUMBER(AY163)),DAYS360(AW163,AY163)/30,"")</f>
        <v/>
      </c>
      <c r="BB163" s="25" t="str">
        <f t="shared" si="152"/>
        <v/>
      </c>
      <c r="BC163" s="27">
        <v>1.82</v>
      </c>
      <c r="BD163" s="27"/>
      <c r="BE163" s="27"/>
      <c r="BF163" s="27"/>
      <c r="BG163" s="27" t="str">
        <f>IF(ISERROR(VLOOKUP($J163,'[1]early late'!$G$1:$BT$134,8,FALSE)),"",VLOOKUP($J163,'[1]early late'!$G$1:$BT$134,8,FALSE))</f>
        <v/>
      </c>
      <c r="BH163" s="27" t="str">
        <f>IF(ISERROR(VLOOKUP($J163,'[1]early late'!$G$1:$BT$134,9,FALSE)),"",VLOOKUP($J163,'[1]early late'!$G$1:$BT$134,9,FALSE))</f>
        <v/>
      </c>
      <c r="BI163" s="27"/>
      <c r="BJ163">
        <v>2.27</v>
      </c>
      <c r="BM163" s="28"/>
      <c r="BN163" s="28" t="str">
        <f>IF(ISERROR(VLOOKUP($J163,'[1]early late'!$G$1:$BT$134,40,FALSE)),"",VLOOKUP($J163,'[1]early late'!$G$1:$BT$134,40,FALSE))</f>
        <v/>
      </c>
      <c r="BO163" s="28" t="str">
        <f>IF(ISERROR(VLOOKUP($J163,'[1]early late'!$G$1:$BT$134,41,FALSE)),"",VLOOKUP($J163,'[1]early late'!$G$1:$BT$134,41,FALSE))</f>
        <v/>
      </c>
      <c r="BP163">
        <f t="shared" si="137"/>
        <v>-1.82</v>
      </c>
      <c r="BQ163">
        <f t="shared" si="114"/>
        <v>0</v>
      </c>
      <c r="BR163">
        <f t="shared" si="115"/>
        <v>1.82</v>
      </c>
      <c r="BS163">
        <f t="shared" si="138"/>
        <v>0.44999999999999996</v>
      </c>
      <c r="BT163" t="str">
        <f t="shared" si="116"/>
        <v/>
      </c>
      <c r="BU163" t="str">
        <f t="shared" si="117"/>
        <v/>
      </c>
      <c r="BW163" s="24" t="str">
        <f t="shared" si="153"/>
        <v/>
      </c>
      <c r="BX163" s="24" t="str">
        <f t="shared" si="118"/>
        <v/>
      </c>
      <c r="BY163" s="24" t="str">
        <f t="shared" si="119"/>
        <v/>
      </c>
      <c r="BZ163" s="24" t="str">
        <f t="shared" si="120"/>
        <v/>
      </c>
      <c r="CA163" s="24" t="str">
        <f t="shared" si="121"/>
        <v/>
      </c>
      <c r="CB163" s="24" t="str">
        <f t="shared" si="139"/>
        <v/>
      </c>
      <c r="CC163" s="24">
        <f t="shared" si="122"/>
        <v>0</v>
      </c>
      <c r="CD163" s="25">
        <f t="shared" si="123"/>
        <v>0</v>
      </c>
      <c r="CE163" s="24" t="str">
        <f t="shared" si="124"/>
        <v/>
      </c>
      <c r="CF163">
        <f t="shared" si="125"/>
        <v>1</v>
      </c>
      <c r="CG163">
        <f t="shared" si="140"/>
        <v>0</v>
      </c>
      <c r="CH163">
        <f t="shared" si="141"/>
        <v>0</v>
      </c>
      <c r="CI163">
        <f t="shared" si="142"/>
        <v>0</v>
      </c>
      <c r="CJ163">
        <f t="shared" si="143"/>
        <v>0</v>
      </c>
      <c r="CK163">
        <f t="shared" si="126"/>
        <v>12.222222222222223</v>
      </c>
      <c r="CL163">
        <f t="shared" si="157"/>
        <v>0.92500000000000004</v>
      </c>
      <c r="CM163">
        <f t="shared" si="158"/>
        <v>0</v>
      </c>
      <c r="CN163" t="str">
        <f t="shared" si="129"/>
        <v/>
      </c>
      <c r="CO163" t="str">
        <f t="shared" si="130"/>
        <v/>
      </c>
    </row>
    <row r="164" spans="1:93" ht="16" x14ac:dyDescent="0.2">
      <c r="A164">
        <v>532</v>
      </c>
      <c r="B164" t="s">
        <v>1544</v>
      </c>
      <c r="C164" t="s">
        <v>94</v>
      </c>
      <c r="D164" t="s">
        <v>1545</v>
      </c>
      <c r="E164" t="s">
        <v>252</v>
      </c>
      <c r="F164" t="s">
        <v>97</v>
      </c>
      <c r="G164">
        <v>90292</v>
      </c>
      <c r="H164" t="s">
        <v>1546</v>
      </c>
      <c r="J164" t="str">
        <f t="shared" si="104"/>
        <v>Sonia Goldstein_0</v>
      </c>
      <c r="K164" s="22">
        <v>12242</v>
      </c>
      <c r="L164">
        <v>0</v>
      </c>
      <c r="M164" s="22"/>
      <c r="N164" s="22"/>
      <c r="O164">
        <v>0</v>
      </c>
      <c r="P164">
        <v>0</v>
      </c>
      <c r="Q164">
        <v>0</v>
      </c>
      <c r="R164">
        <f t="shared" si="105"/>
        <v>0</v>
      </c>
      <c r="S164">
        <f t="shared" si="106"/>
        <v>0</v>
      </c>
      <c r="T164">
        <f t="shared" si="107"/>
        <v>0</v>
      </c>
      <c r="U164">
        <f t="shared" si="108"/>
        <v>0</v>
      </c>
      <c r="V164">
        <f t="shared" si="109"/>
        <v>0</v>
      </c>
      <c r="W164">
        <f t="shared" si="148"/>
        <v>0</v>
      </c>
      <c r="X164">
        <f t="shared" si="110"/>
        <v>0</v>
      </c>
      <c r="Y164" s="22" t="s">
        <v>1547</v>
      </c>
      <c r="Z164">
        <v>0</v>
      </c>
      <c r="AA164">
        <f t="shared" si="155"/>
        <v>1</v>
      </c>
      <c r="AB164">
        <f t="shared" si="111"/>
        <v>0</v>
      </c>
      <c r="AC164">
        <v>0</v>
      </c>
      <c r="AD164">
        <v>0</v>
      </c>
      <c r="AE164">
        <f t="shared" si="112"/>
        <v>0</v>
      </c>
      <c r="AF164" s="23">
        <f t="shared" si="156"/>
        <v>0</v>
      </c>
      <c r="AG164">
        <f t="shared" si="154"/>
        <v>0</v>
      </c>
      <c r="AH164">
        <v>0</v>
      </c>
      <c r="AJ164">
        <f t="shared" si="113"/>
        <v>0</v>
      </c>
      <c r="AK164" s="22" t="s">
        <v>1548</v>
      </c>
      <c r="AL164">
        <v>24</v>
      </c>
      <c r="AM164">
        <v>9</v>
      </c>
      <c r="AN164">
        <v>16</v>
      </c>
      <c r="AO164" s="24">
        <v>2</v>
      </c>
      <c r="AP164" s="25">
        <f t="shared" si="136"/>
        <v>69.276712328767118</v>
      </c>
      <c r="AQ164">
        <v>2</v>
      </c>
      <c r="AS164" s="26">
        <v>0</v>
      </c>
      <c r="AT164" s="24">
        <v>1</v>
      </c>
      <c r="AU164" s="27">
        <v>5.5</v>
      </c>
      <c r="AV164" s="27"/>
      <c r="AW164" s="22">
        <v>37897</v>
      </c>
      <c r="AX164" s="22" t="str">
        <f>IF(ISERROR(VLOOKUP($J164,'[1]early late'!$G$1:$BT$134,7,FALSE)),"",VLOOKUP($J164,'[1]early late'!$G$1:$BT$134,7,FALSE))</f>
        <v/>
      </c>
      <c r="AY164" s="22">
        <v>38057</v>
      </c>
      <c r="AZ164" s="27">
        <f>IF(AND(ISNUMBER(AW164),ISNUMBER(AY164)),DAYS360(AW164,AY164)/30,"")</f>
        <v>5.2666666666666666</v>
      </c>
      <c r="BA164" t="s">
        <v>1235</v>
      </c>
      <c r="BB164" s="25">
        <f t="shared" si="152"/>
        <v>3</v>
      </c>
      <c r="BC164" s="27">
        <v>1.26</v>
      </c>
      <c r="BD164" s="27">
        <v>7.78</v>
      </c>
      <c r="BE164" s="27"/>
      <c r="BF164" s="27"/>
      <c r="BG164" s="27" t="str">
        <f>IF(ISERROR(VLOOKUP($J164,'[1]early late'!$G$1:$BT$134,8,FALSE)),"",VLOOKUP($J164,'[1]early late'!$G$1:$BT$134,8,FALSE))</f>
        <v/>
      </c>
      <c r="BH164" s="27" t="str">
        <f>IF(ISERROR(VLOOKUP($J164,'[1]early late'!$G$1:$BT$134,9,FALSE)),"",VLOOKUP($J164,'[1]early late'!$G$1:$BT$134,9,FALSE))</f>
        <v/>
      </c>
      <c r="BI164" s="27"/>
      <c r="BJ164" s="27">
        <v>2.0099999999999998</v>
      </c>
      <c r="BK164" s="27">
        <v>8.49</v>
      </c>
      <c r="BM164" s="28" t="s">
        <v>1549</v>
      </c>
      <c r="BN164" s="28" t="str">
        <f>IF(ISERROR(VLOOKUP($J164,'[1]early late'!$G$1:$BT$134,40,FALSE)),"",VLOOKUP($J164,'[1]early late'!$G$1:$BT$134,40,FALSE))</f>
        <v/>
      </c>
      <c r="BO164" s="28" t="str">
        <f>IF(ISERROR(VLOOKUP($J164,'[1]early late'!$G$1:$BT$134,41,FALSE)),"",VLOOKUP($J164,'[1]early late'!$G$1:$BT$134,41,FALSE))</f>
        <v/>
      </c>
      <c r="BP164">
        <f t="shared" si="137"/>
        <v>-1.26</v>
      </c>
      <c r="BQ164">
        <f t="shared" si="114"/>
        <v>-7.78</v>
      </c>
      <c r="BR164">
        <f t="shared" si="115"/>
        <v>-6.5200000000000005</v>
      </c>
      <c r="BS164">
        <f t="shared" si="138"/>
        <v>0.74999999999999978</v>
      </c>
      <c r="BT164">
        <f t="shared" si="116"/>
        <v>0.71</v>
      </c>
      <c r="BU164">
        <f t="shared" si="117"/>
        <v>-4.0000000000000036E-2</v>
      </c>
      <c r="BW164" s="24">
        <f t="shared" si="153"/>
        <v>0</v>
      </c>
      <c r="BX164" s="24" t="str">
        <f t="shared" si="118"/>
        <v/>
      </c>
      <c r="BY164" s="24" t="str">
        <f t="shared" si="119"/>
        <v/>
      </c>
      <c r="BZ164" s="24" t="str">
        <f t="shared" si="120"/>
        <v/>
      </c>
      <c r="CA164" s="24" t="str">
        <f t="shared" si="121"/>
        <v/>
      </c>
      <c r="CB164" s="24" t="str">
        <f t="shared" si="139"/>
        <v/>
      </c>
      <c r="CC164" s="24">
        <f t="shared" si="122"/>
        <v>0</v>
      </c>
      <c r="CD164" s="25">
        <f t="shared" si="123"/>
        <v>0</v>
      </c>
      <c r="CE164" s="24" t="str">
        <f t="shared" si="124"/>
        <v/>
      </c>
      <c r="CF164">
        <f t="shared" si="125"/>
        <v>1</v>
      </c>
      <c r="CG164">
        <f t="shared" si="140"/>
        <v>0</v>
      </c>
      <c r="CH164">
        <f t="shared" si="141"/>
        <v>0</v>
      </c>
      <c r="CI164">
        <f t="shared" si="142"/>
        <v>0</v>
      </c>
      <c r="CJ164">
        <f t="shared" si="143"/>
        <v>0</v>
      </c>
      <c r="CK164">
        <f t="shared" si="126"/>
        <v>7.3333333333333357</v>
      </c>
      <c r="CL164">
        <f t="shared" si="157"/>
        <v>0.62500000000000022</v>
      </c>
      <c r="CM164">
        <f t="shared" si="158"/>
        <v>0</v>
      </c>
      <c r="CN164" t="str">
        <f t="shared" si="129"/>
        <v/>
      </c>
      <c r="CO164" t="str">
        <f t="shared" si="130"/>
        <v/>
      </c>
    </row>
    <row r="165" spans="1:93" ht="16" x14ac:dyDescent="0.2">
      <c r="A165">
        <v>552</v>
      </c>
      <c r="B165" t="s">
        <v>1605</v>
      </c>
      <c r="C165" t="s">
        <v>94</v>
      </c>
      <c r="D165" t="s">
        <v>1606</v>
      </c>
      <c r="E165" t="s">
        <v>1607</v>
      </c>
      <c r="F165" t="s">
        <v>97</v>
      </c>
      <c r="G165">
        <v>92870</v>
      </c>
      <c r="H165" t="s">
        <v>1608</v>
      </c>
      <c r="J165" t="str">
        <f t="shared" si="104"/>
        <v>Carol Ebbinghouse_1</v>
      </c>
      <c r="K165" s="22">
        <v>18826</v>
      </c>
      <c r="L165">
        <v>0</v>
      </c>
      <c r="M165" s="22"/>
      <c r="N165" s="22"/>
      <c r="O165">
        <v>0</v>
      </c>
      <c r="P165">
        <v>0</v>
      </c>
      <c r="Q165">
        <v>0</v>
      </c>
      <c r="R165">
        <f t="shared" si="105"/>
        <v>0</v>
      </c>
      <c r="S165">
        <f t="shared" si="106"/>
        <v>0</v>
      </c>
      <c r="T165">
        <f t="shared" si="107"/>
        <v>0</v>
      </c>
      <c r="U165">
        <f t="shared" si="108"/>
        <v>0</v>
      </c>
      <c r="V165">
        <f t="shared" si="109"/>
        <v>0</v>
      </c>
      <c r="W165">
        <f t="shared" si="148"/>
        <v>0</v>
      </c>
      <c r="X165">
        <f t="shared" si="110"/>
        <v>0</v>
      </c>
      <c r="Y165" s="22" t="s">
        <v>469</v>
      </c>
      <c r="Z165">
        <v>0</v>
      </c>
      <c r="AA165">
        <f t="shared" si="155"/>
        <v>1</v>
      </c>
      <c r="AB165">
        <f t="shared" si="111"/>
        <v>0</v>
      </c>
      <c r="AC165">
        <v>0</v>
      </c>
      <c r="AD165">
        <v>0</v>
      </c>
      <c r="AE165">
        <f t="shared" si="112"/>
        <v>0</v>
      </c>
      <c r="AF165" s="23">
        <f t="shared" si="156"/>
        <v>0</v>
      </c>
      <c r="AG165">
        <f t="shared" si="154"/>
        <v>0</v>
      </c>
      <c r="AH165">
        <v>0</v>
      </c>
      <c r="AJ165">
        <f t="shared" si="113"/>
        <v>0</v>
      </c>
      <c r="AK165" s="22"/>
      <c r="AM165">
        <v>10</v>
      </c>
      <c r="AN165">
        <v>15</v>
      </c>
      <c r="AO165" s="24">
        <v>2</v>
      </c>
      <c r="AP165" s="25">
        <f t="shared" si="136"/>
        <v>50.131506849315066</v>
      </c>
      <c r="AQ165">
        <v>1</v>
      </c>
      <c r="AS165" s="26">
        <v>1</v>
      </c>
      <c r="AT165" s="24">
        <v>1</v>
      </c>
      <c r="AU165" s="27">
        <v>5.5</v>
      </c>
      <c r="AV165" s="27"/>
      <c r="AW165" s="22">
        <v>37391</v>
      </c>
      <c r="AX165" s="22" t="str">
        <f>IF(ISERROR(VLOOKUP($J165,'[1]early late'!$G$1:$BT$134,7,FALSE)),"",VLOOKUP($J165,'[1]early late'!$G$1:$BT$134,7,FALSE))</f>
        <v/>
      </c>
      <c r="AY165" s="22">
        <v>37413</v>
      </c>
      <c r="AZ165" s="27">
        <v>0.7</v>
      </c>
      <c r="BA165" t="s">
        <v>245</v>
      </c>
      <c r="BB165" s="25">
        <f t="shared" si="152"/>
        <v>2</v>
      </c>
      <c r="BC165" s="27">
        <v>2.48</v>
      </c>
      <c r="BD165" s="27">
        <v>18.510000000000002</v>
      </c>
      <c r="BE165" s="27">
        <v>4.45</v>
      </c>
      <c r="BF165" s="27">
        <v>23.69</v>
      </c>
      <c r="BG165" s="27" t="str">
        <f>IF(ISERROR(VLOOKUP($J165,'[1]early late'!$G$1:$BT$134,8,FALSE)),"",VLOOKUP($J165,'[1]early late'!$G$1:$BT$134,8,FALSE))</f>
        <v/>
      </c>
      <c r="BH165" s="27" t="str">
        <f>IF(ISERROR(VLOOKUP($J165,'[1]early late'!$G$1:$BT$134,9,FALSE)),"",VLOOKUP($J165,'[1]early late'!$G$1:$BT$134,9,FALSE))</f>
        <v/>
      </c>
      <c r="BI165" s="27"/>
      <c r="BJ165">
        <v>2.835</v>
      </c>
      <c r="BK165">
        <v>21.562999999999999</v>
      </c>
      <c r="BN165" s="28" t="str">
        <f>IF(ISERROR(VLOOKUP($J165,'[1]early late'!$G$1:$BT$134,40,FALSE)),"",VLOOKUP($J165,'[1]early late'!$G$1:$BT$134,40,FALSE))</f>
        <v/>
      </c>
      <c r="BO165" s="28" t="str">
        <f>IF(ISERROR(VLOOKUP($J165,'[1]early late'!$G$1:$BT$134,41,FALSE)),"",VLOOKUP($J165,'[1]early late'!$G$1:$BT$134,41,FALSE))</f>
        <v/>
      </c>
      <c r="BP165">
        <f t="shared" si="137"/>
        <v>1.9700000000000002</v>
      </c>
      <c r="BQ165">
        <f t="shared" si="114"/>
        <v>5.18</v>
      </c>
      <c r="BR165">
        <f t="shared" si="115"/>
        <v>3.2099999999999995</v>
      </c>
      <c r="BS165">
        <f t="shared" si="138"/>
        <v>0.35499999999999998</v>
      </c>
      <c r="BT165">
        <f t="shared" si="116"/>
        <v>3.0529999999999973</v>
      </c>
      <c r="BU165">
        <f t="shared" si="117"/>
        <v>2.6979999999999968</v>
      </c>
      <c r="BW165" s="24">
        <f t="shared" si="153"/>
        <v>1</v>
      </c>
      <c r="BX165" s="24">
        <f t="shared" si="118"/>
        <v>-2.5369999999999999</v>
      </c>
      <c r="BY165" s="24">
        <f t="shared" si="119"/>
        <v>-2.6700000000000004</v>
      </c>
      <c r="BZ165" s="24">
        <f t="shared" si="120"/>
        <v>0.14000000000000057</v>
      </c>
      <c r="CA165" s="24">
        <f t="shared" si="121"/>
        <v>0</v>
      </c>
      <c r="CB165" s="24">
        <f t="shared" si="139"/>
        <v>0</v>
      </c>
      <c r="CC165" s="24">
        <f t="shared" si="122"/>
        <v>0</v>
      </c>
      <c r="CD165" s="25" t="e">
        <f t="shared" si="123"/>
        <v>#N/A</v>
      </c>
      <c r="CE165" s="24">
        <f t="shared" si="124"/>
        <v>1</v>
      </c>
      <c r="CF165">
        <f t="shared" si="125"/>
        <v>1</v>
      </c>
      <c r="CG165">
        <f t="shared" si="140"/>
        <v>1</v>
      </c>
      <c r="CH165">
        <f t="shared" si="141"/>
        <v>0</v>
      </c>
      <c r="CI165">
        <f t="shared" si="142"/>
        <v>0</v>
      </c>
      <c r="CJ165">
        <f t="shared" si="143"/>
        <v>1</v>
      </c>
      <c r="CK165">
        <f t="shared" si="126"/>
        <v>15.492957746478874</v>
      </c>
      <c r="CL165">
        <f t="shared" si="157"/>
        <v>1.02</v>
      </c>
      <c r="CM165">
        <f t="shared" si="158"/>
        <v>1</v>
      </c>
      <c r="CN165" t="str">
        <f t="shared" si="129"/>
        <v/>
      </c>
      <c r="CO165" t="str">
        <f t="shared" si="130"/>
        <v/>
      </c>
    </row>
    <row r="166" spans="1:93" ht="16" x14ac:dyDescent="0.2">
      <c r="A166">
        <v>584</v>
      </c>
      <c r="B166" t="s">
        <v>921</v>
      </c>
      <c r="C166" t="s">
        <v>94</v>
      </c>
      <c r="D166" t="s">
        <v>922</v>
      </c>
      <c r="E166" t="s">
        <v>742</v>
      </c>
      <c r="F166" t="s">
        <v>97</v>
      </c>
      <c r="G166" t="s">
        <v>97</v>
      </c>
      <c r="H166" t="s">
        <v>97</v>
      </c>
      <c r="J166" t="str">
        <f t="shared" si="104"/>
        <v>Askil Ghozland_0</v>
      </c>
      <c r="K166" s="22">
        <v>15624</v>
      </c>
      <c r="L166">
        <v>0</v>
      </c>
      <c r="M166" s="22"/>
      <c r="N166" s="22"/>
      <c r="O166">
        <v>0</v>
      </c>
      <c r="P166">
        <v>0</v>
      </c>
      <c r="Q166">
        <v>0</v>
      </c>
      <c r="R166">
        <f t="shared" si="105"/>
        <v>0</v>
      </c>
      <c r="S166">
        <f t="shared" si="106"/>
        <v>0</v>
      </c>
      <c r="T166">
        <f t="shared" si="107"/>
        <v>0</v>
      </c>
      <c r="U166">
        <f t="shared" si="108"/>
        <v>0</v>
      </c>
      <c r="V166">
        <f t="shared" si="109"/>
        <v>0</v>
      </c>
      <c r="W166">
        <f t="shared" si="148"/>
        <v>0</v>
      </c>
      <c r="X166">
        <f t="shared" si="110"/>
        <v>0</v>
      </c>
      <c r="Y166" s="50"/>
      <c r="Z166">
        <v>0</v>
      </c>
      <c r="AA166" s="31">
        <f t="shared" si="155"/>
        <v>0</v>
      </c>
      <c r="AB166">
        <f t="shared" si="111"/>
        <v>0</v>
      </c>
      <c r="AC166">
        <v>0</v>
      </c>
      <c r="AD166">
        <v>0</v>
      </c>
      <c r="AE166">
        <f t="shared" si="112"/>
        <v>0</v>
      </c>
      <c r="AF166">
        <f t="shared" si="156"/>
        <v>0</v>
      </c>
      <c r="AG166">
        <f t="shared" si="154"/>
        <v>0</v>
      </c>
      <c r="AH166">
        <v>0</v>
      </c>
      <c r="AJ166">
        <f t="shared" si="113"/>
        <v>0</v>
      </c>
      <c r="AK166" s="22"/>
      <c r="AN166">
        <v>15</v>
      </c>
      <c r="AO166" s="24">
        <v>1</v>
      </c>
      <c r="AP166" s="25">
        <f t="shared" si="136"/>
        <v>64.569863013698637</v>
      </c>
      <c r="AQ166">
        <v>3</v>
      </c>
      <c r="AS166" s="24">
        <v>0</v>
      </c>
      <c r="AT166" s="24">
        <v>0</v>
      </c>
      <c r="AU166" s="27">
        <v>5.5</v>
      </c>
      <c r="AV166" s="27"/>
      <c r="AW166" s="22">
        <v>39535</v>
      </c>
      <c r="AX166" s="22" t="str">
        <f>IF(ISERROR(VLOOKUP($J166,'[2]early late'!$G$1:$BT$134,7,FALSE)),"",VLOOKUP($J166,'[2]early late'!$G$1:$BT$134,7,FALSE))</f>
        <v/>
      </c>
      <c r="AY166" s="22">
        <v>39646</v>
      </c>
      <c r="AZ166" s="27">
        <v>3.6333333333333302</v>
      </c>
      <c r="BA166" t="s">
        <v>118</v>
      </c>
      <c r="BB166" s="25">
        <f t="shared" si="152"/>
        <v>1</v>
      </c>
      <c r="BC166" s="27">
        <v>3.1030000000000002</v>
      </c>
      <c r="BD166" s="27">
        <v>16.053000000000001</v>
      </c>
      <c r="BE166" s="27">
        <v>3.169</v>
      </c>
      <c r="BF166" s="27">
        <v>15.689</v>
      </c>
      <c r="BG166" s="27" t="str">
        <f>IF(ISERROR(VLOOKUP($J166,'[2]early late'!$G$1:$BT$134,8,FALSE)),"",VLOOKUP($J166,'[2]early late'!$G$1:$BT$134,8,FALSE))</f>
        <v/>
      </c>
      <c r="BH166" s="27" t="str">
        <f>IF(ISERROR(VLOOKUP($J166,'[2]early late'!$G$1:$BT$134,9,FALSE)),"",VLOOKUP($J166,'[2]early late'!$G$1:$BT$134,9,FALSE))</f>
        <v/>
      </c>
      <c r="BI166" s="27"/>
      <c r="BJ166">
        <v>3.12</v>
      </c>
      <c r="BK166">
        <v>17.149999999999999</v>
      </c>
      <c r="BM166" s="28" t="s">
        <v>924</v>
      </c>
      <c r="BN166" s="28" t="str">
        <f>IF(ISERROR(VLOOKUP($J166,'[2]early late'!$G$1:$BT$134,40,FALSE)),"",VLOOKUP($J166,'[2]early late'!$G$1:$BT$134,40,FALSE))</f>
        <v/>
      </c>
      <c r="BO166" s="28" t="str">
        <f>IF(ISERROR(VLOOKUP($J166,'[2]early late'!$G$1:$BT$134,41,FALSE)),"",VLOOKUP($J166,'[2]early late'!$G$1:$BT$134,41,FALSE))</f>
        <v/>
      </c>
      <c r="BP166">
        <f t="shared" si="137"/>
        <v>6.5999999999999837E-2</v>
      </c>
      <c r="BQ166">
        <f t="shared" si="114"/>
        <v>-0.36400000000000077</v>
      </c>
      <c r="BR166">
        <f t="shared" si="115"/>
        <v>-0.4300000000000006</v>
      </c>
      <c r="BS166">
        <f t="shared" si="138"/>
        <v>1.6999999999999904E-2</v>
      </c>
      <c r="BT166">
        <f t="shared" si="116"/>
        <v>1.0969999999999978</v>
      </c>
      <c r="BU166">
        <f t="shared" si="117"/>
        <v>1.0799999999999965</v>
      </c>
      <c r="BW166" s="24">
        <f t="shared" si="153"/>
        <v>0</v>
      </c>
      <c r="BX166" s="24" t="str">
        <f t="shared" si="118"/>
        <v/>
      </c>
      <c r="BY166" s="24" t="str">
        <f t="shared" si="119"/>
        <v/>
      </c>
      <c r="BZ166" s="24" t="str">
        <f t="shared" si="120"/>
        <v/>
      </c>
      <c r="CA166" s="24" t="str">
        <f t="shared" si="121"/>
        <v/>
      </c>
      <c r="CB166" s="24" t="str">
        <f t="shared" si="139"/>
        <v/>
      </c>
      <c r="CC166" s="24">
        <f t="shared" si="122"/>
        <v>0</v>
      </c>
      <c r="CD166" s="25">
        <f t="shared" si="123"/>
        <v>0</v>
      </c>
      <c r="CE166" s="24" t="str">
        <f t="shared" si="124"/>
        <v/>
      </c>
      <c r="CF166">
        <f t="shared" si="125"/>
        <v>1</v>
      </c>
      <c r="CG166">
        <f t="shared" si="140"/>
        <v>1</v>
      </c>
      <c r="CH166">
        <f t="shared" si="141"/>
        <v>0</v>
      </c>
      <c r="CI166">
        <f t="shared" si="142"/>
        <v>0</v>
      </c>
      <c r="CJ166">
        <f t="shared" si="143"/>
        <v>1</v>
      </c>
      <c r="CK166" t="str">
        <f t="shared" si="126"/>
        <v/>
      </c>
      <c r="CL166">
        <f t="shared" si="157"/>
        <v>1.3580000000000001</v>
      </c>
      <c r="CM166">
        <f t="shared" si="158"/>
        <v>1</v>
      </c>
      <c r="CN166" t="str">
        <f t="shared" si="129"/>
        <v/>
      </c>
      <c r="CO166" t="str">
        <f t="shared" si="130"/>
        <v/>
      </c>
    </row>
    <row r="167" spans="1:93" ht="16" x14ac:dyDescent="0.2">
      <c r="A167">
        <v>586</v>
      </c>
      <c r="B167" t="s">
        <v>928</v>
      </c>
      <c r="C167" t="s">
        <v>94</v>
      </c>
      <c r="D167" t="s">
        <v>929</v>
      </c>
      <c r="E167" t="s">
        <v>930</v>
      </c>
      <c r="F167" t="s">
        <v>97</v>
      </c>
      <c r="G167" t="s">
        <v>97</v>
      </c>
      <c r="H167" t="s">
        <v>97</v>
      </c>
      <c r="J167" t="str">
        <f t="shared" si="104"/>
        <v>Carole Eckhardt_1</v>
      </c>
      <c r="K167" s="22"/>
      <c r="L167">
        <v>0</v>
      </c>
      <c r="M167" s="22"/>
      <c r="N167" s="22"/>
      <c r="O167">
        <v>0</v>
      </c>
      <c r="P167">
        <v>0</v>
      </c>
      <c r="Q167">
        <v>0</v>
      </c>
      <c r="R167">
        <f t="shared" si="105"/>
        <v>0</v>
      </c>
      <c r="S167">
        <f t="shared" si="106"/>
        <v>0</v>
      </c>
      <c r="T167">
        <f t="shared" si="107"/>
        <v>0</v>
      </c>
      <c r="U167">
        <f t="shared" si="108"/>
        <v>0</v>
      </c>
      <c r="V167">
        <f t="shared" si="109"/>
        <v>0</v>
      </c>
      <c r="W167">
        <f t="shared" si="148"/>
        <v>0</v>
      </c>
      <c r="X167">
        <f t="shared" si="110"/>
        <v>0</v>
      </c>
      <c r="Y167" s="22"/>
      <c r="Z167">
        <v>0</v>
      </c>
      <c r="AA167" s="31">
        <f t="shared" si="155"/>
        <v>0</v>
      </c>
      <c r="AB167">
        <f t="shared" si="111"/>
        <v>0</v>
      </c>
      <c r="AC167">
        <v>0</v>
      </c>
      <c r="AD167">
        <v>0</v>
      </c>
      <c r="AE167">
        <f t="shared" si="112"/>
        <v>0</v>
      </c>
      <c r="AF167">
        <f t="shared" si="156"/>
        <v>0</v>
      </c>
      <c r="AG167">
        <f t="shared" si="154"/>
        <v>0</v>
      </c>
      <c r="AH167">
        <v>0</v>
      </c>
      <c r="AJ167">
        <f t="shared" si="113"/>
        <v>0</v>
      </c>
      <c r="AK167" s="22"/>
      <c r="AN167">
        <f>IF(ISERROR(VLOOKUP($J167,'[2]early late'!$G$1:$BT$134,6,FALSE)),"",VLOOKUP($J167,'[2]early late'!$G$1:$BT$134,6,FALSE))</f>
        <v>15</v>
      </c>
      <c r="AO167" s="24">
        <v>2</v>
      </c>
      <c r="AP167" s="25">
        <f t="shared" si="136"/>
        <v>99.704109589041096</v>
      </c>
      <c r="AQ167">
        <v>1</v>
      </c>
      <c r="AS167" s="24">
        <v>1</v>
      </c>
      <c r="AT167" s="24">
        <v>0</v>
      </c>
      <c r="AU167" s="27">
        <v>5.5</v>
      </c>
      <c r="AV167" s="27"/>
      <c r="AW167" s="22">
        <v>36924</v>
      </c>
      <c r="AX167" s="22">
        <f>IF(ISERROR(VLOOKUP($J167,'[2]early late'!$G$1:$BT$134,7,FALSE)),"",VLOOKUP($J167,'[2]early late'!$G$1:$BT$134,7,FALSE))</f>
        <v>36930</v>
      </c>
      <c r="AY167" s="22">
        <v>37102</v>
      </c>
      <c r="AZ167" s="27">
        <v>5.93333333333333</v>
      </c>
      <c r="BA167" t="s">
        <v>101</v>
      </c>
      <c r="BB167" s="25">
        <f t="shared" si="152"/>
        <v>0</v>
      </c>
      <c r="BC167" s="27">
        <v>2.97</v>
      </c>
      <c r="BD167" s="27">
        <v>10.65</v>
      </c>
      <c r="BE167" s="27">
        <v>2.86</v>
      </c>
      <c r="BF167" s="27">
        <v>13.07</v>
      </c>
      <c r="BG167" s="27">
        <f>IF(ISERROR(VLOOKUP($J167,'[2]early late'!$G$1:$BT$134,8,FALSE)),"",VLOOKUP($J167,'[2]early late'!$G$1:$BT$134,8,FALSE))</f>
        <v>6</v>
      </c>
      <c r="BH167" s="27">
        <f>IF(ISERROR(VLOOKUP($J167,'[2]early late'!$G$1:$BT$134,9,FALSE)),"",VLOOKUP($J167,'[2]early late'!$G$1:$BT$134,9,FALSE))</f>
        <v>2.65</v>
      </c>
      <c r="BI167" s="27"/>
      <c r="BJ167">
        <v>2.4279999999999999</v>
      </c>
      <c r="BK167">
        <v>15.568</v>
      </c>
      <c r="BM167" s="28" t="s">
        <v>1656</v>
      </c>
      <c r="BN167" s="28">
        <f>IF(ISERROR(VLOOKUP($J167,'[2]early late'!$G$1:$BT$134,40,FALSE)),"",VLOOKUP($J167,'[2]early late'!$G$1:$BT$134,40,FALSE))</f>
        <v>-0.32000000000000028</v>
      </c>
      <c r="BO167" s="28">
        <f>IF(ISERROR(VLOOKUP($J167,'[2]early late'!$G$1:$BT$134,41,FALSE)),"",VLOOKUP($J167,'[2]early late'!$G$1:$BT$134,41,FALSE))</f>
        <v>-0.22199999999999998</v>
      </c>
      <c r="BP167">
        <f t="shared" si="137"/>
        <v>-0.11000000000000032</v>
      </c>
      <c r="BQ167">
        <f t="shared" si="114"/>
        <v>2.42</v>
      </c>
      <c r="BR167">
        <f t="shared" si="115"/>
        <v>2.5300000000000002</v>
      </c>
      <c r="BS167">
        <f t="shared" si="138"/>
        <v>-0.54200000000000026</v>
      </c>
      <c r="BT167">
        <f t="shared" si="116"/>
        <v>4.9179999999999993</v>
      </c>
      <c r="BU167">
        <f t="shared" si="117"/>
        <v>5.4600000000000009</v>
      </c>
      <c r="BW167" s="24">
        <f t="shared" si="153"/>
        <v>0</v>
      </c>
      <c r="BX167" s="24">
        <f t="shared" si="118"/>
        <v>-0.71399999999999997</v>
      </c>
      <c r="BY167" s="24">
        <f t="shared" si="119"/>
        <v>1.1560000000000001</v>
      </c>
      <c r="BZ167" s="24">
        <f t="shared" si="120"/>
        <v>-1.9600000000000004</v>
      </c>
      <c r="CA167" s="24">
        <f t="shared" si="121"/>
        <v>0</v>
      </c>
      <c r="CB167" s="24" t="str">
        <f t="shared" si="139"/>
        <v/>
      </c>
      <c r="CC167" s="24">
        <f t="shared" si="122"/>
        <v>0</v>
      </c>
      <c r="CD167" s="25">
        <f t="shared" si="123"/>
        <v>0</v>
      </c>
      <c r="CE167" s="24">
        <f t="shared" si="124"/>
        <v>0</v>
      </c>
      <c r="CF167">
        <f t="shared" si="125"/>
        <v>1</v>
      </c>
      <c r="CG167">
        <f t="shared" si="140"/>
        <v>0</v>
      </c>
      <c r="CH167">
        <f t="shared" si="141"/>
        <v>0</v>
      </c>
      <c r="CI167">
        <f t="shared" si="142"/>
        <v>1</v>
      </c>
      <c r="CJ167">
        <f t="shared" si="143"/>
        <v>1</v>
      </c>
      <c r="CK167" t="str">
        <f t="shared" si="126"/>
        <v/>
      </c>
      <c r="CL167">
        <f t="shared" si="157"/>
        <v>1.9170000000000003</v>
      </c>
      <c r="CM167">
        <f t="shared" si="158"/>
        <v>1</v>
      </c>
      <c r="CN167" t="str">
        <f t="shared" si="129"/>
        <v/>
      </c>
      <c r="CO167" t="str">
        <f t="shared" si="130"/>
        <v/>
      </c>
    </row>
    <row r="168" spans="1:93" ht="16" x14ac:dyDescent="0.2">
      <c r="A168">
        <v>654</v>
      </c>
      <c r="B168" t="s">
        <v>1194</v>
      </c>
      <c r="C168" t="s">
        <v>94</v>
      </c>
      <c r="D168" t="s">
        <v>1195</v>
      </c>
      <c r="E168" t="s">
        <v>1196</v>
      </c>
      <c r="F168" t="s">
        <v>97</v>
      </c>
      <c r="G168">
        <v>91343</v>
      </c>
      <c r="H168" t="s">
        <v>1197</v>
      </c>
      <c r="J168" t="str">
        <f t="shared" si="104"/>
        <v>Zahra Mousavi_1</v>
      </c>
      <c r="K168" s="22">
        <v>19444</v>
      </c>
      <c r="L168">
        <v>1</v>
      </c>
      <c r="M168" s="22" t="s">
        <v>1690</v>
      </c>
      <c r="N168" s="22"/>
      <c r="O168">
        <v>0</v>
      </c>
      <c r="P168">
        <v>0</v>
      </c>
      <c r="Q168">
        <v>0</v>
      </c>
      <c r="R168">
        <f t="shared" si="105"/>
        <v>0</v>
      </c>
      <c r="S168">
        <f t="shared" si="106"/>
        <v>1</v>
      </c>
      <c r="T168">
        <f t="shared" si="107"/>
        <v>0</v>
      </c>
      <c r="U168">
        <f t="shared" si="108"/>
        <v>0</v>
      </c>
      <c r="V168">
        <f t="shared" si="109"/>
        <v>0</v>
      </c>
      <c r="W168">
        <f t="shared" si="148"/>
        <v>0</v>
      </c>
      <c r="X168">
        <f t="shared" si="110"/>
        <v>0</v>
      </c>
      <c r="Y168" s="22" t="s">
        <v>1691</v>
      </c>
      <c r="Z168">
        <v>0</v>
      </c>
      <c r="AA168" s="31">
        <f t="shared" si="155"/>
        <v>0</v>
      </c>
      <c r="AB168">
        <f t="shared" si="111"/>
        <v>0</v>
      </c>
      <c r="AC168">
        <v>0</v>
      </c>
      <c r="AD168">
        <v>0</v>
      </c>
      <c r="AE168">
        <f t="shared" si="112"/>
        <v>0</v>
      </c>
      <c r="AF168">
        <f t="shared" si="156"/>
        <v>0</v>
      </c>
      <c r="AG168">
        <f t="shared" si="154"/>
        <v>0</v>
      </c>
      <c r="AH168">
        <v>0</v>
      </c>
      <c r="AJ168">
        <f t="shared" si="113"/>
        <v>0</v>
      </c>
      <c r="AK168" s="22"/>
      <c r="AL168">
        <v>26</v>
      </c>
      <c r="AN168">
        <v>16</v>
      </c>
      <c r="AO168" s="24">
        <v>2</v>
      </c>
      <c r="AP168" s="25">
        <f t="shared" si="136"/>
        <v>49.564383561643837</v>
      </c>
      <c r="AQ168">
        <v>1</v>
      </c>
      <c r="AS168" s="24">
        <v>1</v>
      </c>
      <c r="AT168" s="24">
        <v>1</v>
      </c>
      <c r="AU168" s="27">
        <v>5.5</v>
      </c>
      <c r="AV168" s="27"/>
      <c r="AW168" s="22">
        <v>37799</v>
      </c>
      <c r="AX168" s="22" t="str">
        <f>IF(ISERROR(VLOOKUP($J168,'[2]early late'!$G$1:$BT$134,7,FALSE)),"",VLOOKUP($J168,'[2]early late'!$G$1:$BT$134,7,FALSE))</f>
        <v/>
      </c>
      <c r="AY168" s="22">
        <v>37833</v>
      </c>
      <c r="AZ168" s="27">
        <v>1.13333333333333</v>
      </c>
      <c r="BA168" t="s">
        <v>118</v>
      </c>
      <c r="BB168" s="25">
        <f t="shared" si="152"/>
        <v>1</v>
      </c>
      <c r="BC168" s="27">
        <v>1.45</v>
      </c>
      <c r="BD168" s="27">
        <v>9.94</v>
      </c>
      <c r="BE168" s="27">
        <v>3.76</v>
      </c>
      <c r="BF168" s="27">
        <v>10.29</v>
      </c>
      <c r="BG168" s="27" t="str">
        <f>IF(ISERROR(VLOOKUP($J168,'[2]early late'!$G$1:$BT$134,8,FALSE)),"",VLOOKUP($J168,'[2]early late'!$G$1:$BT$134,8,FALSE))</f>
        <v/>
      </c>
      <c r="BH168" s="27" t="str">
        <f>IF(ISERROR(VLOOKUP($J168,'[2]early late'!$G$1:$BT$134,9,FALSE)),"",VLOOKUP($J168,'[2]early late'!$G$1:$BT$134,9,FALSE))</f>
        <v/>
      </c>
      <c r="BI168" s="27"/>
      <c r="BJ168">
        <v>4.04</v>
      </c>
      <c r="BK168">
        <v>11.93</v>
      </c>
      <c r="BM168" s="28" t="s">
        <v>323</v>
      </c>
      <c r="BN168" s="28" t="str">
        <f>IF(ISERROR(VLOOKUP($J168,'[2]early late'!$G$1:$BT$134,40,FALSE)),"",VLOOKUP($J168,'[2]early late'!$G$1:$BT$134,40,FALSE))</f>
        <v/>
      </c>
      <c r="BO168" s="28" t="str">
        <f>IF(ISERROR(VLOOKUP($J168,'[2]early late'!$G$1:$BT$134,41,FALSE)),"",VLOOKUP($J168,'[2]early late'!$G$1:$BT$134,41,FALSE))</f>
        <v/>
      </c>
      <c r="BP168">
        <f t="shared" si="137"/>
        <v>2.3099999999999996</v>
      </c>
      <c r="BQ168">
        <f t="shared" si="114"/>
        <v>0.34999999999999964</v>
      </c>
      <c r="BR168">
        <f t="shared" si="115"/>
        <v>-1.96</v>
      </c>
      <c r="BS168">
        <f t="shared" si="138"/>
        <v>2.59</v>
      </c>
      <c r="BT168">
        <f t="shared" si="116"/>
        <v>1.9900000000000002</v>
      </c>
      <c r="BU168">
        <f t="shared" si="117"/>
        <v>-0.60000000000000053</v>
      </c>
      <c r="BW168" s="24">
        <f t="shared" si="153"/>
        <v>1</v>
      </c>
      <c r="BX168" s="24">
        <f t="shared" si="118"/>
        <v>-0.37000000000000011</v>
      </c>
      <c r="BY168" s="24">
        <f t="shared" si="119"/>
        <v>-2.5099999999999998</v>
      </c>
      <c r="BZ168" s="24">
        <f t="shared" si="120"/>
        <v>-0.66000000000000014</v>
      </c>
      <c r="CA168" s="24">
        <f t="shared" si="121"/>
        <v>0</v>
      </c>
      <c r="CB168" s="24">
        <f t="shared" si="139"/>
        <v>0</v>
      </c>
      <c r="CC168" s="24">
        <f t="shared" si="122"/>
        <v>0</v>
      </c>
      <c r="CD168" s="25">
        <f t="shared" si="123"/>
        <v>0</v>
      </c>
      <c r="CE168" s="24">
        <f t="shared" si="124"/>
        <v>1</v>
      </c>
      <c r="CF168">
        <f t="shared" si="125"/>
        <v>1</v>
      </c>
      <c r="CG168">
        <f t="shared" si="140"/>
        <v>1</v>
      </c>
      <c r="CH168">
        <f t="shared" si="141"/>
        <v>1</v>
      </c>
      <c r="CI168">
        <f t="shared" si="142"/>
        <v>1</v>
      </c>
      <c r="CJ168">
        <f t="shared" si="143"/>
        <v>1</v>
      </c>
      <c r="CK168">
        <f t="shared" si="126"/>
        <v>2.1235521235521237</v>
      </c>
      <c r="CL168">
        <f t="shared" si="157"/>
        <v>-1.2149999999999999</v>
      </c>
      <c r="CM168">
        <f t="shared" si="158"/>
        <v>1</v>
      </c>
      <c r="CN168" t="str">
        <f t="shared" si="129"/>
        <v/>
      </c>
      <c r="CO168" t="str">
        <f t="shared" si="130"/>
        <v/>
      </c>
    </row>
    <row r="169" spans="1:93" ht="16" hidden="1" x14ac:dyDescent="0.2">
      <c r="A169">
        <v>29</v>
      </c>
      <c r="B169" t="s">
        <v>175</v>
      </c>
      <c r="C169" t="s">
        <v>94</v>
      </c>
      <c r="D169" t="s">
        <v>176</v>
      </c>
      <c r="E169" t="s">
        <v>177</v>
      </c>
      <c r="F169" t="s">
        <v>97</v>
      </c>
      <c r="G169">
        <v>91357</v>
      </c>
      <c r="H169" t="s">
        <v>178</v>
      </c>
      <c r="J169" t="str">
        <f t="shared" si="104"/>
        <v>Carmen Hanlon_1</v>
      </c>
      <c r="K169" s="22">
        <v>10965</v>
      </c>
      <c r="L169">
        <v>1</v>
      </c>
      <c r="M169" s="22" t="s">
        <v>179</v>
      </c>
      <c r="N169" s="22"/>
      <c r="O169">
        <v>1</v>
      </c>
      <c r="P169">
        <v>1</v>
      </c>
      <c r="Q169">
        <v>1</v>
      </c>
      <c r="R169">
        <f t="shared" si="105"/>
        <v>0</v>
      </c>
      <c r="S169">
        <f t="shared" si="106"/>
        <v>0</v>
      </c>
      <c r="T169">
        <f t="shared" si="107"/>
        <v>0</v>
      </c>
      <c r="U169">
        <f t="shared" si="108"/>
        <v>0</v>
      </c>
      <c r="V169">
        <f t="shared" si="109"/>
        <v>0</v>
      </c>
      <c r="W169">
        <f t="shared" si="148"/>
        <v>0</v>
      </c>
      <c r="X169">
        <f t="shared" si="110"/>
        <v>0</v>
      </c>
      <c r="Y169" s="22" t="s">
        <v>180</v>
      </c>
      <c r="Z169">
        <v>0</v>
      </c>
      <c r="AA169">
        <f t="shared" si="155"/>
        <v>1</v>
      </c>
      <c r="AB169">
        <f t="shared" si="111"/>
        <v>0</v>
      </c>
      <c r="AC169">
        <v>0</v>
      </c>
      <c r="AD169">
        <v>0</v>
      </c>
      <c r="AE169">
        <f t="shared" si="112"/>
        <v>1</v>
      </c>
      <c r="AF169" s="23">
        <f t="shared" si="156"/>
        <v>1</v>
      </c>
      <c r="AG169">
        <f t="shared" si="154"/>
        <v>0</v>
      </c>
      <c r="AH169">
        <v>0</v>
      </c>
      <c r="AJ169">
        <f t="shared" si="113"/>
        <v>0</v>
      </c>
      <c r="AK169" s="22"/>
      <c r="AL169">
        <v>26</v>
      </c>
      <c r="AM169">
        <v>11</v>
      </c>
      <c r="AN169">
        <v>11</v>
      </c>
      <c r="AO169" s="24">
        <v>2</v>
      </c>
      <c r="AP169" s="25">
        <f t="shared" si="136"/>
        <v>80.197260273972603</v>
      </c>
      <c r="AQ169">
        <v>1</v>
      </c>
      <c r="AS169" s="26">
        <v>1</v>
      </c>
      <c r="AT169" s="24">
        <v>1</v>
      </c>
      <c r="AU169" s="27">
        <v>6</v>
      </c>
      <c r="AW169" s="22">
        <v>40662</v>
      </c>
      <c r="AX169" s="22" t="str">
        <f>IF(ISERROR(VLOOKUP($J169,'[1]early late'!$G$1:$BT$134,7,FALSE)),"",VLOOKUP($J169,'[1]early late'!$G$1:$BT$134,7,FALSE))</f>
        <v/>
      </c>
      <c r="AY169" s="22">
        <v>40679</v>
      </c>
      <c r="AZ169" s="27">
        <f t="shared" ref="AZ169:AZ186" si="159">IF(AND(ISNUMBER(AW169),ISNUMBER(AY169)),DAYS360(AW169,AY169)/30,"")</f>
        <v>0.56666666666666665</v>
      </c>
      <c r="BA169" t="s">
        <v>118</v>
      </c>
      <c r="BB169" s="25">
        <f t="shared" si="152"/>
        <v>1</v>
      </c>
      <c r="BC169" s="27">
        <v>0.68200000000000005</v>
      </c>
      <c r="BD169" s="27">
        <v>17.62</v>
      </c>
      <c r="BE169" s="27">
        <v>2.181</v>
      </c>
      <c r="BF169" s="27">
        <v>18.468</v>
      </c>
      <c r="BG169" s="27" t="str">
        <f>IF(ISERROR(VLOOKUP($J169,'[1]early late'!$G$1:$BT$134,8,FALSE)),"",VLOOKUP($J169,'[1]early late'!$G$1:$BT$134,8,FALSE))</f>
        <v/>
      </c>
      <c r="BH169" s="27" t="str">
        <f>IF(ISERROR(VLOOKUP($J169,'[1]early late'!$G$1:$BT$134,9,FALSE)),"",VLOOKUP($J169,'[1]early late'!$G$1:$BT$134,9,FALSE))</f>
        <v/>
      </c>
      <c r="BI169" s="27"/>
      <c r="BJ169">
        <v>1.61</v>
      </c>
      <c r="BK169">
        <v>14.86</v>
      </c>
      <c r="BM169" s="28"/>
      <c r="BN169" s="28" t="str">
        <f>IF(ISERROR(VLOOKUP($J169,'[1]early late'!$G$1:$BT$134,40,FALSE)),"",VLOOKUP($J169,'[1]early late'!$G$1:$BT$134,40,FALSE))</f>
        <v/>
      </c>
      <c r="BO169" s="28" t="str">
        <f>IF(ISERROR(VLOOKUP($J169,'[1]early late'!$G$1:$BT$134,41,FALSE)),"",VLOOKUP($J169,'[1]early late'!$G$1:$BT$134,41,FALSE))</f>
        <v/>
      </c>
      <c r="BP169">
        <f t="shared" si="137"/>
        <v>1.4990000000000001</v>
      </c>
      <c r="BQ169">
        <f t="shared" si="114"/>
        <v>0.84799999999999898</v>
      </c>
      <c r="BR169">
        <f t="shared" si="115"/>
        <v>-0.65100000000000113</v>
      </c>
      <c r="BS169">
        <f t="shared" si="138"/>
        <v>0.92800000000000005</v>
      </c>
      <c r="BT169">
        <f t="shared" si="116"/>
        <v>-2.7600000000000016</v>
      </c>
      <c r="BU169">
        <f t="shared" si="117"/>
        <v>-3.6880000000000024</v>
      </c>
      <c r="BV169" t="str">
        <f t="shared" ref="BV169:BV186" si="160">IF(ISNUMBER($BL169),IF($BL169=$BW169,1,0),"")</f>
        <v/>
      </c>
      <c r="BW169" s="24">
        <f t="shared" si="153"/>
        <v>1</v>
      </c>
      <c r="BX169" s="24">
        <f t="shared" si="118"/>
        <v>-1.01</v>
      </c>
      <c r="BY169" s="24">
        <f t="shared" si="119"/>
        <v>-1.3479999999999999</v>
      </c>
      <c r="BZ169" s="24">
        <f t="shared" si="120"/>
        <v>0.84099999999999997</v>
      </c>
      <c r="CA169" s="24">
        <f t="shared" si="121"/>
        <v>0</v>
      </c>
      <c r="CB169" s="24">
        <f t="shared" si="139"/>
        <v>0</v>
      </c>
      <c r="CC169" s="24">
        <f t="shared" si="122"/>
        <v>1</v>
      </c>
      <c r="CD169" s="25">
        <f t="shared" si="123"/>
        <v>0</v>
      </c>
      <c r="CE169" s="24">
        <f t="shared" si="124"/>
        <v>1</v>
      </c>
      <c r="CF169">
        <f t="shared" si="125"/>
        <v>1</v>
      </c>
      <c r="CG169">
        <f t="shared" si="140"/>
        <v>0</v>
      </c>
      <c r="CH169">
        <f t="shared" si="141"/>
        <v>0</v>
      </c>
      <c r="CI169">
        <f t="shared" si="142"/>
        <v>0</v>
      </c>
      <c r="CJ169">
        <f t="shared" si="143"/>
        <v>0</v>
      </c>
      <c r="CK169">
        <f t="shared" si="126"/>
        <v>6.4655172413793096</v>
      </c>
      <c r="CL169">
        <f t="shared" si="157"/>
        <v>0.57199999999999995</v>
      </c>
      <c r="CM169">
        <f t="shared" si="158"/>
        <v>0</v>
      </c>
      <c r="CN169" t="str">
        <f t="shared" si="129"/>
        <v/>
      </c>
      <c r="CO169" t="str">
        <f t="shared" si="130"/>
        <v/>
      </c>
    </row>
    <row r="170" spans="1:93" ht="16" x14ac:dyDescent="0.2">
      <c r="A170">
        <v>34</v>
      </c>
      <c r="B170" t="s">
        <v>193</v>
      </c>
      <c r="C170" t="s">
        <v>94</v>
      </c>
      <c r="J170" t="str">
        <f t="shared" si="104"/>
        <v>Carolyn Shadduck_0</v>
      </c>
      <c r="K170" s="22">
        <f>IF(ISERROR(VLOOKUP($J170,'[1]early late'!$G$1:$BT$134,4,FALSE)),"",VLOOKUP($J170,'[1]early late'!$G$1:$BT$134,4,FALSE))</f>
        <v>14891</v>
      </c>
      <c r="L170">
        <v>1</v>
      </c>
      <c r="M170" s="22" t="s">
        <v>194</v>
      </c>
      <c r="N170" s="22"/>
      <c r="O170">
        <v>1</v>
      </c>
      <c r="P170">
        <v>1</v>
      </c>
      <c r="Q170">
        <v>0</v>
      </c>
      <c r="R170">
        <f t="shared" si="105"/>
        <v>1</v>
      </c>
      <c r="S170">
        <f t="shared" si="106"/>
        <v>0</v>
      </c>
      <c r="T170">
        <f t="shared" si="107"/>
        <v>0</v>
      </c>
      <c r="U170">
        <f t="shared" si="108"/>
        <v>0</v>
      </c>
      <c r="V170">
        <f t="shared" si="109"/>
        <v>0</v>
      </c>
      <c r="W170">
        <f t="shared" si="148"/>
        <v>0</v>
      </c>
      <c r="X170">
        <f t="shared" si="110"/>
        <v>0</v>
      </c>
      <c r="Y170" s="22" t="s">
        <v>158</v>
      </c>
      <c r="Z170">
        <v>0</v>
      </c>
      <c r="AA170">
        <f t="shared" si="155"/>
        <v>1</v>
      </c>
      <c r="AB170">
        <f t="shared" si="111"/>
        <v>0</v>
      </c>
      <c r="AC170">
        <v>0</v>
      </c>
      <c r="AD170">
        <v>0</v>
      </c>
      <c r="AE170">
        <f t="shared" si="112"/>
        <v>0</v>
      </c>
      <c r="AF170" s="23">
        <f t="shared" si="156"/>
        <v>0</v>
      </c>
      <c r="AG170">
        <f t="shared" si="154"/>
        <v>0</v>
      </c>
      <c r="AH170">
        <v>0</v>
      </c>
      <c r="AJ170">
        <f t="shared" si="113"/>
        <v>0</v>
      </c>
      <c r="AK170" s="22" t="s">
        <v>195</v>
      </c>
      <c r="AM170">
        <v>12</v>
      </c>
      <c r="AN170">
        <f>IF(ISERROR(VLOOKUP($J170,'[1]early late'!$G$1:$BT$134,6,FALSE)),"",VLOOKUP($J170,'[1]early late'!$G$1:$BT$134,6,FALSE))</f>
        <v>14</v>
      </c>
      <c r="AO170" s="24">
        <v>2</v>
      </c>
      <c r="AP170" s="25">
        <f t="shared" si="136"/>
        <v>67.854794520547941</v>
      </c>
      <c r="AQ170">
        <v>1</v>
      </c>
      <c r="AS170" s="26">
        <v>0</v>
      </c>
      <c r="AT170" s="24">
        <v>1</v>
      </c>
      <c r="AU170" s="27">
        <v>6</v>
      </c>
      <c r="AV170" s="27"/>
      <c r="AW170" s="22">
        <v>40018</v>
      </c>
      <c r="AX170" s="22">
        <f>IF(ISERROR(VLOOKUP($J170,'[1]early late'!$G$1:$BT$134,7,FALSE)),"",VLOOKUP($J170,'[1]early late'!$G$1:$BT$134,7,FALSE))</f>
        <v>40024</v>
      </c>
      <c r="AY170" s="22">
        <v>40115</v>
      </c>
      <c r="AZ170" s="27">
        <f t="shared" si="159"/>
        <v>3.1666666666666665</v>
      </c>
      <c r="BA170" t="s">
        <v>118</v>
      </c>
      <c r="BB170" s="25">
        <f t="shared" si="152"/>
        <v>1</v>
      </c>
      <c r="BC170" s="27">
        <v>2.83</v>
      </c>
      <c r="BD170" s="27">
        <v>17.86</v>
      </c>
      <c r="BE170" s="27">
        <v>2.14</v>
      </c>
      <c r="BF170" s="27">
        <v>14.86</v>
      </c>
      <c r="BG170" s="27">
        <f>IF(ISERROR(VLOOKUP($J170,'[1]early late'!$G$1:$BT$134,8,FALSE)),"",VLOOKUP($J170,'[1]early late'!$G$1:$BT$134,8,FALSE))</f>
        <v>6</v>
      </c>
      <c r="BH170" s="27">
        <f>IF(ISERROR(VLOOKUP($J170,'[1]early late'!$G$1:$BT$134,9,FALSE)),"",VLOOKUP($J170,'[1]early late'!$G$1:$BT$134,9,FALSE))</f>
        <v>3.26</v>
      </c>
      <c r="BI170" s="27"/>
      <c r="BJ170">
        <v>3.67</v>
      </c>
      <c r="BK170">
        <v>24.09</v>
      </c>
      <c r="BM170" s="28" t="s">
        <v>196</v>
      </c>
      <c r="BN170" s="28">
        <f>IF(ISERROR(VLOOKUP($J170,'[1]early late'!$G$1:$BT$134,40,FALSE)),"",VLOOKUP($J170,'[1]early late'!$G$1:$BT$134,40,FALSE))</f>
        <v>0.42999999999999972</v>
      </c>
      <c r="BO170" s="28">
        <f>IF(ISERROR(VLOOKUP($J170,'[1]early late'!$G$1:$BT$134,41,FALSE)),"",VLOOKUP($J170,'[1]early late'!$G$1:$BT$134,41,FALSE))</f>
        <v>0.41000000000000014</v>
      </c>
      <c r="BP170">
        <f t="shared" si="137"/>
        <v>-0.69</v>
      </c>
      <c r="BQ170">
        <f t="shared" si="114"/>
        <v>-3</v>
      </c>
      <c r="BR170">
        <f t="shared" si="115"/>
        <v>-2.31</v>
      </c>
      <c r="BS170">
        <f t="shared" si="138"/>
        <v>0.83999999999999986</v>
      </c>
      <c r="BT170">
        <f t="shared" si="116"/>
        <v>6.23</v>
      </c>
      <c r="BU170">
        <f t="shared" si="117"/>
        <v>5.3900000000000023</v>
      </c>
      <c r="BV170" t="str">
        <f t="shared" si="160"/>
        <v/>
      </c>
      <c r="BW170" s="24">
        <f t="shared" si="153"/>
        <v>0</v>
      </c>
      <c r="BX170" s="24">
        <f t="shared" si="118"/>
        <v>0.19999999999999973</v>
      </c>
      <c r="BY170" s="24">
        <f t="shared" si="119"/>
        <v>0.64999999999999991</v>
      </c>
      <c r="BZ170" s="24">
        <f t="shared" si="120"/>
        <v>-0.88999999999999968</v>
      </c>
      <c r="CA170" s="24">
        <f t="shared" si="121"/>
        <v>1</v>
      </c>
      <c r="CB170" s="24" t="str">
        <f t="shared" si="139"/>
        <v/>
      </c>
      <c r="CC170" s="24">
        <f t="shared" si="122"/>
        <v>0</v>
      </c>
      <c r="CD170" s="25">
        <f t="shared" si="123"/>
        <v>0</v>
      </c>
      <c r="CE170" s="24">
        <f t="shared" si="124"/>
        <v>1</v>
      </c>
      <c r="CF170">
        <f t="shared" si="125"/>
        <v>1</v>
      </c>
      <c r="CG170">
        <f t="shared" si="140"/>
        <v>1</v>
      </c>
      <c r="CH170">
        <f t="shared" si="141"/>
        <v>0</v>
      </c>
      <c r="CI170">
        <f t="shared" si="142"/>
        <v>1</v>
      </c>
      <c r="CJ170">
        <f t="shared" si="143"/>
        <v>1</v>
      </c>
      <c r="CK170">
        <f t="shared" si="126"/>
        <v>7.1428571428571441</v>
      </c>
      <c r="CL170">
        <f t="shared" si="157"/>
        <v>0.66000000000000014</v>
      </c>
      <c r="CM170">
        <f t="shared" si="158"/>
        <v>0</v>
      </c>
      <c r="CN170" t="str">
        <f t="shared" si="129"/>
        <v/>
      </c>
      <c r="CO170" t="str">
        <f t="shared" si="130"/>
        <v/>
      </c>
    </row>
    <row r="171" spans="1:93" ht="16" x14ac:dyDescent="0.2">
      <c r="A171">
        <v>36</v>
      </c>
      <c r="B171" t="s">
        <v>198</v>
      </c>
      <c r="C171" t="s">
        <v>94</v>
      </c>
      <c r="J171" t="str">
        <f t="shared" si="104"/>
        <v>Charlene Baskin_0</v>
      </c>
      <c r="K171" s="22">
        <f>IF(ISERROR(VLOOKUP($J171,'[1]early late'!$G$1:$BT$134,4,FALSE)),"",VLOOKUP($J171,'[1]early late'!$G$1:$BT$134,4,FALSE))</f>
        <v>16970</v>
      </c>
      <c r="L171">
        <v>1</v>
      </c>
      <c r="M171" s="22" t="s">
        <v>199</v>
      </c>
      <c r="N171" s="22"/>
      <c r="O171">
        <v>1</v>
      </c>
      <c r="P171">
        <v>1</v>
      </c>
      <c r="Q171">
        <v>0</v>
      </c>
      <c r="R171">
        <f t="shared" si="105"/>
        <v>0</v>
      </c>
      <c r="S171">
        <f t="shared" si="106"/>
        <v>0</v>
      </c>
      <c r="T171">
        <f t="shared" si="107"/>
        <v>0</v>
      </c>
      <c r="U171">
        <f t="shared" si="108"/>
        <v>0</v>
      </c>
      <c r="V171">
        <f t="shared" si="109"/>
        <v>0</v>
      </c>
      <c r="W171">
        <f t="shared" si="148"/>
        <v>0</v>
      </c>
      <c r="X171">
        <f t="shared" si="110"/>
        <v>0</v>
      </c>
      <c r="Y171" s="22" t="s">
        <v>111</v>
      </c>
      <c r="Z171">
        <v>0</v>
      </c>
      <c r="AA171">
        <f t="shared" si="155"/>
        <v>1</v>
      </c>
      <c r="AB171">
        <f t="shared" si="111"/>
        <v>0</v>
      </c>
      <c r="AC171">
        <v>0</v>
      </c>
      <c r="AD171">
        <v>0</v>
      </c>
      <c r="AE171">
        <f t="shared" si="112"/>
        <v>0</v>
      </c>
      <c r="AF171" s="23">
        <f t="shared" si="156"/>
        <v>0</v>
      </c>
      <c r="AG171">
        <f t="shared" si="154"/>
        <v>0</v>
      </c>
      <c r="AH171">
        <v>1</v>
      </c>
      <c r="AI171" t="s">
        <v>200</v>
      </c>
      <c r="AJ171">
        <f t="shared" si="113"/>
        <v>0</v>
      </c>
      <c r="AK171" s="22"/>
      <c r="AL171">
        <v>25</v>
      </c>
      <c r="AN171">
        <f>IF(ISERROR(VLOOKUP($J171,'[1]early late'!$G$1:$BT$134,6,FALSE)),"",VLOOKUP($J171,'[1]early late'!$G$1:$BT$134,6,FALSE))</f>
        <v>15</v>
      </c>
      <c r="AO171" s="24">
        <v>2</v>
      </c>
      <c r="AP171" s="25">
        <f t="shared" si="136"/>
        <v>59.484931506849314</v>
      </c>
      <c r="AQ171">
        <v>1</v>
      </c>
      <c r="AS171" s="26">
        <v>0</v>
      </c>
      <c r="AT171" s="24">
        <v>1</v>
      </c>
      <c r="AU171" s="27">
        <v>6</v>
      </c>
      <c r="AW171" s="29">
        <v>38999</v>
      </c>
      <c r="AX171" s="22">
        <f>IF(ISERROR(VLOOKUP($J171,'[1]early late'!$G$1:$BT$134,7,FALSE)),"",VLOOKUP($J171,'[1]early late'!$G$1:$BT$134,7,FALSE))</f>
        <v>39006</v>
      </c>
      <c r="AY171" s="29">
        <v>39363</v>
      </c>
      <c r="AZ171" s="27">
        <f t="shared" si="159"/>
        <v>11.966666666666667</v>
      </c>
      <c r="BA171" t="s">
        <v>101</v>
      </c>
      <c r="BB171" s="25">
        <f t="shared" si="152"/>
        <v>0</v>
      </c>
      <c r="BC171">
        <v>1.29</v>
      </c>
      <c r="BD171">
        <v>15.12</v>
      </c>
      <c r="BE171">
        <v>3.3</v>
      </c>
      <c r="BF171">
        <v>13.57</v>
      </c>
      <c r="BG171" s="27">
        <f>IF(ISERROR(VLOOKUP($J171,'[1]early late'!$G$1:$BT$134,8,FALSE)),"",VLOOKUP($J171,'[1]early late'!$G$1:$BT$134,8,FALSE))</f>
        <v>7</v>
      </c>
      <c r="BH171" s="27">
        <f>IF(ISERROR(VLOOKUP($J171,'[1]early late'!$G$1:$BT$134,9,FALSE)),"",VLOOKUP($J171,'[1]early late'!$G$1:$BT$134,9,FALSE))</f>
        <v>2.84</v>
      </c>
      <c r="BJ171">
        <v>3.49</v>
      </c>
      <c r="BK171">
        <v>17.78</v>
      </c>
      <c r="BN171" s="28">
        <f>IF(ISERROR(VLOOKUP($J171,'[1]early late'!$G$1:$BT$134,40,FALSE)),"",VLOOKUP($J171,'[1]early late'!$G$1:$BT$134,40,FALSE))</f>
        <v>1.5499999999999998</v>
      </c>
      <c r="BO171" s="28">
        <f>IF(ISERROR(VLOOKUP($J171,'[1]early late'!$G$1:$BT$134,41,FALSE)),"",VLOOKUP($J171,'[1]early late'!$G$1:$BT$134,41,FALSE))</f>
        <v>0.65000000000000036</v>
      </c>
      <c r="BP171">
        <f t="shared" si="137"/>
        <v>2.0099999999999998</v>
      </c>
      <c r="BQ171">
        <f t="shared" si="114"/>
        <v>-1.5499999999999989</v>
      </c>
      <c r="BR171">
        <f t="shared" si="115"/>
        <v>-3.5599999999999987</v>
      </c>
      <c r="BS171">
        <f t="shared" si="138"/>
        <v>2.2000000000000002</v>
      </c>
      <c r="BT171">
        <f t="shared" si="116"/>
        <v>2.6600000000000019</v>
      </c>
      <c r="BU171">
        <f t="shared" si="117"/>
        <v>0.46000000000000263</v>
      </c>
      <c r="BV171" t="str">
        <f t="shared" si="160"/>
        <v/>
      </c>
      <c r="BW171" s="24">
        <f t="shared" si="153"/>
        <v>1</v>
      </c>
      <c r="BX171" s="24">
        <f t="shared" si="118"/>
        <v>-0.79999999999999982</v>
      </c>
      <c r="BY171" s="24">
        <f t="shared" si="119"/>
        <v>-8.0000000000000071E-2</v>
      </c>
      <c r="BZ171" s="24">
        <f t="shared" si="120"/>
        <v>0.91999999999999993</v>
      </c>
      <c r="CA171" s="24">
        <f t="shared" si="121"/>
        <v>1</v>
      </c>
      <c r="CB171" s="24">
        <f t="shared" si="139"/>
        <v>0</v>
      </c>
      <c r="CC171" s="24">
        <f t="shared" si="122"/>
        <v>0</v>
      </c>
      <c r="CD171" s="25">
        <f t="shared" si="123"/>
        <v>0</v>
      </c>
      <c r="CE171" s="24">
        <f t="shared" si="124"/>
        <v>1</v>
      </c>
      <c r="CF171">
        <f t="shared" si="125"/>
        <v>1</v>
      </c>
      <c r="CG171">
        <f t="shared" si="140"/>
        <v>1</v>
      </c>
      <c r="CH171">
        <f t="shared" si="141"/>
        <v>1</v>
      </c>
      <c r="CI171">
        <f t="shared" si="142"/>
        <v>1</v>
      </c>
      <c r="CJ171">
        <f t="shared" si="143"/>
        <v>1</v>
      </c>
      <c r="CK171">
        <f t="shared" si="126"/>
        <v>2.7272727272727271</v>
      </c>
      <c r="CL171">
        <f t="shared" si="157"/>
        <v>-0.70000000000000018</v>
      </c>
      <c r="CM171">
        <f t="shared" si="158"/>
        <v>0</v>
      </c>
      <c r="CN171" t="str">
        <f t="shared" si="129"/>
        <v/>
      </c>
      <c r="CO171" t="str">
        <f t="shared" si="130"/>
        <v/>
      </c>
    </row>
    <row r="172" spans="1:93" ht="16" hidden="1" x14ac:dyDescent="0.2">
      <c r="A172">
        <v>56</v>
      </c>
      <c r="B172" t="s">
        <v>250</v>
      </c>
      <c r="C172" t="s">
        <v>94</v>
      </c>
      <c r="D172" t="s">
        <v>251</v>
      </c>
      <c r="E172" t="s">
        <v>252</v>
      </c>
      <c r="F172" t="s">
        <v>97</v>
      </c>
      <c r="G172">
        <v>90292</v>
      </c>
      <c r="H172" t="s">
        <v>253</v>
      </c>
      <c r="J172" t="str">
        <f t="shared" ref="J172:J235" si="161">(CONCATENATE(B172,"_",AS172))</f>
        <v>Emily Davis_0</v>
      </c>
      <c r="K172" s="22">
        <v>28572</v>
      </c>
      <c r="L172">
        <v>0</v>
      </c>
      <c r="M172" s="22"/>
      <c r="N172" s="22"/>
      <c r="O172">
        <v>0</v>
      </c>
      <c r="P172">
        <v>0</v>
      </c>
      <c r="Q172">
        <v>0</v>
      </c>
      <c r="R172">
        <f t="shared" ref="R172:R235" si="162">IF(ISERROR(SEARCH("ptosis",M172)),0,1)</f>
        <v>0</v>
      </c>
      <c r="S172">
        <f t="shared" ref="S172:S235" si="163">IF(ISERROR(SEARCH("cataract",M172)),0,1)</f>
        <v>0</v>
      </c>
      <c r="T172">
        <f t="shared" ref="T172:T235" si="164">IF(ISERROR(SEARCH("strab",M172)),0,1)</f>
        <v>0</v>
      </c>
      <c r="U172">
        <f t="shared" ref="U172:U235" si="165">IF(ISERROR(SEARCH("ectropion",M172)),0,1)</f>
        <v>0</v>
      </c>
      <c r="V172">
        <f t="shared" ref="V172:V235" si="166">IF(ISERROR(SEARCH("entropion",M172)),0,1)</f>
        <v>0</v>
      </c>
      <c r="W172">
        <f t="shared" si="148"/>
        <v>0</v>
      </c>
      <c r="X172">
        <f t="shared" ref="X172:X235" si="167">IF(ISERROR(SEARCH("canth",M172)),0,1)</f>
        <v>0</v>
      </c>
      <c r="Y172" s="22" t="s">
        <v>254</v>
      </c>
      <c r="Z172">
        <v>0</v>
      </c>
      <c r="AA172">
        <v>1</v>
      </c>
      <c r="AB172">
        <f t="shared" ref="AB172:AB235" si="168">IF(ISERROR(SEARCH("bleph",Y172)),0,1)</f>
        <v>0</v>
      </c>
      <c r="AC172">
        <v>0</v>
      </c>
      <c r="AD172">
        <v>0</v>
      </c>
      <c r="AE172">
        <f t="shared" ref="AE172:AE235" si="169">IF(ISERROR(SEARCH("ectro",Y172)),0,1)</f>
        <v>0</v>
      </c>
      <c r="AF172" s="23">
        <f t="shared" si="156"/>
        <v>1</v>
      </c>
      <c r="AG172">
        <f t="shared" si="154"/>
        <v>0</v>
      </c>
      <c r="AH172">
        <v>0</v>
      </c>
      <c r="AJ172">
        <f t="shared" ref="AJ172:AJ235" si="170">IF(ISERROR(SEARCH("ptosis",AI172)),0,1)</f>
        <v>0</v>
      </c>
      <c r="AK172" s="22"/>
      <c r="AL172">
        <v>21</v>
      </c>
      <c r="AM172">
        <v>10</v>
      </c>
      <c r="AN172">
        <v>14</v>
      </c>
      <c r="AO172" s="24">
        <v>2</v>
      </c>
      <c r="AP172" s="25">
        <f t="shared" si="136"/>
        <v>30.621917808219177</v>
      </c>
      <c r="AQ172">
        <v>1</v>
      </c>
      <c r="AS172" s="26">
        <v>0</v>
      </c>
      <c r="AT172" s="24">
        <v>1</v>
      </c>
      <c r="AU172" s="27">
        <v>6</v>
      </c>
      <c r="AW172" s="22">
        <v>39913</v>
      </c>
      <c r="AX172" s="22" t="str">
        <f>IF(ISERROR(VLOOKUP($J172,'[1]early late'!$G$1:$BT$134,7,FALSE)),"",VLOOKUP($J172,'[1]early late'!$G$1:$BT$134,7,FALSE))</f>
        <v/>
      </c>
      <c r="AY172" s="22">
        <v>39918</v>
      </c>
      <c r="AZ172" s="27">
        <f t="shared" si="159"/>
        <v>0.16666666666666666</v>
      </c>
      <c r="BA172" t="s">
        <v>245</v>
      </c>
      <c r="BB172" s="25">
        <f t="shared" si="152"/>
        <v>2</v>
      </c>
      <c r="BC172" s="27">
        <v>1.99</v>
      </c>
      <c r="BD172" s="27">
        <v>12.37</v>
      </c>
      <c r="BE172" s="27">
        <v>3.9849999999999999</v>
      </c>
      <c r="BF172" s="27">
        <v>12.898</v>
      </c>
      <c r="BG172" s="27" t="str">
        <f>IF(ISERROR(VLOOKUP($J172,'[1]early late'!$G$1:$BT$134,8,FALSE)),"",VLOOKUP($J172,'[1]early late'!$G$1:$BT$134,8,FALSE))</f>
        <v/>
      </c>
      <c r="BH172" s="27" t="str">
        <f>IF(ISERROR(VLOOKUP($J172,'[1]early late'!$G$1:$BT$134,9,FALSE)),"",VLOOKUP($J172,'[1]early late'!$G$1:$BT$134,9,FALSE))</f>
        <v/>
      </c>
      <c r="BI172" s="27"/>
      <c r="BJ172" s="27">
        <v>3.5750000000000002</v>
      </c>
      <c r="BK172">
        <v>14.521000000000001</v>
      </c>
      <c r="BM172" s="28" t="s">
        <v>255</v>
      </c>
      <c r="BN172" s="28" t="str">
        <f>IF(ISERROR(VLOOKUP($J172,'[1]early late'!$G$1:$BT$134,40,FALSE)),"",VLOOKUP($J172,'[1]early late'!$G$1:$BT$134,40,FALSE))</f>
        <v/>
      </c>
      <c r="BO172" s="28" t="str">
        <f>IF(ISERROR(VLOOKUP($J172,'[1]early late'!$G$1:$BT$134,41,FALSE)),"",VLOOKUP($J172,'[1]early late'!$G$1:$BT$134,41,FALSE))</f>
        <v/>
      </c>
      <c r="BP172">
        <f t="shared" si="137"/>
        <v>1.9949999999999999</v>
      </c>
      <c r="BQ172">
        <f t="shared" ref="BQ172:BQ235" si="171">BF172-BD172</f>
        <v>0.52800000000000047</v>
      </c>
      <c r="BR172">
        <f t="shared" ref="BR172:BR235" si="172">BQ172-BP172</f>
        <v>-1.4669999999999994</v>
      </c>
      <c r="BS172">
        <f t="shared" si="138"/>
        <v>1.5850000000000002</v>
      </c>
      <c r="BT172">
        <f t="shared" ref="BT172:BT235" si="173">IF(AND(ISNUMBER(BD172),ISNUMBER(BK172)),BK172-BD172,"")</f>
        <v>2.1510000000000016</v>
      </c>
      <c r="BU172">
        <f t="shared" ref="BU172:BU235" si="174">IF(AND(ISNUMBER(BT172),ISNUMBER(BS172)),(BK172-BJ172)-(BD172-BC172),"")</f>
        <v>0.5660000000000025</v>
      </c>
      <c r="BV172" t="str">
        <f t="shared" si="160"/>
        <v/>
      </c>
      <c r="BW172" s="24">
        <f t="shared" si="153"/>
        <v>1</v>
      </c>
      <c r="BX172" s="24">
        <f t="shared" ref="BX172:BX235" si="175">IF($AQ172=1,BJ172-VLOOKUP(CONCATENATE(LEFT($J172,LEN($J172)-1),IF($AS172=0,1,0)),$J$2:$BK$740,MATCH(HLOOKUP($BJ$1,$J$1:$BW$1,1,FALSE),$J$1:$BZ$1,0),FALSE),"")</f>
        <v>0.18700000000000028</v>
      </c>
      <c r="BY172" s="24">
        <f t="shared" ref="BY172:BY235" si="176">IF($AQ172=1,$BC172-VLOOKUP(CONCATENATE(LEFT($J172,LEN($J172)-1),IF($AS172=0,1,0)),$J$2:$BW$740,MATCH(HLOOKUP($BC$1,$J$1:$BW$1,1,FALSE),$J$1:$BZ$1,0),FALSE),"")</f>
        <v>0.32000000000000006</v>
      </c>
      <c r="BZ172" s="24">
        <f t="shared" ref="BZ172:BZ235" si="177">IF($AQ172=1,$BE172-VLOOKUP(CONCATENATE(LEFT($J172,LEN($J172)-1),IF($AS172=0,1,0)),$J$2:$BW$740,MATCH(HLOOKUP($BE$1,$J$1:$BW$1,1,FALSE),$J$1:$BZ$1,0),FALSE),"")</f>
        <v>0.10499999999999998</v>
      </c>
      <c r="CA172" s="24">
        <f t="shared" ref="CA172:CA235" si="178">IF(BY172="","",IF(AND(BY172&gt;-1.0001, BY172&lt;1.0001),1,0))</f>
        <v>1</v>
      </c>
      <c r="CB172" s="24">
        <f t="shared" si="139"/>
        <v>0</v>
      </c>
      <c r="CC172" s="24">
        <f t="shared" ref="CC172:CC235" si="179">IF(SUM(AB172:AG172)=0,0,1)</f>
        <v>1</v>
      </c>
      <c r="CD172" s="25">
        <f t="shared" ref="CD172:CD235" si="180">IF(CF172=1,IF(AA172+IF(AS172=0,VLOOKUP(CONCATENATE(LEFT(J172,LEN(J172)-1),"1"),$J$2:$BW$677,17,FALSE),VLOOKUP(CONCATENATE(LEFT(J172,LEN(J172)-1),"0"),$J$2:$BW$677,17,FALSE))=2,1,0),"")</f>
        <v>0</v>
      </c>
      <c r="CE172" s="24">
        <f t="shared" ref="CE172:CE235" si="181">IF(BZ172="","",IF(AND(BZ172&gt;-1.0001, BZ172&lt;1.0001),1,0))</f>
        <v>1</v>
      </c>
      <c r="CF172">
        <f t="shared" ref="CF172:CF235" si="182">IF(AND(AND(ISNUMBER(AW172),ISNUMBER(BC172)),ISNUMBER(BJ172)),1,0)</f>
        <v>1</v>
      </c>
      <c r="CG172">
        <f t="shared" si="140"/>
        <v>1</v>
      </c>
      <c r="CH172">
        <f t="shared" si="141"/>
        <v>1</v>
      </c>
      <c r="CI172">
        <f t="shared" si="142"/>
        <v>1</v>
      </c>
      <c r="CJ172">
        <f t="shared" si="143"/>
        <v>1</v>
      </c>
      <c r="CK172">
        <f t="shared" ref="CK172:CK235" si="183">IF(AND(AND(ISNUMBER(BS172), ISNUMBER(AU172)),AT172=1), AU172/BS172,"")</f>
        <v>3.7854889589905358</v>
      </c>
      <c r="CL172">
        <f t="shared" si="157"/>
        <v>-8.5000000000000187E-2</v>
      </c>
      <c r="CM172">
        <f t="shared" si="158"/>
        <v>0</v>
      </c>
      <c r="CN172" t="str">
        <f t="shared" ref="CN172:CN235" si="184">IF(AND(BC172&lt;0.05,BS172&gt;2.75),1,"")</f>
        <v/>
      </c>
      <c r="CO172" t="str">
        <f t="shared" ref="CO172:CO235" si="185">IF(AB172=1,1,"")</f>
        <v/>
      </c>
    </row>
    <row r="173" spans="1:93" ht="16" x14ac:dyDescent="0.2">
      <c r="A173">
        <v>62</v>
      </c>
      <c r="B173" t="s">
        <v>272</v>
      </c>
      <c r="C173" t="s">
        <v>94</v>
      </c>
      <c r="D173" t="s">
        <v>273</v>
      </c>
      <c r="E173" t="s">
        <v>274</v>
      </c>
      <c r="F173" t="s">
        <v>97</v>
      </c>
      <c r="G173">
        <v>92656</v>
      </c>
      <c r="H173" t="s">
        <v>275</v>
      </c>
      <c r="J173" t="str">
        <f t="shared" si="161"/>
        <v>Eva Bhadlawala_0</v>
      </c>
      <c r="K173" s="22">
        <f>IF(ISERROR(VLOOKUP($J173,'[1]early late'!$G$1:$BT$134,4,FALSE)),"",VLOOKUP($J173,'[1]early late'!$G$1:$BT$134,4,FALSE))</f>
        <v>22210</v>
      </c>
      <c r="L173">
        <v>1</v>
      </c>
      <c r="M173" s="22" t="s">
        <v>276</v>
      </c>
      <c r="N173" s="22"/>
      <c r="O173">
        <v>1</v>
      </c>
      <c r="P173">
        <v>1</v>
      </c>
      <c r="Q173">
        <v>1</v>
      </c>
      <c r="R173">
        <f t="shared" si="162"/>
        <v>0</v>
      </c>
      <c r="S173">
        <f t="shared" si="163"/>
        <v>0</v>
      </c>
      <c r="T173">
        <f t="shared" si="164"/>
        <v>0</v>
      </c>
      <c r="U173">
        <f t="shared" si="165"/>
        <v>0</v>
      </c>
      <c r="V173">
        <f t="shared" si="166"/>
        <v>0</v>
      </c>
      <c r="W173">
        <f t="shared" ref="W173:W204" si="186">IF(ISERROR(SEARCH("glauc",M173)),0,1)</f>
        <v>0</v>
      </c>
      <c r="X173">
        <f t="shared" si="167"/>
        <v>0</v>
      </c>
      <c r="Y173" s="22" t="s">
        <v>277</v>
      </c>
      <c r="Z173">
        <v>0</v>
      </c>
      <c r="AA173">
        <f t="shared" ref="AA173:AA179" si="187">IF(ISERROR(SEARCH("ptosis",Y173)),0,1)</f>
        <v>1</v>
      </c>
      <c r="AB173">
        <f t="shared" si="168"/>
        <v>0</v>
      </c>
      <c r="AC173">
        <v>0</v>
      </c>
      <c r="AD173">
        <v>0</v>
      </c>
      <c r="AE173">
        <f t="shared" si="169"/>
        <v>0</v>
      </c>
      <c r="AF173" s="23">
        <f t="shared" si="156"/>
        <v>0</v>
      </c>
      <c r="AG173">
        <f t="shared" si="154"/>
        <v>0</v>
      </c>
      <c r="AH173">
        <v>1</v>
      </c>
      <c r="AI173" t="s">
        <v>278</v>
      </c>
      <c r="AJ173">
        <f t="shared" si="170"/>
        <v>0</v>
      </c>
      <c r="AK173" s="22" t="s">
        <v>279</v>
      </c>
      <c r="AL173">
        <v>25</v>
      </c>
      <c r="AM173">
        <v>12.5</v>
      </c>
      <c r="AN173">
        <f>IF(ISERROR(VLOOKUP($J173,'[1]early late'!$G$1:$BT$134,6,FALSE)),"",VLOOKUP($J173,'[1]early late'!$G$1:$BT$134,6,FALSE))</f>
        <v>12</v>
      </c>
      <c r="AO173" s="24">
        <v>2</v>
      </c>
      <c r="AP173" s="25">
        <f t="shared" si="136"/>
        <v>41.747945205479454</v>
      </c>
      <c r="AQ173">
        <v>1</v>
      </c>
      <c r="AS173" s="26">
        <v>0</v>
      </c>
      <c r="AT173" s="24">
        <v>1</v>
      </c>
      <c r="AU173" s="27">
        <v>6</v>
      </c>
      <c r="AV173" s="27"/>
      <c r="AW173" s="22">
        <v>37671</v>
      </c>
      <c r="AX173" s="22">
        <f>IF(ISERROR(VLOOKUP($J173,'[1]early late'!$G$1:$BT$134,7,FALSE)),"",VLOOKUP($J173,'[1]early late'!$G$1:$BT$134,7,FALSE))</f>
        <v>37676</v>
      </c>
      <c r="AY173" s="22">
        <v>37889</v>
      </c>
      <c r="AZ173" s="27">
        <f t="shared" si="159"/>
        <v>7.2</v>
      </c>
      <c r="BA173" t="s">
        <v>101</v>
      </c>
      <c r="BB173" s="25">
        <f t="shared" si="152"/>
        <v>0</v>
      </c>
      <c r="BC173" s="27">
        <v>1.696</v>
      </c>
      <c r="BD173" s="27">
        <v>16.456</v>
      </c>
      <c r="BE173" s="27">
        <v>3.395</v>
      </c>
      <c r="BF173" s="27">
        <v>16.812999999999999</v>
      </c>
      <c r="BG173" s="27">
        <f>IF(ISERROR(VLOOKUP($J173,'[1]early late'!$G$1:$BT$134,8,FALSE)),"",VLOOKUP($J173,'[1]early late'!$G$1:$BT$134,8,FALSE))</f>
        <v>5</v>
      </c>
      <c r="BH173" s="27">
        <f>IF(ISERROR(VLOOKUP($J173,'[1]early late'!$G$1:$BT$134,9,FALSE)),"",VLOOKUP($J173,'[1]early late'!$G$1:$BT$134,9,FALSE))</f>
        <v>3.7450000000000001</v>
      </c>
      <c r="BI173" s="27"/>
      <c r="BJ173">
        <v>2.91</v>
      </c>
      <c r="BK173">
        <v>18.690000000000001</v>
      </c>
      <c r="BM173" s="28" t="s">
        <v>280</v>
      </c>
      <c r="BN173" s="28">
        <f>IF(ISERROR(VLOOKUP($J173,'[1]early late'!$G$1:$BT$134,40,FALSE)),"",VLOOKUP($J173,'[1]early late'!$G$1:$BT$134,40,FALSE))</f>
        <v>2.0490000000000004</v>
      </c>
      <c r="BO173" s="28">
        <f>IF(ISERROR(VLOOKUP($J173,'[1]early late'!$G$1:$BT$134,41,FALSE)),"",VLOOKUP($J173,'[1]early late'!$G$1:$BT$134,41,FALSE))</f>
        <v>-0.83499999999999996</v>
      </c>
      <c r="BP173">
        <f t="shared" si="137"/>
        <v>1.6990000000000001</v>
      </c>
      <c r="BQ173">
        <f t="shared" si="171"/>
        <v>0.35699999999999932</v>
      </c>
      <c r="BR173">
        <f t="shared" si="172"/>
        <v>-1.3420000000000007</v>
      </c>
      <c r="BS173">
        <f t="shared" si="138"/>
        <v>1.2140000000000002</v>
      </c>
      <c r="BT173">
        <f t="shared" si="173"/>
        <v>2.2340000000000018</v>
      </c>
      <c r="BU173">
        <f t="shared" si="174"/>
        <v>1.0200000000000014</v>
      </c>
      <c r="BV173" t="str">
        <f t="shared" si="160"/>
        <v/>
      </c>
      <c r="BW173" s="24">
        <f t="shared" si="153"/>
        <v>1</v>
      </c>
      <c r="BX173" s="24">
        <f t="shared" si="175"/>
        <v>-0.43999999999999995</v>
      </c>
      <c r="BY173" s="24">
        <f t="shared" si="176"/>
        <v>-0.44299999999999984</v>
      </c>
      <c r="BZ173" s="24">
        <f t="shared" si="177"/>
        <v>2.0209999999999999</v>
      </c>
      <c r="CA173" s="24">
        <f t="shared" si="178"/>
        <v>1</v>
      </c>
      <c r="CB173" s="24">
        <f t="shared" si="139"/>
        <v>0</v>
      </c>
      <c r="CC173" s="24">
        <f t="shared" si="179"/>
        <v>0</v>
      </c>
      <c r="CD173" s="25">
        <f t="shared" si="180"/>
        <v>0</v>
      </c>
      <c r="CE173" s="24">
        <f t="shared" si="181"/>
        <v>0</v>
      </c>
      <c r="CF173">
        <f t="shared" si="182"/>
        <v>1</v>
      </c>
      <c r="CG173">
        <f t="shared" si="140"/>
        <v>1</v>
      </c>
      <c r="CH173">
        <f t="shared" si="141"/>
        <v>1</v>
      </c>
      <c r="CI173">
        <f t="shared" si="142"/>
        <v>1</v>
      </c>
      <c r="CJ173">
        <f t="shared" si="143"/>
        <v>1</v>
      </c>
      <c r="CK173">
        <f t="shared" si="183"/>
        <v>4.942339373970345</v>
      </c>
      <c r="CL173">
        <f t="shared" si="157"/>
        <v>0.28599999999999981</v>
      </c>
      <c r="CM173">
        <f t="shared" si="158"/>
        <v>0</v>
      </c>
      <c r="CN173" t="str">
        <f t="shared" si="184"/>
        <v/>
      </c>
      <c r="CO173" t="str">
        <f t="shared" si="185"/>
        <v/>
      </c>
    </row>
    <row r="174" spans="1:93" ht="16" hidden="1" x14ac:dyDescent="0.2">
      <c r="A174">
        <v>99</v>
      </c>
      <c r="B174" t="s">
        <v>368</v>
      </c>
      <c r="C174" t="s">
        <v>94</v>
      </c>
      <c r="J174" t="str">
        <f t="shared" si="161"/>
        <v>Lee Goldstein_1</v>
      </c>
      <c r="K174" s="22">
        <v>9587</v>
      </c>
      <c r="L174">
        <v>1</v>
      </c>
      <c r="M174" s="22" t="s">
        <v>369</v>
      </c>
      <c r="N174" s="22"/>
      <c r="O174">
        <v>1</v>
      </c>
      <c r="P174">
        <v>0</v>
      </c>
      <c r="Q174">
        <v>1</v>
      </c>
      <c r="R174">
        <f t="shared" si="162"/>
        <v>0</v>
      </c>
      <c r="S174">
        <f t="shared" si="163"/>
        <v>1</v>
      </c>
      <c r="T174">
        <f t="shared" si="164"/>
        <v>0</v>
      </c>
      <c r="U174">
        <f t="shared" si="165"/>
        <v>0</v>
      </c>
      <c r="V174">
        <f t="shared" si="166"/>
        <v>0</v>
      </c>
      <c r="W174">
        <f t="shared" si="186"/>
        <v>0</v>
      </c>
      <c r="X174">
        <f t="shared" si="167"/>
        <v>0</v>
      </c>
      <c r="Y174" s="22" t="s">
        <v>370</v>
      </c>
      <c r="Z174">
        <v>0</v>
      </c>
      <c r="AA174">
        <f t="shared" si="187"/>
        <v>1</v>
      </c>
      <c r="AB174">
        <f t="shared" si="168"/>
        <v>0</v>
      </c>
      <c r="AC174">
        <v>0</v>
      </c>
      <c r="AD174">
        <v>0</v>
      </c>
      <c r="AE174">
        <f t="shared" si="169"/>
        <v>1</v>
      </c>
      <c r="AF174" s="23">
        <v>1</v>
      </c>
      <c r="AG174">
        <f t="shared" si="154"/>
        <v>0</v>
      </c>
      <c r="AH174">
        <v>0</v>
      </c>
      <c r="AJ174">
        <f t="shared" si="170"/>
        <v>0</v>
      </c>
      <c r="AK174" s="22"/>
      <c r="AN174">
        <v>12</v>
      </c>
      <c r="AO174" s="24">
        <v>1</v>
      </c>
      <c r="AP174" s="25">
        <f t="shared" si="136"/>
        <v>75.832876712328769</v>
      </c>
      <c r="AQ174">
        <v>1</v>
      </c>
      <c r="AS174" s="26">
        <v>1</v>
      </c>
      <c r="AT174" s="24">
        <v>1</v>
      </c>
      <c r="AU174" s="27">
        <v>6</v>
      </c>
      <c r="AV174" s="27"/>
      <c r="AW174" s="29">
        <f>AW173</f>
        <v>37671</v>
      </c>
      <c r="AX174" s="22" t="str">
        <f>IF(ISERROR(VLOOKUP($J174,'[1]early late'!$G$1:$BT$134,7,FALSE)),"",VLOOKUP($J174,'[1]early late'!$G$1:$BT$134,7,FALSE))</f>
        <v/>
      </c>
      <c r="AY174" s="29">
        <f>AY173</f>
        <v>37889</v>
      </c>
      <c r="AZ174" s="27">
        <f t="shared" si="159"/>
        <v>7.2</v>
      </c>
      <c r="BA174" t="s">
        <v>101</v>
      </c>
      <c r="BB174" s="25">
        <f t="shared" si="152"/>
        <v>0</v>
      </c>
      <c r="BC174">
        <v>1.25</v>
      </c>
      <c r="BD174">
        <v>14.26</v>
      </c>
      <c r="BE174">
        <v>1.87</v>
      </c>
      <c r="BF174">
        <v>15.72</v>
      </c>
      <c r="BG174" s="27" t="str">
        <f>IF(ISERROR(VLOOKUP($J174,'[1]early late'!$G$1:$BT$134,8,FALSE)),"",VLOOKUP($J174,'[1]early late'!$G$1:$BT$134,8,FALSE))</f>
        <v/>
      </c>
      <c r="BH174" s="27" t="str">
        <f>IF(ISERROR(VLOOKUP($J174,'[1]early late'!$G$1:$BT$134,9,FALSE)),"",VLOOKUP($J174,'[1]early late'!$G$1:$BT$134,9,FALSE))</f>
        <v/>
      </c>
      <c r="BJ174">
        <v>2.81</v>
      </c>
      <c r="BK174">
        <v>10.17</v>
      </c>
      <c r="BN174" s="28" t="str">
        <f>IF(ISERROR(VLOOKUP($J174,'[1]early late'!$G$1:$BT$134,40,FALSE)),"",VLOOKUP($J174,'[1]early late'!$G$1:$BT$134,40,FALSE))</f>
        <v/>
      </c>
      <c r="BO174" s="28" t="str">
        <f>IF(ISERROR(VLOOKUP($J174,'[1]early late'!$G$1:$BT$134,41,FALSE)),"",VLOOKUP($J174,'[1]early late'!$G$1:$BT$134,41,FALSE))</f>
        <v/>
      </c>
      <c r="BP174">
        <f t="shared" si="137"/>
        <v>0.62000000000000011</v>
      </c>
      <c r="BQ174">
        <f t="shared" si="171"/>
        <v>1.4600000000000009</v>
      </c>
      <c r="BR174">
        <f t="shared" si="172"/>
        <v>0.84000000000000075</v>
      </c>
      <c r="BS174">
        <f t="shared" si="138"/>
        <v>1.56</v>
      </c>
      <c r="BT174">
        <f t="shared" si="173"/>
        <v>-4.09</v>
      </c>
      <c r="BU174">
        <f t="shared" si="174"/>
        <v>-5.65</v>
      </c>
      <c r="BV174" t="str">
        <f t="shared" si="160"/>
        <v/>
      </c>
      <c r="BW174" s="24">
        <f t="shared" si="153"/>
        <v>0</v>
      </c>
      <c r="BX174" s="24">
        <f t="shared" si="175"/>
        <v>-0.66999999999999993</v>
      </c>
      <c r="BY174" s="24">
        <f t="shared" si="176"/>
        <v>1.06</v>
      </c>
      <c r="BZ174" s="24">
        <f t="shared" si="177"/>
        <v>-0.20999999999999996</v>
      </c>
      <c r="CA174" s="24">
        <f t="shared" si="178"/>
        <v>0</v>
      </c>
      <c r="CB174" s="24" t="str">
        <f t="shared" si="139"/>
        <v/>
      </c>
      <c r="CC174" s="24">
        <f t="shared" si="179"/>
        <v>1</v>
      </c>
      <c r="CD174" s="25">
        <f t="shared" si="180"/>
        <v>0</v>
      </c>
      <c r="CE174" s="24">
        <f t="shared" si="181"/>
        <v>1</v>
      </c>
      <c r="CF174">
        <f t="shared" si="182"/>
        <v>1</v>
      </c>
      <c r="CG174">
        <f t="shared" si="140"/>
        <v>1</v>
      </c>
      <c r="CH174">
        <f t="shared" si="141"/>
        <v>1</v>
      </c>
      <c r="CI174">
        <f t="shared" si="142"/>
        <v>1</v>
      </c>
      <c r="CJ174">
        <f t="shared" si="143"/>
        <v>1</v>
      </c>
      <c r="CK174">
        <f t="shared" si="183"/>
        <v>3.8461538461538458</v>
      </c>
      <c r="CL174">
        <f t="shared" si="157"/>
        <v>-6.0000000000000053E-2</v>
      </c>
      <c r="CM174">
        <f t="shared" si="158"/>
        <v>0</v>
      </c>
      <c r="CN174" t="str">
        <f t="shared" si="184"/>
        <v/>
      </c>
      <c r="CO174" t="str">
        <f t="shared" si="185"/>
        <v/>
      </c>
    </row>
    <row r="175" spans="1:93" ht="16" hidden="1" x14ac:dyDescent="0.2">
      <c r="A175">
        <v>101</v>
      </c>
      <c r="B175" t="s">
        <v>371</v>
      </c>
      <c r="C175" t="s">
        <v>94</v>
      </c>
      <c r="D175" t="s">
        <v>372</v>
      </c>
      <c r="E175" t="s">
        <v>242</v>
      </c>
      <c r="F175" t="s">
        <v>97</v>
      </c>
      <c r="G175">
        <v>91403</v>
      </c>
      <c r="H175" t="s">
        <v>373</v>
      </c>
      <c r="J175" t="str">
        <f t="shared" si="161"/>
        <v>Les Rodin_1</v>
      </c>
      <c r="K175" s="22">
        <f>IF(ISERROR(VLOOKUP($J175,'[1]early late'!$G$1:$BT$134,4,FALSE)),"",VLOOKUP($J175,'[1]early late'!$G$1:$BT$134,4,FALSE))</f>
        <v>15815</v>
      </c>
      <c r="L175">
        <v>1</v>
      </c>
      <c r="M175" s="22" t="s">
        <v>374</v>
      </c>
      <c r="N175" s="22"/>
      <c r="O175">
        <v>1</v>
      </c>
      <c r="P175">
        <v>1</v>
      </c>
      <c r="Q175">
        <v>1</v>
      </c>
      <c r="R175">
        <f t="shared" si="162"/>
        <v>0</v>
      </c>
      <c r="S175">
        <f t="shared" si="163"/>
        <v>0</v>
      </c>
      <c r="T175">
        <f t="shared" si="164"/>
        <v>0</v>
      </c>
      <c r="U175">
        <f t="shared" si="165"/>
        <v>0</v>
      </c>
      <c r="V175">
        <f t="shared" si="166"/>
        <v>0</v>
      </c>
      <c r="W175">
        <f t="shared" si="186"/>
        <v>0</v>
      </c>
      <c r="X175">
        <f t="shared" si="167"/>
        <v>0</v>
      </c>
      <c r="Y175" s="22" t="s">
        <v>375</v>
      </c>
      <c r="Z175">
        <v>0</v>
      </c>
      <c r="AA175">
        <f t="shared" si="187"/>
        <v>1</v>
      </c>
      <c r="AB175">
        <f t="shared" si="168"/>
        <v>1</v>
      </c>
      <c r="AE175">
        <f t="shared" si="169"/>
        <v>0</v>
      </c>
      <c r="AF175" s="23">
        <f t="shared" ref="AF175:AF195" si="188">IF(ISERROR(SEARCH("canth",Y175)),0,1)</f>
        <v>0</v>
      </c>
      <c r="AG175">
        <f t="shared" si="154"/>
        <v>0</v>
      </c>
      <c r="AH175">
        <v>0</v>
      </c>
      <c r="AJ175">
        <f t="shared" si="170"/>
        <v>0</v>
      </c>
      <c r="AK175" s="22"/>
      <c r="AO175" s="24">
        <v>1</v>
      </c>
      <c r="AP175" s="25">
        <f t="shared" si="136"/>
        <v>61.254794520547946</v>
      </c>
      <c r="AQ175">
        <v>1</v>
      </c>
      <c r="AS175" s="26">
        <v>1</v>
      </c>
      <c r="AT175" s="24">
        <v>1</v>
      </c>
      <c r="AU175" s="27">
        <v>6</v>
      </c>
      <c r="AW175" s="22">
        <v>38499</v>
      </c>
      <c r="AX175" s="22">
        <f>IF(ISERROR(VLOOKUP($J175,'[1]early late'!$G$1:$BT$134,7,FALSE)),"",VLOOKUP($J175,'[1]early late'!$G$1:$BT$134,7,FALSE))</f>
        <v>38505</v>
      </c>
      <c r="AY175" s="22">
        <v>38614</v>
      </c>
      <c r="AZ175" s="27">
        <f t="shared" si="159"/>
        <v>3.7333333333333334</v>
      </c>
      <c r="BA175" t="s">
        <v>101</v>
      </c>
      <c r="BB175" s="25">
        <f t="shared" si="152"/>
        <v>0</v>
      </c>
      <c r="BC175" s="27">
        <v>1</v>
      </c>
      <c r="BD175" s="27">
        <v>11.01</v>
      </c>
      <c r="BE175" s="27">
        <v>1.29</v>
      </c>
      <c r="BF175" s="27">
        <v>12.4</v>
      </c>
      <c r="BG175" s="27">
        <f>IF(ISERROR(VLOOKUP($J175,'[1]early late'!$G$1:$BT$134,8,FALSE)),"",VLOOKUP($J175,'[1]early late'!$G$1:$BT$134,8,FALSE))</f>
        <v>5</v>
      </c>
      <c r="BH175" s="27">
        <f>IF(ISERROR(VLOOKUP($J175,'[1]early late'!$G$1:$BT$134,9,FALSE)),"",VLOOKUP($J175,'[1]early late'!$G$1:$BT$134,9,FALSE))</f>
        <v>1.8380000000000001</v>
      </c>
      <c r="BI175" s="27"/>
      <c r="BJ175">
        <v>2.04</v>
      </c>
      <c r="BK175">
        <v>13.57</v>
      </c>
      <c r="BM175" s="28" t="s">
        <v>376</v>
      </c>
      <c r="BN175" s="28">
        <f>IF(ISERROR(VLOOKUP($J175,'[1]early late'!$G$1:$BT$134,40,FALSE)),"",VLOOKUP($J175,'[1]early late'!$G$1:$BT$134,40,FALSE))</f>
        <v>0.83800000000000008</v>
      </c>
      <c r="BO175" s="28">
        <f>IF(ISERROR(VLOOKUP($J175,'[1]early late'!$G$1:$BT$134,41,FALSE)),"",VLOOKUP($J175,'[1]early late'!$G$1:$BT$134,41,FALSE))</f>
        <v>0.20199999999999996</v>
      </c>
      <c r="BP175">
        <f t="shared" si="137"/>
        <v>0.29000000000000004</v>
      </c>
      <c r="BQ175">
        <f t="shared" si="171"/>
        <v>1.3900000000000006</v>
      </c>
      <c r="BR175">
        <f t="shared" si="172"/>
        <v>1.1000000000000005</v>
      </c>
      <c r="BS175">
        <f t="shared" si="138"/>
        <v>1.04</v>
      </c>
      <c r="BT175">
        <f t="shared" si="173"/>
        <v>2.5600000000000005</v>
      </c>
      <c r="BU175">
        <f t="shared" si="174"/>
        <v>1.5200000000000014</v>
      </c>
      <c r="BV175" t="str">
        <f t="shared" si="160"/>
        <v/>
      </c>
      <c r="BW175" s="24">
        <f t="shared" si="153"/>
        <v>0</v>
      </c>
      <c r="BX175" s="24">
        <f t="shared" si="175"/>
        <v>-2.0000000000000018E-2</v>
      </c>
      <c r="BY175" s="24">
        <f t="shared" si="176"/>
        <v>0.12</v>
      </c>
      <c r="BZ175" s="24">
        <f t="shared" si="177"/>
        <v>9.000000000000008E-2</v>
      </c>
      <c r="CA175" s="24">
        <f t="shared" si="178"/>
        <v>1</v>
      </c>
      <c r="CB175" s="24" t="str">
        <f t="shared" si="139"/>
        <v/>
      </c>
      <c r="CC175" s="24">
        <f t="shared" si="179"/>
        <v>1</v>
      </c>
      <c r="CD175" s="25">
        <f t="shared" si="180"/>
        <v>0</v>
      </c>
      <c r="CE175" s="24">
        <f t="shared" si="181"/>
        <v>1</v>
      </c>
      <c r="CF175">
        <f t="shared" si="182"/>
        <v>1</v>
      </c>
      <c r="CG175">
        <f t="shared" si="140"/>
        <v>0</v>
      </c>
      <c r="CH175">
        <f t="shared" si="141"/>
        <v>1</v>
      </c>
      <c r="CI175">
        <f t="shared" si="142"/>
        <v>1</v>
      </c>
      <c r="CJ175">
        <f t="shared" si="143"/>
        <v>1</v>
      </c>
      <c r="CK175">
        <f t="shared" si="183"/>
        <v>5.7692307692307692</v>
      </c>
      <c r="CL175">
        <f t="shared" si="157"/>
        <v>0.45999999999999996</v>
      </c>
      <c r="CM175">
        <f t="shared" si="158"/>
        <v>0</v>
      </c>
      <c r="CN175" t="str">
        <f t="shared" si="184"/>
        <v/>
      </c>
      <c r="CO175">
        <f t="shared" si="185"/>
        <v>1</v>
      </c>
    </row>
    <row r="176" spans="1:93" ht="16" x14ac:dyDescent="0.2">
      <c r="A176">
        <v>108</v>
      </c>
      <c r="B176" t="s">
        <v>394</v>
      </c>
      <c r="C176" t="s">
        <v>94</v>
      </c>
      <c r="J176" t="str">
        <f t="shared" si="161"/>
        <v>Lyman Massey_0</v>
      </c>
      <c r="K176" s="22">
        <f>IF(ISERROR(VLOOKUP($J176,'[1]early late'!$G$1:$BT$134,4,FALSE)),"",VLOOKUP($J176,'[1]early late'!$G$1:$BT$134,4,FALSE))</f>
        <v>16100</v>
      </c>
      <c r="L176">
        <v>1</v>
      </c>
      <c r="M176" s="22" t="s">
        <v>395</v>
      </c>
      <c r="N176" s="22"/>
      <c r="O176">
        <v>1</v>
      </c>
      <c r="P176">
        <v>1</v>
      </c>
      <c r="Q176">
        <v>0</v>
      </c>
      <c r="R176">
        <f t="shared" si="162"/>
        <v>0</v>
      </c>
      <c r="S176">
        <f t="shared" si="163"/>
        <v>0</v>
      </c>
      <c r="T176">
        <f t="shared" si="164"/>
        <v>0</v>
      </c>
      <c r="U176">
        <f t="shared" si="165"/>
        <v>0</v>
      </c>
      <c r="V176">
        <f t="shared" si="166"/>
        <v>0</v>
      </c>
      <c r="W176">
        <f t="shared" si="186"/>
        <v>0</v>
      </c>
      <c r="X176">
        <f t="shared" si="167"/>
        <v>0</v>
      </c>
      <c r="Y176" s="22" t="s">
        <v>148</v>
      </c>
      <c r="Z176">
        <v>0</v>
      </c>
      <c r="AA176">
        <f t="shared" si="187"/>
        <v>1</v>
      </c>
      <c r="AB176">
        <f t="shared" si="168"/>
        <v>0</v>
      </c>
      <c r="AC176">
        <v>0</v>
      </c>
      <c r="AD176">
        <v>0</v>
      </c>
      <c r="AE176">
        <f t="shared" si="169"/>
        <v>0</v>
      </c>
      <c r="AF176" s="23">
        <f t="shared" si="188"/>
        <v>0</v>
      </c>
      <c r="AG176">
        <f t="shared" si="154"/>
        <v>0</v>
      </c>
      <c r="AH176">
        <v>0</v>
      </c>
      <c r="AJ176">
        <f t="shared" si="170"/>
        <v>0</v>
      </c>
      <c r="AK176" s="22"/>
      <c r="AN176">
        <f>IF(ISERROR(VLOOKUP($J176,'[1]early late'!$G$1:$BT$134,6,FALSE)),"",VLOOKUP($J176,'[1]early late'!$G$1:$BT$134,6,FALSE))</f>
        <v>15</v>
      </c>
      <c r="AO176" s="24">
        <v>1</v>
      </c>
      <c r="AP176" s="25">
        <f t="shared" si="136"/>
        <v>65.430136986301363</v>
      </c>
      <c r="AQ176">
        <v>1</v>
      </c>
      <c r="AS176" s="26">
        <v>0</v>
      </c>
      <c r="AT176" s="24">
        <v>1</v>
      </c>
      <c r="AU176" s="27">
        <v>6</v>
      </c>
      <c r="AW176" s="29">
        <v>40330</v>
      </c>
      <c r="AX176" s="22">
        <f>IF(ISERROR(VLOOKUP($J176,'[1]early late'!$G$1:$BT$134,7,FALSE)),"",VLOOKUP($J176,'[1]early late'!$G$1:$BT$134,7,FALSE))</f>
        <v>40337</v>
      </c>
      <c r="AY176" s="29">
        <v>40431</v>
      </c>
      <c r="AZ176" s="27">
        <f t="shared" si="159"/>
        <v>3.3</v>
      </c>
      <c r="BA176" t="s">
        <v>101</v>
      </c>
      <c r="BB176" s="25">
        <f t="shared" si="152"/>
        <v>0</v>
      </c>
      <c r="BC176">
        <v>3.58</v>
      </c>
      <c r="BD176">
        <v>12.88</v>
      </c>
      <c r="BE176">
        <v>3.25</v>
      </c>
      <c r="BF176">
        <v>12.29</v>
      </c>
      <c r="BG176" s="27">
        <f>IF(ISERROR(VLOOKUP($J176,'[1]early late'!$G$1:$BT$134,8,FALSE)),"",VLOOKUP($J176,'[1]early late'!$G$1:$BT$134,8,FALSE))</f>
        <v>7</v>
      </c>
      <c r="BH176" s="27">
        <f>IF(ISERROR(VLOOKUP($J176,'[1]early late'!$G$1:$BT$134,9,FALSE)),"",VLOOKUP($J176,'[1]early late'!$G$1:$BT$134,9,FALSE))</f>
        <v>1.7569999999999999</v>
      </c>
      <c r="BJ176">
        <v>2.09</v>
      </c>
      <c r="BK176">
        <v>11.84</v>
      </c>
      <c r="BN176" s="28">
        <f>IF(ISERROR(VLOOKUP($J176,'[1]early late'!$G$1:$BT$134,40,FALSE)),"",VLOOKUP($J176,'[1]early late'!$G$1:$BT$134,40,FALSE))</f>
        <v>-1.8230000000000002</v>
      </c>
      <c r="BO176" s="28">
        <f>IF(ISERROR(VLOOKUP($J176,'[1]early late'!$G$1:$BT$134,41,FALSE)),"",VLOOKUP($J176,'[1]early late'!$G$1:$BT$134,41,FALSE))</f>
        <v>0.33299999999999996</v>
      </c>
      <c r="BP176">
        <f t="shared" si="137"/>
        <v>-0.33000000000000007</v>
      </c>
      <c r="BQ176">
        <f t="shared" si="171"/>
        <v>-0.59000000000000163</v>
      </c>
      <c r="BR176">
        <f t="shared" si="172"/>
        <v>-0.26000000000000156</v>
      </c>
      <c r="BS176">
        <f t="shared" si="138"/>
        <v>-1.4900000000000002</v>
      </c>
      <c r="BT176">
        <f t="shared" si="173"/>
        <v>-1.0400000000000009</v>
      </c>
      <c r="BU176">
        <f t="shared" si="174"/>
        <v>0.44999999999999929</v>
      </c>
      <c r="BV176" t="str">
        <f t="shared" si="160"/>
        <v/>
      </c>
      <c r="BW176" s="24">
        <f t="shared" si="153"/>
        <v>1</v>
      </c>
      <c r="BX176" s="24">
        <f t="shared" si="175"/>
        <v>-0.16999999999999993</v>
      </c>
      <c r="BY176" s="24">
        <f t="shared" si="176"/>
        <v>0.87999999999999989</v>
      </c>
      <c r="BZ176" s="24">
        <f t="shared" si="177"/>
        <v>-0.62000000000000011</v>
      </c>
      <c r="CA176" s="24">
        <f t="shared" si="178"/>
        <v>1</v>
      </c>
      <c r="CB176" s="24">
        <f t="shared" si="139"/>
        <v>1</v>
      </c>
      <c r="CC176" s="24">
        <f t="shared" si="179"/>
        <v>0</v>
      </c>
      <c r="CD176" s="25">
        <f t="shared" si="180"/>
        <v>0</v>
      </c>
      <c r="CE176" s="24">
        <f t="shared" si="181"/>
        <v>1</v>
      </c>
      <c r="CF176">
        <f t="shared" si="182"/>
        <v>1</v>
      </c>
      <c r="CG176">
        <f t="shared" si="140"/>
        <v>0</v>
      </c>
      <c r="CH176">
        <f t="shared" si="141"/>
        <v>0</v>
      </c>
      <c r="CI176">
        <f t="shared" si="142"/>
        <v>1</v>
      </c>
      <c r="CJ176">
        <f t="shared" si="143"/>
        <v>1</v>
      </c>
      <c r="CK176">
        <f t="shared" si="183"/>
        <v>-4.0268456375838921</v>
      </c>
      <c r="CL176">
        <f t="shared" si="157"/>
        <v>2.99</v>
      </c>
      <c r="CM176">
        <f t="shared" si="158"/>
        <v>1</v>
      </c>
      <c r="CN176" t="str">
        <f t="shared" si="184"/>
        <v/>
      </c>
      <c r="CO176" t="str">
        <f t="shared" si="185"/>
        <v/>
      </c>
    </row>
    <row r="177" spans="1:93" ht="16" x14ac:dyDescent="0.2">
      <c r="A177">
        <v>116</v>
      </c>
      <c r="B177" t="s">
        <v>409</v>
      </c>
      <c r="C177" t="s">
        <v>94</v>
      </c>
      <c r="D177" t="s">
        <v>410</v>
      </c>
      <c r="E177" t="s">
        <v>109</v>
      </c>
      <c r="F177" t="s">
        <v>97</v>
      </c>
      <c r="G177">
        <v>90033</v>
      </c>
      <c r="H177" t="s">
        <v>411</v>
      </c>
      <c r="J177" t="str">
        <f t="shared" si="161"/>
        <v>Mari Shimizu_0</v>
      </c>
      <c r="K177" s="22">
        <v>8249</v>
      </c>
      <c r="L177">
        <v>0</v>
      </c>
      <c r="M177" s="22"/>
      <c r="N177" s="22"/>
      <c r="O177">
        <v>0</v>
      </c>
      <c r="P177">
        <v>0</v>
      </c>
      <c r="Q177">
        <v>0</v>
      </c>
      <c r="R177">
        <f t="shared" si="162"/>
        <v>0</v>
      </c>
      <c r="S177">
        <f t="shared" si="163"/>
        <v>0</v>
      </c>
      <c r="T177">
        <f t="shared" si="164"/>
        <v>0</v>
      </c>
      <c r="U177">
        <f t="shared" si="165"/>
        <v>0</v>
      </c>
      <c r="V177">
        <f t="shared" si="166"/>
        <v>0</v>
      </c>
      <c r="W177">
        <f t="shared" si="186"/>
        <v>0</v>
      </c>
      <c r="X177">
        <f t="shared" si="167"/>
        <v>0</v>
      </c>
      <c r="Y177" s="22" t="s">
        <v>111</v>
      </c>
      <c r="Z177">
        <v>0</v>
      </c>
      <c r="AA177">
        <f t="shared" si="187"/>
        <v>1</v>
      </c>
      <c r="AB177">
        <f t="shared" si="168"/>
        <v>0</v>
      </c>
      <c r="AC177">
        <v>0</v>
      </c>
      <c r="AD177">
        <v>0</v>
      </c>
      <c r="AE177">
        <f t="shared" si="169"/>
        <v>0</v>
      </c>
      <c r="AF177" s="23">
        <f t="shared" si="188"/>
        <v>0</v>
      </c>
      <c r="AG177">
        <f t="shared" si="154"/>
        <v>0</v>
      </c>
      <c r="AH177">
        <v>0</v>
      </c>
      <c r="AJ177">
        <f t="shared" si="170"/>
        <v>0</v>
      </c>
      <c r="AK177" s="22"/>
      <c r="AL177">
        <v>33</v>
      </c>
      <c r="AN177">
        <v>16</v>
      </c>
      <c r="AO177" s="24">
        <v>2</v>
      </c>
      <c r="AP177" s="25">
        <f t="shared" si="136"/>
        <v>79.753424657534254</v>
      </c>
      <c r="AQ177">
        <v>1</v>
      </c>
      <c r="AS177" s="26">
        <v>0</v>
      </c>
      <c r="AT177" s="24">
        <v>1</v>
      </c>
      <c r="AU177" s="27">
        <v>6</v>
      </c>
      <c r="AW177" s="22">
        <v>37783</v>
      </c>
      <c r="AX177" s="22" t="str">
        <f>IF(ISERROR(VLOOKUP($J177,'[1]early late'!$G$1:$BT$134,7,FALSE)),"",VLOOKUP($J177,'[1]early late'!$G$1:$BT$134,7,FALSE))</f>
        <v/>
      </c>
      <c r="AY177" s="22">
        <v>37830</v>
      </c>
      <c r="AZ177" s="27">
        <f t="shared" si="159"/>
        <v>1.5666666666666667</v>
      </c>
      <c r="BA177" t="s">
        <v>118</v>
      </c>
      <c r="BB177" s="25">
        <f t="shared" si="152"/>
        <v>1</v>
      </c>
      <c r="BC177" s="27">
        <v>0.78700000000000003</v>
      </c>
      <c r="BD177" s="27">
        <v>19.007000000000001</v>
      </c>
      <c r="BE177" s="27">
        <v>0</v>
      </c>
      <c r="BF177" s="27">
        <v>22.21</v>
      </c>
      <c r="BG177" s="27" t="str">
        <f>IF(ISERROR(VLOOKUP($J177,'[1]early late'!$G$1:$BT$134,8,FALSE)),"",VLOOKUP($J177,'[1]early late'!$G$1:$BT$134,8,FALSE))</f>
        <v/>
      </c>
      <c r="BH177" s="27" t="str">
        <f>IF(ISERROR(VLOOKUP($J177,'[1]early late'!$G$1:$BT$134,9,FALSE)),"",VLOOKUP($J177,'[1]early late'!$G$1:$BT$134,9,FALSE))</f>
        <v/>
      </c>
      <c r="BI177" s="27"/>
      <c r="BJ177">
        <v>2.1800000000000002</v>
      </c>
      <c r="BK177">
        <v>19.79</v>
      </c>
      <c r="BM177" s="28"/>
      <c r="BN177" s="28" t="str">
        <f>IF(ISERROR(VLOOKUP($J177,'[1]early late'!$G$1:$BT$134,40,FALSE)),"",VLOOKUP($J177,'[1]early late'!$G$1:$BT$134,40,FALSE))</f>
        <v/>
      </c>
      <c r="BO177" s="28" t="str">
        <f>IF(ISERROR(VLOOKUP($J177,'[1]early late'!$G$1:$BT$134,41,FALSE)),"",VLOOKUP($J177,'[1]early late'!$G$1:$BT$134,41,FALSE))</f>
        <v/>
      </c>
      <c r="BP177">
        <f t="shared" si="137"/>
        <v>-0.78700000000000003</v>
      </c>
      <c r="BQ177">
        <f t="shared" si="171"/>
        <v>3.2029999999999994</v>
      </c>
      <c r="BR177">
        <f t="shared" si="172"/>
        <v>3.9899999999999993</v>
      </c>
      <c r="BS177">
        <f t="shared" si="138"/>
        <v>1.3930000000000002</v>
      </c>
      <c r="BT177">
        <f t="shared" si="173"/>
        <v>0.7829999999999977</v>
      </c>
      <c r="BU177">
        <f t="shared" si="174"/>
        <v>-0.61000000000000298</v>
      </c>
      <c r="BV177" t="str">
        <f t="shared" si="160"/>
        <v/>
      </c>
      <c r="BW177" s="24">
        <f t="shared" si="153"/>
        <v>0</v>
      </c>
      <c r="BX177" s="24">
        <f t="shared" si="175"/>
        <v>0.80000000000000027</v>
      </c>
      <c r="BY177" s="24">
        <f t="shared" si="176"/>
        <v>2.0569999999999999</v>
      </c>
      <c r="BZ177" s="24">
        <f t="shared" si="177"/>
        <v>-1.673</v>
      </c>
      <c r="CA177" s="24">
        <f t="shared" si="178"/>
        <v>0</v>
      </c>
      <c r="CB177" s="24" t="str">
        <f t="shared" si="139"/>
        <v/>
      </c>
      <c r="CC177" s="24">
        <f t="shared" si="179"/>
        <v>0</v>
      </c>
      <c r="CD177" s="25">
        <f t="shared" si="180"/>
        <v>0</v>
      </c>
      <c r="CE177" s="24">
        <f t="shared" si="181"/>
        <v>0</v>
      </c>
      <c r="CF177">
        <f t="shared" si="182"/>
        <v>1</v>
      </c>
      <c r="CG177">
        <f t="shared" si="140"/>
        <v>0</v>
      </c>
      <c r="CH177">
        <f t="shared" si="141"/>
        <v>1</v>
      </c>
      <c r="CI177">
        <f t="shared" si="142"/>
        <v>1</v>
      </c>
      <c r="CJ177">
        <f t="shared" si="143"/>
        <v>1</v>
      </c>
      <c r="CK177">
        <f t="shared" si="183"/>
        <v>4.3072505384063167</v>
      </c>
      <c r="CL177">
        <f t="shared" si="157"/>
        <v>0.10699999999999976</v>
      </c>
      <c r="CM177">
        <f t="shared" si="158"/>
        <v>0</v>
      </c>
      <c r="CN177" t="str">
        <f t="shared" si="184"/>
        <v/>
      </c>
      <c r="CO177" t="str">
        <f t="shared" si="185"/>
        <v/>
      </c>
    </row>
    <row r="178" spans="1:93" ht="16" hidden="1" x14ac:dyDescent="0.2">
      <c r="A178">
        <v>118</v>
      </c>
      <c r="B178" t="s">
        <v>413</v>
      </c>
      <c r="C178" t="s">
        <v>94</v>
      </c>
      <c r="D178" t="s">
        <v>414</v>
      </c>
      <c r="E178" t="s">
        <v>415</v>
      </c>
      <c r="F178" t="s">
        <v>97</v>
      </c>
      <c r="G178">
        <v>90275</v>
      </c>
      <c r="H178" t="s">
        <v>416</v>
      </c>
      <c r="J178" t="str">
        <f t="shared" si="161"/>
        <v>Marie Konjoyan_0</v>
      </c>
      <c r="K178" s="22">
        <f>IF(ISERROR(VLOOKUP($J178,'[1]early late'!$G$1:$BT$134,4,FALSE)),"",VLOOKUP($J178,'[1]early late'!$G$1:$BT$134,4,FALSE))</f>
        <v>8063</v>
      </c>
      <c r="L178">
        <v>1</v>
      </c>
      <c r="M178" s="22" t="s">
        <v>417</v>
      </c>
      <c r="N178" s="22"/>
      <c r="O178">
        <v>1</v>
      </c>
      <c r="P178">
        <v>1</v>
      </c>
      <c r="Q178">
        <v>1</v>
      </c>
      <c r="R178">
        <f t="shared" si="162"/>
        <v>0</v>
      </c>
      <c r="S178">
        <f t="shared" si="163"/>
        <v>0</v>
      </c>
      <c r="T178">
        <f t="shared" si="164"/>
        <v>0</v>
      </c>
      <c r="U178">
        <f t="shared" si="165"/>
        <v>0</v>
      </c>
      <c r="V178">
        <f t="shared" si="166"/>
        <v>0</v>
      </c>
      <c r="W178">
        <f t="shared" si="186"/>
        <v>0</v>
      </c>
      <c r="X178">
        <f t="shared" si="167"/>
        <v>0</v>
      </c>
      <c r="Y178" s="22" t="s">
        <v>190</v>
      </c>
      <c r="Z178">
        <v>0</v>
      </c>
      <c r="AA178">
        <f t="shared" si="187"/>
        <v>1</v>
      </c>
      <c r="AB178">
        <f t="shared" si="168"/>
        <v>1</v>
      </c>
      <c r="AC178">
        <v>1</v>
      </c>
      <c r="AD178">
        <v>0</v>
      </c>
      <c r="AE178">
        <f t="shared" si="169"/>
        <v>0</v>
      </c>
      <c r="AF178" s="23">
        <f t="shared" si="188"/>
        <v>0</v>
      </c>
      <c r="AG178">
        <f t="shared" si="154"/>
        <v>0</v>
      </c>
      <c r="AH178">
        <v>1</v>
      </c>
      <c r="AI178" t="s">
        <v>418</v>
      </c>
      <c r="AJ178">
        <f t="shared" si="170"/>
        <v>0</v>
      </c>
      <c r="AK178" s="22" t="s">
        <v>419</v>
      </c>
      <c r="AL178">
        <v>40</v>
      </c>
      <c r="AN178">
        <f>IF(ISERROR(VLOOKUP($J178,'[1]early late'!$G$1:$BT$134,6,FALSE)),"",VLOOKUP($J178,'[1]early late'!$G$1:$BT$134,6,FALSE))</f>
        <v>15</v>
      </c>
      <c r="AO178" s="24">
        <v>2</v>
      </c>
      <c r="AP178" s="25">
        <f t="shared" si="136"/>
        <v>80.150684931506845</v>
      </c>
      <c r="AQ178">
        <v>1</v>
      </c>
      <c r="AS178" s="26">
        <v>0</v>
      </c>
      <c r="AT178" s="24">
        <v>1</v>
      </c>
      <c r="AU178" s="27">
        <v>6</v>
      </c>
      <c r="AW178" s="22">
        <v>37743</v>
      </c>
      <c r="AX178" s="22">
        <f>IF(ISERROR(VLOOKUP($J178,'[1]early late'!$G$1:$BT$134,7,FALSE)),"",VLOOKUP($J178,'[1]early late'!$G$1:$BT$134,7,FALSE))</f>
        <v>37753</v>
      </c>
      <c r="AY178" s="22">
        <v>37837</v>
      </c>
      <c r="AZ178" s="27">
        <f t="shared" si="159"/>
        <v>3.0666666666666669</v>
      </c>
      <c r="BA178" t="s">
        <v>101</v>
      </c>
      <c r="BB178" s="25">
        <f t="shared" si="152"/>
        <v>0</v>
      </c>
      <c r="BC178" s="27">
        <v>1.3879999999999999</v>
      </c>
      <c r="BD178" s="27">
        <v>26.568000000000001</v>
      </c>
      <c r="BE178" s="27">
        <v>2.4500000000000002</v>
      </c>
      <c r="BF178" s="27">
        <v>27</v>
      </c>
      <c r="BG178" s="27">
        <f>IF(ISERROR(VLOOKUP($J178,'[1]early late'!$G$1:$BT$134,8,FALSE)),"",VLOOKUP($J178,'[1]early late'!$G$1:$BT$134,8,FALSE))</f>
        <v>10</v>
      </c>
      <c r="BH178" s="27">
        <f>IF(ISERROR(VLOOKUP($J178,'[1]early late'!$G$1:$BT$134,9,FALSE)),"",VLOOKUP($J178,'[1]early late'!$G$1:$BT$134,9,FALSE))</f>
        <v>1.103</v>
      </c>
      <c r="BI178" s="27"/>
      <c r="BJ178">
        <v>3.59</v>
      </c>
      <c r="BK178">
        <v>28.02</v>
      </c>
      <c r="BM178" s="28" t="s">
        <v>420</v>
      </c>
      <c r="BN178" s="28">
        <f>IF(ISERROR(VLOOKUP($J178,'[1]early late'!$G$1:$BT$134,40,FALSE)),"",VLOOKUP($J178,'[1]early late'!$G$1:$BT$134,40,FALSE))</f>
        <v>-0.28499999999999992</v>
      </c>
      <c r="BO178" s="28">
        <f>IF(ISERROR(VLOOKUP($J178,'[1]early late'!$G$1:$BT$134,41,FALSE)),"",VLOOKUP($J178,'[1]early late'!$G$1:$BT$134,41,FALSE))</f>
        <v>2.4870000000000001</v>
      </c>
      <c r="BP178">
        <f t="shared" si="137"/>
        <v>1.0620000000000003</v>
      </c>
      <c r="BQ178">
        <f t="shared" si="171"/>
        <v>0.43199999999999861</v>
      </c>
      <c r="BR178">
        <f t="shared" si="172"/>
        <v>-0.63000000000000167</v>
      </c>
      <c r="BS178">
        <f t="shared" si="138"/>
        <v>2.202</v>
      </c>
      <c r="BT178">
        <f t="shared" si="173"/>
        <v>1.4519999999999982</v>
      </c>
      <c r="BU178">
        <f t="shared" si="174"/>
        <v>-0.75</v>
      </c>
      <c r="BV178" t="str">
        <f t="shared" si="160"/>
        <v/>
      </c>
      <c r="BW178" s="24">
        <f t="shared" si="153"/>
        <v>1</v>
      </c>
      <c r="BX178" s="24">
        <f t="shared" si="175"/>
        <v>-0.14000000000000012</v>
      </c>
      <c r="BY178" s="24">
        <f t="shared" si="176"/>
        <v>-2.5000000000000133E-2</v>
      </c>
      <c r="BZ178" s="24">
        <f t="shared" si="177"/>
        <v>1.2700000000000002</v>
      </c>
      <c r="CA178" s="24">
        <f t="shared" si="178"/>
        <v>1</v>
      </c>
      <c r="CB178" s="24">
        <f t="shared" si="139"/>
        <v>0</v>
      </c>
      <c r="CC178" s="24">
        <f t="shared" si="179"/>
        <v>1</v>
      </c>
      <c r="CD178" s="25">
        <f t="shared" si="180"/>
        <v>0</v>
      </c>
      <c r="CE178" s="24">
        <f t="shared" si="181"/>
        <v>0</v>
      </c>
      <c r="CF178">
        <f t="shared" si="182"/>
        <v>1</v>
      </c>
      <c r="CG178">
        <f t="shared" si="140"/>
        <v>1</v>
      </c>
      <c r="CH178">
        <f t="shared" si="141"/>
        <v>1</v>
      </c>
      <c r="CI178">
        <f t="shared" si="142"/>
        <v>1</v>
      </c>
      <c r="CJ178">
        <f t="shared" si="143"/>
        <v>1</v>
      </c>
      <c r="CK178">
        <f t="shared" si="183"/>
        <v>2.7247956403269757</v>
      </c>
      <c r="CL178">
        <f t="shared" si="157"/>
        <v>-0.70199999999999996</v>
      </c>
      <c r="CM178">
        <f t="shared" si="158"/>
        <v>0</v>
      </c>
      <c r="CN178" t="str">
        <f t="shared" si="184"/>
        <v/>
      </c>
      <c r="CO178">
        <f t="shared" si="185"/>
        <v>1</v>
      </c>
    </row>
    <row r="179" spans="1:93" ht="16" hidden="1" x14ac:dyDescent="0.2">
      <c r="A179">
        <v>119</v>
      </c>
      <c r="B179" t="s">
        <v>413</v>
      </c>
      <c r="C179" t="s">
        <v>94</v>
      </c>
      <c r="D179" t="s">
        <v>414</v>
      </c>
      <c r="E179" t="s">
        <v>415</v>
      </c>
      <c r="F179" t="s">
        <v>97</v>
      </c>
      <c r="G179">
        <v>90275</v>
      </c>
      <c r="H179" t="s">
        <v>416</v>
      </c>
      <c r="J179" t="str">
        <f t="shared" si="161"/>
        <v>Marie Konjoyan_1</v>
      </c>
      <c r="K179" s="22">
        <f>IF(ISERROR(VLOOKUP($J179,'[1]early late'!$G$1:$BT$134,4,FALSE)),"",VLOOKUP($J179,'[1]early late'!$G$1:$BT$134,4,FALSE))</f>
        <v>8063</v>
      </c>
      <c r="L179">
        <v>1</v>
      </c>
      <c r="M179" s="22" t="s">
        <v>421</v>
      </c>
      <c r="N179" s="22"/>
      <c r="O179">
        <v>1</v>
      </c>
      <c r="P179">
        <v>1</v>
      </c>
      <c r="Q179">
        <v>1</v>
      </c>
      <c r="R179">
        <f t="shared" si="162"/>
        <v>0</v>
      </c>
      <c r="S179">
        <f t="shared" si="163"/>
        <v>1</v>
      </c>
      <c r="T179">
        <f t="shared" si="164"/>
        <v>0</v>
      </c>
      <c r="U179">
        <f t="shared" si="165"/>
        <v>0</v>
      </c>
      <c r="V179">
        <f t="shared" si="166"/>
        <v>0</v>
      </c>
      <c r="W179">
        <f t="shared" si="186"/>
        <v>0</v>
      </c>
      <c r="X179">
        <f t="shared" si="167"/>
        <v>0</v>
      </c>
      <c r="Y179" s="22" t="s">
        <v>190</v>
      </c>
      <c r="Z179">
        <v>0</v>
      </c>
      <c r="AA179">
        <f t="shared" si="187"/>
        <v>1</v>
      </c>
      <c r="AB179">
        <f t="shared" si="168"/>
        <v>1</v>
      </c>
      <c r="AC179">
        <v>1</v>
      </c>
      <c r="AD179">
        <v>0</v>
      </c>
      <c r="AE179">
        <f t="shared" si="169"/>
        <v>0</v>
      </c>
      <c r="AF179" s="23">
        <f t="shared" si="188"/>
        <v>0</v>
      </c>
      <c r="AG179">
        <f t="shared" si="154"/>
        <v>0</v>
      </c>
      <c r="AH179">
        <v>0</v>
      </c>
      <c r="AJ179">
        <f t="shared" si="170"/>
        <v>0</v>
      </c>
      <c r="AK179" s="22"/>
      <c r="AL179">
        <v>40</v>
      </c>
      <c r="AN179">
        <f>IF(ISERROR(VLOOKUP($J179,'[1]early late'!$G$1:$BT$134,6,FALSE)),"",VLOOKUP($J179,'[1]early late'!$G$1:$BT$134,6,FALSE))</f>
        <v>15</v>
      </c>
      <c r="AO179" s="24">
        <v>2</v>
      </c>
      <c r="AP179" s="25">
        <f t="shared" si="136"/>
        <v>80.150684931506845</v>
      </c>
      <c r="AQ179">
        <v>1</v>
      </c>
      <c r="AS179" s="26">
        <v>1</v>
      </c>
      <c r="AT179" s="24">
        <v>1</v>
      </c>
      <c r="AU179" s="27">
        <v>6</v>
      </c>
      <c r="AW179" s="22">
        <v>37743</v>
      </c>
      <c r="AX179" s="22">
        <f>IF(ISERROR(VLOOKUP($J179,'[1]early late'!$G$1:$BT$134,7,FALSE)),"",VLOOKUP($J179,'[1]early late'!$G$1:$BT$134,7,FALSE))</f>
        <v>37753</v>
      </c>
      <c r="AY179" s="22">
        <f>AY178</f>
        <v>37837</v>
      </c>
      <c r="AZ179" s="27">
        <f t="shared" si="159"/>
        <v>3.0666666666666669</v>
      </c>
      <c r="BA179" t="s">
        <v>101</v>
      </c>
      <c r="BB179" s="25">
        <f t="shared" si="152"/>
        <v>0</v>
      </c>
      <c r="BC179" s="27">
        <v>1.413</v>
      </c>
      <c r="BD179" s="27">
        <v>28.292999999999999</v>
      </c>
      <c r="BE179" s="27">
        <v>1.18</v>
      </c>
      <c r="BF179" s="27">
        <v>29.07</v>
      </c>
      <c r="BG179" s="27">
        <f>IF(ISERROR(VLOOKUP($J179,'[1]early late'!$G$1:$BT$134,8,FALSE)),"",VLOOKUP($J179,'[1]early late'!$G$1:$BT$134,8,FALSE))</f>
        <v>10</v>
      </c>
      <c r="BH179" s="27">
        <f>IF(ISERROR(VLOOKUP($J179,'[1]early late'!$G$1:$BT$134,9,FALSE)),"",VLOOKUP($J179,'[1]early late'!$G$1:$BT$134,9,FALSE))</f>
        <v>0.98099999999999998</v>
      </c>
      <c r="BI179" s="27"/>
      <c r="BJ179">
        <v>3.73</v>
      </c>
      <c r="BK179">
        <v>29.02</v>
      </c>
      <c r="BM179" s="28" t="s">
        <v>420</v>
      </c>
      <c r="BN179" s="28">
        <f>IF(ISERROR(VLOOKUP($J179,'[1]early late'!$G$1:$BT$134,40,FALSE)),"",VLOOKUP($J179,'[1]early late'!$G$1:$BT$134,40,FALSE))</f>
        <v>-0.43200000000000005</v>
      </c>
      <c r="BO179" s="28">
        <f>IF(ISERROR(VLOOKUP($J179,'[1]early late'!$G$1:$BT$134,41,FALSE)),"",VLOOKUP($J179,'[1]early late'!$G$1:$BT$134,41,FALSE))</f>
        <v>2.7490000000000001</v>
      </c>
      <c r="BP179">
        <f t="shared" si="137"/>
        <v>-0.2330000000000001</v>
      </c>
      <c r="BQ179">
        <f t="shared" si="171"/>
        <v>0.77700000000000102</v>
      </c>
      <c r="BR179">
        <f t="shared" si="172"/>
        <v>1.0100000000000011</v>
      </c>
      <c r="BS179">
        <f t="shared" si="138"/>
        <v>2.3170000000000002</v>
      </c>
      <c r="BT179">
        <f t="shared" si="173"/>
        <v>0.72700000000000031</v>
      </c>
      <c r="BU179">
        <f t="shared" si="174"/>
        <v>-1.5899999999999999</v>
      </c>
      <c r="BV179" t="str">
        <f t="shared" si="160"/>
        <v/>
      </c>
      <c r="BW179" s="24">
        <f t="shared" si="153"/>
        <v>0</v>
      </c>
      <c r="BX179" s="24">
        <f t="shared" si="175"/>
        <v>0.14000000000000012</v>
      </c>
      <c r="BY179" s="24">
        <f t="shared" si="176"/>
        <v>2.5000000000000133E-2</v>
      </c>
      <c r="BZ179" s="24">
        <f t="shared" si="177"/>
        <v>-1.2700000000000002</v>
      </c>
      <c r="CA179" s="24">
        <f t="shared" si="178"/>
        <v>1</v>
      </c>
      <c r="CB179" s="24" t="str">
        <f t="shared" si="139"/>
        <v/>
      </c>
      <c r="CC179" s="24">
        <f t="shared" si="179"/>
        <v>1</v>
      </c>
      <c r="CD179" s="25">
        <f t="shared" si="180"/>
        <v>0</v>
      </c>
      <c r="CE179" s="24">
        <f t="shared" si="181"/>
        <v>0</v>
      </c>
      <c r="CF179">
        <f t="shared" si="182"/>
        <v>1</v>
      </c>
      <c r="CG179">
        <f t="shared" si="140"/>
        <v>1</v>
      </c>
      <c r="CH179">
        <f t="shared" si="141"/>
        <v>1</v>
      </c>
      <c r="CI179">
        <f t="shared" si="142"/>
        <v>1</v>
      </c>
      <c r="CJ179">
        <f t="shared" si="143"/>
        <v>1</v>
      </c>
      <c r="CK179">
        <f t="shared" si="183"/>
        <v>2.5895554596460939</v>
      </c>
      <c r="CL179">
        <f t="shared" si="157"/>
        <v>-0.81700000000000017</v>
      </c>
      <c r="CM179">
        <f t="shared" si="158"/>
        <v>0</v>
      </c>
      <c r="CN179" t="str">
        <f t="shared" si="184"/>
        <v/>
      </c>
      <c r="CO179">
        <f t="shared" si="185"/>
        <v>1</v>
      </c>
    </row>
    <row r="180" spans="1:93" ht="16" x14ac:dyDescent="0.2">
      <c r="A180">
        <v>121</v>
      </c>
      <c r="B180" t="s">
        <v>422</v>
      </c>
      <c r="C180" t="s">
        <v>94</v>
      </c>
      <c r="D180" t="s">
        <v>423</v>
      </c>
      <c r="E180" t="s">
        <v>109</v>
      </c>
      <c r="F180" t="s">
        <v>97</v>
      </c>
      <c r="G180">
        <v>90025</v>
      </c>
      <c r="H180" t="s">
        <v>424</v>
      </c>
      <c r="J180" t="str">
        <f t="shared" si="161"/>
        <v>Mario Daza_1</v>
      </c>
      <c r="K180" s="22">
        <f>IF(ISERROR(VLOOKUP($J180,'[1]early late'!$G$1:$BT$134,4,FALSE)),"",VLOOKUP($J180,'[1]early late'!$G$1:$BT$134,4,FALSE))</f>
        <v>11603</v>
      </c>
      <c r="L180">
        <v>1</v>
      </c>
      <c r="M180" s="22" t="s">
        <v>425</v>
      </c>
      <c r="N180" s="22"/>
      <c r="O180">
        <v>0</v>
      </c>
      <c r="P180">
        <v>0</v>
      </c>
      <c r="Q180">
        <v>0</v>
      </c>
      <c r="R180">
        <f t="shared" si="162"/>
        <v>0</v>
      </c>
      <c r="S180">
        <f t="shared" si="163"/>
        <v>1</v>
      </c>
      <c r="T180">
        <f t="shared" si="164"/>
        <v>0</v>
      </c>
      <c r="U180">
        <f t="shared" si="165"/>
        <v>0</v>
      </c>
      <c r="V180">
        <f t="shared" si="166"/>
        <v>0</v>
      </c>
      <c r="W180">
        <f t="shared" si="186"/>
        <v>0</v>
      </c>
      <c r="X180">
        <f t="shared" si="167"/>
        <v>0</v>
      </c>
      <c r="Y180" s="22" t="s">
        <v>426</v>
      </c>
      <c r="Z180">
        <v>0</v>
      </c>
      <c r="AA180">
        <v>1</v>
      </c>
      <c r="AB180">
        <f t="shared" si="168"/>
        <v>0</v>
      </c>
      <c r="AC180">
        <v>0</v>
      </c>
      <c r="AD180">
        <v>0</v>
      </c>
      <c r="AE180">
        <f t="shared" si="169"/>
        <v>0</v>
      </c>
      <c r="AF180" s="23">
        <f t="shared" si="188"/>
        <v>0</v>
      </c>
      <c r="AG180">
        <f t="shared" si="154"/>
        <v>0</v>
      </c>
      <c r="AH180">
        <v>0</v>
      </c>
      <c r="AJ180">
        <f t="shared" si="170"/>
        <v>0</v>
      </c>
      <c r="AK180" s="22"/>
      <c r="AN180">
        <f>IF(ISERROR(VLOOKUP($J180,'[1]early late'!$G$1:$BT$134,6,FALSE)),"",VLOOKUP($J180,'[1]early late'!$G$1:$BT$134,6,FALSE))</f>
        <v>14</v>
      </c>
      <c r="AO180" s="24">
        <v>1</v>
      </c>
      <c r="AP180" s="25">
        <f t="shared" si="136"/>
        <v>76.731506849315068</v>
      </c>
      <c r="AQ180">
        <v>1</v>
      </c>
      <c r="AS180" s="26">
        <v>1</v>
      </c>
      <c r="AT180" s="24">
        <v>1</v>
      </c>
      <c r="AU180" s="27">
        <v>6</v>
      </c>
      <c r="AW180" s="22">
        <v>40018</v>
      </c>
      <c r="AX180" s="22">
        <f>IF(ISERROR(VLOOKUP($J180,'[1]early late'!$G$1:$BT$134,7,FALSE)),"",VLOOKUP($J180,'[1]early late'!$G$1:$BT$134,7,FALSE))</f>
        <v>40023</v>
      </c>
      <c r="AY180" s="22">
        <v>40247</v>
      </c>
      <c r="AZ180" s="27">
        <f t="shared" si="159"/>
        <v>7.5333333333333332</v>
      </c>
      <c r="BA180" t="s">
        <v>101</v>
      </c>
      <c r="BB180" s="25">
        <f t="shared" si="152"/>
        <v>0</v>
      </c>
      <c r="BC180" s="27">
        <v>1.66</v>
      </c>
      <c r="BD180" s="27">
        <v>20.350000000000001</v>
      </c>
      <c r="BE180" s="27">
        <v>1.0900000000000001</v>
      </c>
      <c r="BF180" s="27">
        <v>21.62</v>
      </c>
      <c r="BG180" s="27">
        <f>IF(ISERROR(VLOOKUP($J180,'[1]early late'!$G$1:$BT$134,8,FALSE)),"",VLOOKUP($J180,'[1]early late'!$G$1:$BT$134,8,FALSE))</f>
        <v>5</v>
      </c>
      <c r="BH180" s="27">
        <f>IF(ISERROR(VLOOKUP($J180,'[1]early late'!$G$1:$BT$134,9,FALSE)),"",VLOOKUP($J180,'[1]early late'!$G$1:$BT$134,9,FALSE))</f>
        <v>1.141</v>
      </c>
      <c r="BI180" s="27"/>
      <c r="BJ180">
        <v>2.19</v>
      </c>
      <c r="BK180">
        <v>19.16</v>
      </c>
      <c r="BM180" s="28" t="s">
        <v>427</v>
      </c>
      <c r="BN180" s="28">
        <f>IF(ISERROR(VLOOKUP($J180,'[1]early late'!$G$1:$BT$134,40,FALSE)),"",VLOOKUP($J180,'[1]early late'!$G$1:$BT$134,40,FALSE))</f>
        <v>-0.51899999999999991</v>
      </c>
      <c r="BO180" s="28">
        <f>IF(ISERROR(VLOOKUP($J180,'[1]early late'!$G$1:$BT$134,41,FALSE)),"",VLOOKUP($J180,'[1]early late'!$G$1:$BT$134,41,FALSE))</f>
        <v>1.0489999999999999</v>
      </c>
      <c r="BP180">
        <f t="shared" si="137"/>
        <v>-0.56999999999999984</v>
      </c>
      <c r="BQ180">
        <f t="shared" si="171"/>
        <v>1.2699999999999996</v>
      </c>
      <c r="BR180">
        <f t="shared" si="172"/>
        <v>1.8399999999999994</v>
      </c>
      <c r="BS180">
        <f t="shared" si="138"/>
        <v>0.53</v>
      </c>
      <c r="BT180">
        <f t="shared" si="173"/>
        <v>-1.1900000000000013</v>
      </c>
      <c r="BU180">
        <f t="shared" si="174"/>
        <v>-1.7200000000000024</v>
      </c>
      <c r="BV180" t="str">
        <f t="shared" si="160"/>
        <v/>
      </c>
      <c r="BW180" s="24">
        <f t="shared" si="153"/>
        <v>0</v>
      </c>
      <c r="BX180" s="24">
        <f t="shared" si="175"/>
        <v>1.21</v>
      </c>
      <c r="BY180" s="24">
        <f t="shared" si="176"/>
        <v>1.2599999999999998</v>
      </c>
      <c r="BZ180" s="24">
        <f t="shared" si="177"/>
        <v>0.19000000000000006</v>
      </c>
      <c r="CA180" s="24">
        <f t="shared" si="178"/>
        <v>0</v>
      </c>
      <c r="CB180" s="24" t="str">
        <f t="shared" si="139"/>
        <v/>
      </c>
      <c r="CC180" s="24">
        <f t="shared" si="179"/>
        <v>0</v>
      </c>
      <c r="CD180" s="25">
        <f t="shared" si="180"/>
        <v>0</v>
      </c>
      <c r="CE180" s="24">
        <f t="shared" si="181"/>
        <v>1</v>
      </c>
      <c r="CF180">
        <f t="shared" si="182"/>
        <v>1</v>
      </c>
      <c r="CG180">
        <f t="shared" si="140"/>
        <v>0</v>
      </c>
      <c r="CH180">
        <f t="shared" si="141"/>
        <v>0</v>
      </c>
      <c r="CI180">
        <f t="shared" si="142"/>
        <v>0</v>
      </c>
      <c r="CJ180">
        <f t="shared" si="143"/>
        <v>0</v>
      </c>
      <c r="CK180">
        <f t="shared" si="183"/>
        <v>11.320754716981131</v>
      </c>
      <c r="CL180">
        <f t="shared" si="157"/>
        <v>0.97</v>
      </c>
      <c r="CM180">
        <f t="shared" si="158"/>
        <v>0</v>
      </c>
      <c r="CN180" t="str">
        <f t="shared" si="184"/>
        <v/>
      </c>
      <c r="CO180" t="str">
        <f t="shared" si="185"/>
        <v/>
      </c>
    </row>
    <row r="181" spans="1:93" ht="16" x14ac:dyDescent="0.2">
      <c r="A181">
        <v>135</v>
      </c>
      <c r="B181" t="s">
        <v>457</v>
      </c>
      <c r="C181" t="s">
        <v>94</v>
      </c>
      <c r="D181" t="s">
        <v>458</v>
      </c>
      <c r="E181" t="s">
        <v>459</v>
      </c>
      <c r="F181" t="s">
        <v>97</v>
      </c>
      <c r="G181">
        <v>90248</v>
      </c>
      <c r="H181" t="s">
        <v>460</v>
      </c>
      <c r="J181" t="str">
        <f t="shared" si="161"/>
        <v>Nobuko Rosen_1</v>
      </c>
      <c r="K181" s="22">
        <f>IF(ISERROR(VLOOKUP($J181,'[1]early late'!$G$1:$BT$134,4,FALSE)),"",VLOOKUP($J181,'[1]early late'!$G$1:$BT$134,4,FALSE))</f>
        <v>12122</v>
      </c>
      <c r="L181">
        <v>1</v>
      </c>
      <c r="M181" s="22" t="s">
        <v>461</v>
      </c>
      <c r="N181" s="22"/>
      <c r="O181">
        <v>1</v>
      </c>
      <c r="P181">
        <v>1</v>
      </c>
      <c r="Q181">
        <v>1</v>
      </c>
      <c r="R181">
        <f t="shared" si="162"/>
        <v>1</v>
      </c>
      <c r="S181">
        <f t="shared" si="163"/>
        <v>1</v>
      </c>
      <c r="T181">
        <f t="shared" si="164"/>
        <v>0</v>
      </c>
      <c r="U181">
        <f t="shared" si="165"/>
        <v>0</v>
      </c>
      <c r="V181">
        <f t="shared" si="166"/>
        <v>0</v>
      </c>
      <c r="W181">
        <f t="shared" si="186"/>
        <v>0</v>
      </c>
      <c r="X181">
        <f t="shared" si="167"/>
        <v>0</v>
      </c>
      <c r="Y181" s="22" t="s">
        <v>158</v>
      </c>
      <c r="Z181">
        <v>0</v>
      </c>
      <c r="AA181">
        <f t="shared" ref="AA181:AA194" si="189">IF(ISERROR(SEARCH("ptosis",Y181)),0,1)</f>
        <v>1</v>
      </c>
      <c r="AB181">
        <f t="shared" si="168"/>
        <v>0</v>
      </c>
      <c r="AC181">
        <v>0</v>
      </c>
      <c r="AD181">
        <v>0</v>
      </c>
      <c r="AE181">
        <f t="shared" si="169"/>
        <v>0</v>
      </c>
      <c r="AF181" s="23">
        <f t="shared" si="188"/>
        <v>0</v>
      </c>
      <c r="AG181">
        <f t="shared" si="154"/>
        <v>0</v>
      </c>
      <c r="AH181">
        <v>0</v>
      </c>
      <c r="AJ181">
        <f t="shared" si="170"/>
        <v>0</v>
      </c>
      <c r="AK181" s="22" t="s">
        <v>462</v>
      </c>
      <c r="AM181">
        <v>8</v>
      </c>
      <c r="AN181">
        <f>IF(ISERROR(VLOOKUP($J181,'[1]early late'!$G$1:$BT$134,6,FALSE)),"",VLOOKUP($J181,'[1]early late'!$G$1:$BT$134,6,FALSE))</f>
        <v>10</v>
      </c>
      <c r="AO181" s="24">
        <v>2</v>
      </c>
      <c r="AP181" s="25">
        <f t="shared" si="136"/>
        <v>69.599999999999994</v>
      </c>
      <c r="AQ181">
        <v>1</v>
      </c>
      <c r="AS181" s="26">
        <v>1</v>
      </c>
      <c r="AT181" s="24">
        <v>1</v>
      </c>
      <c r="AU181" s="27">
        <v>6</v>
      </c>
      <c r="AW181" s="22">
        <v>37897</v>
      </c>
      <c r="AX181" s="22">
        <f>IF(ISERROR(VLOOKUP($J181,'[1]early late'!$G$1:$BT$134,7,FALSE)),"",VLOOKUP($J181,'[1]early late'!$G$1:$BT$134,7,FALSE))</f>
        <v>37903</v>
      </c>
      <c r="AY181" s="22">
        <f>AY180</f>
        <v>40247</v>
      </c>
      <c r="AZ181" s="27">
        <f t="shared" si="159"/>
        <v>77.233333333333334</v>
      </c>
      <c r="BA181" t="s">
        <v>118</v>
      </c>
      <c r="BB181" s="25">
        <f t="shared" si="152"/>
        <v>1</v>
      </c>
      <c r="BC181" s="27">
        <v>1.05</v>
      </c>
      <c r="BD181" s="27">
        <v>26.73</v>
      </c>
      <c r="BE181" s="27">
        <v>2.54</v>
      </c>
      <c r="BF181" s="27">
        <v>21.97</v>
      </c>
      <c r="BG181" s="27">
        <f>IF(ISERROR(VLOOKUP($J181,'[1]early late'!$G$1:$BT$134,8,FALSE)),"",VLOOKUP($J181,'[1]early late'!$G$1:$BT$134,8,FALSE))</f>
        <v>6</v>
      </c>
      <c r="BH181" s="27">
        <f>IF(ISERROR(VLOOKUP($J181,'[1]early late'!$G$1:$BT$134,9,FALSE)),"",VLOOKUP($J181,'[1]early late'!$G$1:$BT$134,9,FALSE))</f>
        <v>1.76</v>
      </c>
      <c r="BI181" s="27"/>
      <c r="BJ181">
        <v>2.1</v>
      </c>
      <c r="BK181">
        <v>22.49</v>
      </c>
      <c r="BM181" s="28" t="s">
        <v>464</v>
      </c>
      <c r="BN181" s="28">
        <f>IF(ISERROR(VLOOKUP($J181,'[1]early late'!$G$1:$BT$134,40,FALSE)),"",VLOOKUP($J181,'[1]early late'!$G$1:$BT$134,40,FALSE))</f>
        <v>0.71</v>
      </c>
      <c r="BO181" s="28">
        <f>IF(ISERROR(VLOOKUP($J181,'[1]early late'!$G$1:$BT$134,41,FALSE)),"",VLOOKUP($J181,'[1]early late'!$G$1:$BT$134,41,FALSE))</f>
        <v>0.34000000000000008</v>
      </c>
      <c r="BP181">
        <f t="shared" si="137"/>
        <v>1.49</v>
      </c>
      <c r="BQ181">
        <f t="shared" si="171"/>
        <v>-4.7600000000000016</v>
      </c>
      <c r="BR181">
        <f t="shared" si="172"/>
        <v>-6.2500000000000018</v>
      </c>
      <c r="BS181">
        <f t="shared" si="138"/>
        <v>1.05</v>
      </c>
      <c r="BT181">
        <f t="shared" si="173"/>
        <v>-4.240000000000002</v>
      </c>
      <c r="BU181">
        <f t="shared" si="174"/>
        <v>-5.2900000000000027</v>
      </c>
      <c r="BV181" t="str">
        <f t="shared" si="160"/>
        <v/>
      </c>
      <c r="BW181" s="24">
        <f t="shared" si="153"/>
        <v>1</v>
      </c>
      <c r="BX181" s="24">
        <f t="shared" si="175"/>
        <v>0.21000000000000019</v>
      </c>
      <c r="BY181" s="24">
        <f t="shared" si="176"/>
        <v>-9.9999999999999867E-2</v>
      </c>
      <c r="BZ181" s="24">
        <f t="shared" si="177"/>
        <v>2.1</v>
      </c>
      <c r="CA181" s="24">
        <f t="shared" si="178"/>
        <v>1</v>
      </c>
      <c r="CB181" s="24">
        <f t="shared" si="139"/>
        <v>0</v>
      </c>
      <c r="CC181" s="24">
        <f t="shared" si="179"/>
        <v>0</v>
      </c>
      <c r="CD181" s="25">
        <f t="shared" si="180"/>
        <v>0</v>
      </c>
      <c r="CE181" s="24">
        <f t="shared" si="181"/>
        <v>0</v>
      </c>
      <c r="CF181">
        <f t="shared" si="182"/>
        <v>1</v>
      </c>
      <c r="CG181">
        <f t="shared" si="140"/>
        <v>0</v>
      </c>
      <c r="CH181">
        <f t="shared" si="141"/>
        <v>1</v>
      </c>
      <c r="CI181">
        <f t="shared" si="142"/>
        <v>1</v>
      </c>
      <c r="CJ181">
        <f t="shared" si="143"/>
        <v>1</v>
      </c>
      <c r="CK181">
        <f t="shared" si="183"/>
        <v>5.7142857142857144</v>
      </c>
      <c r="CL181">
        <f t="shared" si="157"/>
        <v>0.44999999999999996</v>
      </c>
      <c r="CM181">
        <f t="shared" si="158"/>
        <v>0</v>
      </c>
      <c r="CN181" t="str">
        <f t="shared" si="184"/>
        <v/>
      </c>
      <c r="CO181" t="str">
        <f t="shared" si="185"/>
        <v/>
      </c>
    </row>
    <row r="182" spans="1:93" ht="16" x14ac:dyDescent="0.2">
      <c r="A182">
        <v>146</v>
      </c>
      <c r="B182" t="s">
        <v>492</v>
      </c>
      <c r="C182" t="s">
        <v>94</v>
      </c>
      <c r="D182" t="s">
        <v>493</v>
      </c>
      <c r="E182" t="s">
        <v>109</v>
      </c>
      <c r="F182" t="s">
        <v>97</v>
      </c>
      <c r="G182">
        <v>90049</v>
      </c>
      <c r="H182" t="s">
        <v>494</v>
      </c>
      <c r="J182" t="str">
        <f t="shared" si="161"/>
        <v>Robert M Snader_0</v>
      </c>
      <c r="K182" s="22">
        <v>9176</v>
      </c>
      <c r="L182">
        <v>0</v>
      </c>
      <c r="M182" s="22"/>
      <c r="N182" s="22"/>
      <c r="O182">
        <v>0</v>
      </c>
      <c r="P182">
        <v>0</v>
      </c>
      <c r="Q182">
        <v>0</v>
      </c>
      <c r="R182">
        <f t="shared" si="162"/>
        <v>0</v>
      </c>
      <c r="S182">
        <f t="shared" si="163"/>
        <v>0</v>
      </c>
      <c r="T182">
        <f t="shared" si="164"/>
        <v>0</v>
      </c>
      <c r="U182">
        <f t="shared" si="165"/>
        <v>0</v>
      </c>
      <c r="V182">
        <f t="shared" si="166"/>
        <v>0</v>
      </c>
      <c r="W182">
        <f t="shared" si="186"/>
        <v>0</v>
      </c>
      <c r="X182">
        <f t="shared" si="167"/>
        <v>0</v>
      </c>
      <c r="Y182" s="22" t="s">
        <v>111</v>
      </c>
      <c r="Z182">
        <v>0</v>
      </c>
      <c r="AA182">
        <f t="shared" si="189"/>
        <v>1</v>
      </c>
      <c r="AB182">
        <f t="shared" si="168"/>
        <v>0</v>
      </c>
      <c r="AC182">
        <v>0</v>
      </c>
      <c r="AD182">
        <v>0</v>
      </c>
      <c r="AE182">
        <f t="shared" si="169"/>
        <v>0</v>
      </c>
      <c r="AF182" s="23">
        <f t="shared" si="188"/>
        <v>0</v>
      </c>
      <c r="AG182">
        <f t="shared" si="154"/>
        <v>0</v>
      </c>
      <c r="AH182">
        <v>0</v>
      </c>
      <c r="AJ182">
        <f t="shared" si="170"/>
        <v>0</v>
      </c>
      <c r="AK182" s="22"/>
      <c r="AL182">
        <v>27</v>
      </c>
      <c r="AM182">
        <v>10</v>
      </c>
      <c r="AN182">
        <v>16</v>
      </c>
      <c r="AO182" s="24">
        <v>1</v>
      </c>
      <c r="AP182" s="25">
        <f t="shared" si="136"/>
        <v>76.38630136986302</v>
      </c>
      <c r="AQ182">
        <v>1</v>
      </c>
      <c r="AS182" s="26">
        <v>0</v>
      </c>
      <c r="AT182" s="24">
        <v>1</v>
      </c>
      <c r="AU182" s="27">
        <v>6</v>
      </c>
      <c r="AV182" s="27"/>
      <c r="AW182" s="22">
        <v>37461</v>
      </c>
      <c r="AX182" s="22" t="str">
        <f>IF(ISERROR(VLOOKUP($J182,'[1]early late'!$G$1:$BT$134,7,FALSE)),"",VLOOKUP($J182,'[1]early late'!$G$1:$BT$134,7,FALSE))</f>
        <v/>
      </c>
      <c r="AY182" s="22">
        <v>37508</v>
      </c>
      <c r="AZ182" s="27">
        <f t="shared" si="159"/>
        <v>1.5</v>
      </c>
      <c r="BA182" t="s">
        <v>118</v>
      </c>
      <c r="BB182" s="25">
        <f t="shared" si="152"/>
        <v>1</v>
      </c>
      <c r="BC182" s="27">
        <v>-0.89</v>
      </c>
      <c r="BD182" s="27">
        <v>16.91</v>
      </c>
      <c r="BE182" s="27">
        <v>1.36</v>
      </c>
      <c r="BF182" s="27">
        <v>19.649999999999999</v>
      </c>
      <c r="BG182" s="27" t="str">
        <f>IF(ISERROR(VLOOKUP($J182,'[1]early late'!$G$1:$BT$134,8,FALSE)),"",VLOOKUP($J182,'[1]early late'!$G$1:$BT$134,8,FALSE))</f>
        <v/>
      </c>
      <c r="BH182" s="27" t="str">
        <f>IF(ISERROR(VLOOKUP($J182,'[1]early late'!$G$1:$BT$134,9,FALSE)),"",VLOOKUP($J182,'[1]early late'!$G$1:$BT$134,9,FALSE))</f>
        <v/>
      </c>
      <c r="BI182" s="27"/>
      <c r="BJ182">
        <v>0.48</v>
      </c>
      <c r="BK182">
        <v>17.66</v>
      </c>
      <c r="BM182" s="28" t="s">
        <v>495</v>
      </c>
      <c r="BN182" s="28" t="str">
        <f>IF(ISERROR(VLOOKUP($J182,'[1]early late'!$G$1:$BT$134,40,FALSE)),"",VLOOKUP($J182,'[1]early late'!$G$1:$BT$134,40,FALSE))</f>
        <v/>
      </c>
      <c r="BO182" s="28" t="str">
        <f>IF(ISERROR(VLOOKUP($J182,'[1]early late'!$G$1:$BT$134,41,FALSE)),"",VLOOKUP($J182,'[1]early late'!$G$1:$BT$134,41,FALSE))</f>
        <v/>
      </c>
      <c r="BP182">
        <f t="shared" si="137"/>
        <v>2.25</v>
      </c>
      <c r="BQ182">
        <f t="shared" si="171"/>
        <v>2.7399999999999984</v>
      </c>
      <c r="BR182">
        <f t="shared" si="172"/>
        <v>0.48999999999999844</v>
      </c>
      <c r="BS182">
        <f t="shared" si="138"/>
        <v>1.37</v>
      </c>
      <c r="BT182">
        <f t="shared" si="173"/>
        <v>0.75</v>
      </c>
      <c r="BU182">
        <f t="shared" si="174"/>
        <v>-0.62000000000000099</v>
      </c>
      <c r="BV182" t="str">
        <f t="shared" si="160"/>
        <v/>
      </c>
      <c r="BW182" s="24">
        <f t="shared" si="153"/>
        <v>0</v>
      </c>
      <c r="BX182" s="24">
        <f t="shared" si="175"/>
        <v>7.999999999999996E-2</v>
      </c>
      <c r="BY182" s="24">
        <f t="shared" si="176"/>
        <v>-0.30000000000000004</v>
      </c>
      <c r="BZ182" s="24">
        <f t="shared" si="177"/>
        <v>1.36</v>
      </c>
      <c r="CA182" s="24">
        <f t="shared" si="178"/>
        <v>1</v>
      </c>
      <c r="CB182" s="24" t="str">
        <f t="shared" si="139"/>
        <v/>
      </c>
      <c r="CC182" s="24">
        <f t="shared" si="179"/>
        <v>0</v>
      </c>
      <c r="CD182" s="25">
        <f t="shared" si="180"/>
        <v>0</v>
      </c>
      <c r="CE182" s="24">
        <f t="shared" si="181"/>
        <v>0</v>
      </c>
      <c r="CF182">
        <f t="shared" si="182"/>
        <v>1</v>
      </c>
      <c r="CG182">
        <f t="shared" si="140"/>
        <v>0</v>
      </c>
      <c r="CH182">
        <f t="shared" si="141"/>
        <v>1</v>
      </c>
      <c r="CI182">
        <f t="shared" si="142"/>
        <v>1</v>
      </c>
      <c r="CJ182">
        <f t="shared" si="143"/>
        <v>1</v>
      </c>
      <c r="CK182">
        <f t="shared" si="183"/>
        <v>4.3795620437956204</v>
      </c>
      <c r="CL182">
        <f t="shared" si="157"/>
        <v>0.12999999999999989</v>
      </c>
      <c r="CM182">
        <f t="shared" si="158"/>
        <v>0</v>
      </c>
      <c r="CN182" t="str">
        <f t="shared" si="184"/>
        <v/>
      </c>
      <c r="CO182" t="str">
        <f t="shared" si="185"/>
        <v/>
      </c>
    </row>
    <row r="183" spans="1:93" ht="16" x14ac:dyDescent="0.2">
      <c r="A183">
        <v>156</v>
      </c>
      <c r="B183" t="s">
        <v>519</v>
      </c>
      <c r="C183" t="s">
        <v>94</v>
      </c>
      <c r="D183" t="s">
        <v>520</v>
      </c>
      <c r="E183" t="s">
        <v>521</v>
      </c>
      <c r="F183" t="s">
        <v>97</v>
      </c>
      <c r="G183">
        <v>93501</v>
      </c>
      <c r="H183" t="s">
        <v>522</v>
      </c>
      <c r="J183" t="str">
        <f t="shared" si="161"/>
        <v>Ruth Levitt_0</v>
      </c>
      <c r="K183" s="22">
        <v>6642</v>
      </c>
      <c r="L183">
        <v>1</v>
      </c>
      <c r="M183" s="22" t="s">
        <v>523</v>
      </c>
      <c r="N183" s="22"/>
      <c r="O183">
        <v>0</v>
      </c>
      <c r="P183">
        <v>0</v>
      </c>
      <c r="Q183">
        <v>0</v>
      </c>
      <c r="R183">
        <f t="shared" si="162"/>
        <v>0</v>
      </c>
      <c r="S183">
        <f t="shared" si="163"/>
        <v>0</v>
      </c>
      <c r="T183">
        <f t="shared" si="164"/>
        <v>0</v>
      </c>
      <c r="U183">
        <f t="shared" si="165"/>
        <v>0</v>
      </c>
      <c r="V183">
        <f t="shared" si="166"/>
        <v>0</v>
      </c>
      <c r="W183">
        <f t="shared" si="186"/>
        <v>0</v>
      </c>
      <c r="X183">
        <f t="shared" si="167"/>
        <v>0</v>
      </c>
      <c r="Y183" s="22" t="s">
        <v>158</v>
      </c>
      <c r="Z183">
        <v>0</v>
      </c>
      <c r="AA183">
        <f t="shared" si="189"/>
        <v>1</v>
      </c>
      <c r="AB183">
        <f t="shared" si="168"/>
        <v>0</v>
      </c>
      <c r="AC183">
        <v>0</v>
      </c>
      <c r="AD183">
        <v>0</v>
      </c>
      <c r="AE183">
        <f t="shared" si="169"/>
        <v>0</v>
      </c>
      <c r="AF183" s="23">
        <f t="shared" si="188"/>
        <v>0</v>
      </c>
      <c r="AG183">
        <f t="shared" si="154"/>
        <v>0</v>
      </c>
      <c r="AH183">
        <v>0</v>
      </c>
      <c r="AJ183">
        <f t="shared" si="170"/>
        <v>0</v>
      </c>
      <c r="AK183" s="22"/>
      <c r="AN183">
        <v>11</v>
      </c>
      <c r="AO183" s="24">
        <v>2</v>
      </c>
      <c r="AP183" s="25">
        <f t="shared" si="136"/>
        <v>85.416438356164377</v>
      </c>
      <c r="AQ183">
        <v>1</v>
      </c>
      <c r="AS183" s="26">
        <v>0</v>
      </c>
      <c r="AT183" s="24">
        <v>1</v>
      </c>
      <c r="AU183" s="27">
        <v>6</v>
      </c>
      <c r="AW183" s="22">
        <v>38275</v>
      </c>
      <c r="AX183" s="22" t="str">
        <f>IF(ISERROR(VLOOKUP($J183,'[1]early late'!$G$1:$BT$134,7,FALSE)),"",VLOOKUP($J183,'[1]early late'!$G$1:$BT$134,7,FALSE))</f>
        <v/>
      </c>
      <c r="AY183" s="22">
        <v>38397</v>
      </c>
      <c r="AZ183" s="27">
        <f t="shared" si="159"/>
        <v>3.9666666666666668</v>
      </c>
      <c r="BA183" t="s">
        <v>101</v>
      </c>
      <c r="BB183" s="25">
        <f t="shared" si="152"/>
        <v>0</v>
      </c>
      <c r="BC183" s="27">
        <v>1.55</v>
      </c>
      <c r="BD183" s="27">
        <v>19.37</v>
      </c>
      <c r="BE183" s="27">
        <v>3.48</v>
      </c>
      <c r="BF183" s="27">
        <v>20.18</v>
      </c>
      <c r="BG183" s="27" t="str">
        <f>IF(ISERROR(VLOOKUP($J183,'[1]early late'!$G$1:$BT$134,8,FALSE)),"",VLOOKUP($J183,'[1]early late'!$G$1:$BT$134,8,FALSE))</f>
        <v/>
      </c>
      <c r="BH183" s="27" t="str">
        <f>IF(ISERROR(VLOOKUP($J183,'[1]early late'!$G$1:$BT$134,9,FALSE)),"",VLOOKUP($J183,'[1]early late'!$G$1:$BT$134,9,FALSE))</f>
        <v/>
      </c>
      <c r="BI183" s="27"/>
      <c r="BJ183">
        <v>3.21</v>
      </c>
      <c r="BK183">
        <v>22.41</v>
      </c>
      <c r="BM183" s="28"/>
      <c r="BN183" s="28" t="str">
        <f>IF(ISERROR(VLOOKUP($J183,'[1]early late'!$G$1:$BT$134,40,FALSE)),"",VLOOKUP($J183,'[1]early late'!$G$1:$BT$134,40,FALSE))</f>
        <v/>
      </c>
      <c r="BO183" s="28" t="str">
        <f>IF(ISERROR(VLOOKUP($J183,'[1]early late'!$G$1:$BT$134,41,FALSE)),"",VLOOKUP($J183,'[1]early late'!$G$1:$BT$134,41,FALSE))</f>
        <v/>
      </c>
      <c r="BP183">
        <f t="shared" si="137"/>
        <v>1.93</v>
      </c>
      <c r="BQ183">
        <f t="shared" si="171"/>
        <v>0.80999999999999872</v>
      </c>
      <c r="BR183">
        <f t="shared" si="172"/>
        <v>-1.1200000000000012</v>
      </c>
      <c r="BS183">
        <f t="shared" si="138"/>
        <v>1.66</v>
      </c>
      <c r="BT183">
        <f t="shared" si="173"/>
        <v>3.0399999999999991</v>
      </c>
      <c r="BU183">
        <f t="shared" si="174"/>
        <v>1.379999999999999</v>
      </c>
      <c r="BV183" t="str">
        <f t="shared" si="160"/>
        <v/>
      </c>
      <c r="BW183" s="24">
        <f t="shared" si="153"/>
        <v>1</v>
      </c>
      <c r="BX183" s="24">
        <f t="shared" si="175"/>
        <v>0.18999999999999995</v>
      </c>
      <c r="BY183" s="24">
        <f t="shared" si="176"/>
        <v>-0.53999999999999981</v>
      </c>
      <c r="BZ183" s="24">
        <f t="shared" si="177"/>
        <v>0.50999999999999979</v>
      </c>
      <c r="CA183" s="24">
        <f t="shared" si="178"/>
        <v>1</v>
      </c>
      <c r="CB183" s="24">
        <f t="shared" si="139"/>
        <v>0</v>
      </c>
      <c r="CC183" s="24">
        <f t="shared" si="179"/>
        <v>0</v>
      </c>
      <c r="CD183" s="25">
        <f t="shared" si="180"/>
        <v>0</v>
      </c>
      <c r="CE183" s="24">
        <f t="shared" si="181"/>
        <v>1</v>
      </c>
      <c r="CF183">
        <f t="shared" si="182"/>
        <v>1</v>
      </c>
      <c r="CG183">
        <f t="shared" si="140"/>
        <v>1</v>
      </c>
      <c r="CH183">
        <f t="shared" si="141"/>
        <v>1</v>
      </c>
      <c r="CI183">
        <f t="shared" si="142"/>
        <v>1</v>
      </c>
      <c r="CJ183">
        <f t="shared" si="143"/>
        <v>1</v>
      </c>
      <c r="CK183">
        <f t="shared" si="183"/>
        <v>3.6144578313253013</v>
      </c>
      <c r="CL183">
        <f t="shared" si="157"/>
        <v>-0.15999999999999992</v>
      </c>
      <c r="CM183">
        <f t="shared" si="158"/>
        <v>0</v>
      </c>
      <c r="CN183" t="str">
        <f t="shared" si="184"/>
        <v/>
      </c>
      <c r="CO183" t="str">
        <f t="shared" si="185"/>
        <v/>
      </c>
    </row>
    <row r="184" spans="1:93" ht="16" x14ac:dyDescent="0.2">
      <c r="A184">
        <v>157</v>
      </c>
      <c r="B184" t="s">
        <v>519</v>
      </c>
      <c r="C184" t="s">
        <v>94</v>
      </c>
      <c r="D184" t="s">
        <v>520</v>
      </c>
      <c r="E184" t="s">
        <v>521</v>
      </c>
      <c r="F184" t="s">
        <v>97</v>
      </c>
      <c r="G184">
        <v>93501</v>
      </c>
      <c r="H184" t="s">
        <v>522</v>
      </c>
      <c r="J184" t="str">
        <f t="shared" si="161"/>
        <v>Ruth Levitt_1</v>
      </c>
      <c r="K184" s="22">
        <v>6642</v>
      </c>
      <c r="L184">
        <v>1</v>
      </c>
      <c r="M184" s="22" t="s">
        <v>523</v>
      </c>
      <c r="N184" s="22"/>
      <c r="O184">
        <v>0</v>
      </c>
      <c r="P184">
        <v>0</v>
      </c>
      <c r="Q184">
        <v>0</v>
      </c>
      <c r="R184">
        <f t="shared" si="162"/>
        <v>0</v>
      </c>
      <c r="S184">
        <f t="shared" si="163"/>
        <v>0</v>
      </c>
      <c r="T184">
        <f t="shared" si="164"/>
        <v>0</v>
      </c>
      <c r="U184">
        <f t="shared" si="165"/>
        <v>0</v>
      </c>
      <c r="V184">
        <f t="shared" si="166"/>
        <v>0</v>
      </c>
      <c r="W184">
        <f t="shared" si="186"/>
        <v>0</v>
      </c>
      <c r="X184">
        <f t="shared" si="167"/>
        <v>0</v>
      </c>
      <c r="Y184" s="22" t="s">
        <v>158</v>
      </c>
      <c r="Z184">
        <v>0</v>
      </c>
      <c r="AA184">
        <f t="shared" si="189"/>
        <v>1</v>
      </c>
      <c r="AB184">
        <f t="shared" si="168"/>
        <v>0</v>
      </c>
      <c r="AC184">
        <v>0</v>
      </c>
      <c r="AD184">
        <v>0</v>
      </c>
      <c r="AE184">
        <f t="shared" si="169"/>
        <v>0</v>
      </c>
      <c r="AF184" s="23">
        <f t="shared" si="188"/>
        <v>0</v>
      </c>
      <c r="AG184">
        <f t="shared" si="154"/>
        <v>0</v>
      </c>
      <c r="AH184">
        <v>0</v>
      </c>
      <c r="AJ184">
        <f t="shared" si="170"/>
        <v>0</v>
      </c>
      <c r="AK184" s="22"/>
      <c r="AN184">
        <v>11</v>
      </c>
      <c r="AO184" s="24">
        <v>2</v>
      </c>
      <c r="AP184" s="25">
        <f t="shared" si="136"/>
        <v>85.416438356164377</v>
      </c>
      <c r="AQ184">
        <v>1</v>
      </c>
      <c r="AS184" s="26">
        <v>1</v>
      </c>
      <c r="AT184" s="24">
        <v>1</v>
      </c>
      <c r="AU184" s="27">
        <v>6</v>
      </c>
      <c r="AW184" s="22">
        <v>38275</v>
      </c>
      <c r="AX184" s="22" t="str">
        <f>IF(ISERROR(VLOOKUP($J184,'[1]early late'!$G$1:$BT$134,7,FALSE)),"",VLOOKUP($J184,'[1]early late'!$G$1:$BT$134,7,FALSE))</f>
        <v/>
      </c>
      <c r="AY184" s="22">
        <f>AY183</f>
        <v>38397</v>
      </c>
      <c r="AZ184" s="27">
        <f t="shared" si="159"/>
        <v>3.9666666666666668</v>
      </c>
      <c r="BA184" t="s">
        <v>101</v>
      </c>
      <c r="BB184" s="25">
        <f t="shared" si="152"/>
        <v>0</v>
      </c>
      <c r="BC184" s="27">
        <v>2.09</v>
      </c>
      <c r="BD184" s="27">
        <v>16.73</v>
      </c>
      <c r="BE184" s="27">
        <v>2.97</v>
      </c>
      <c r="BF184" s="27">
        <v>20.239999999999998</v>
      </c>
      <c r="BG184" s="27" t="str">
        <f>IF(ISERROR(VLOOKUP($J184,'[1]early late'!$G$1:$BT$134,8,FALSE)),"",VLOOKUP($J184,'[1]early late'!$G$1:$BT$134,8,FALSE))</f>
        <v/>
      </c>
      <c r="BH184" s="27" t="str">
        <f>IF(ISERROR(VLOOKUP($J184,'[1]early late'!$G$1:$BT$134,9,FALSE)),"",VLOOKUP($J184,'[1]early late'!$G$1:$BT$134,9,FALSE))</f>
        <v/>
      </c>
      <c r="BI184" s="27"/>
      <c r="BJ184">
        <v>3.02</v>
      </c>
      <c r="BK184">
        <v>21.05</v>
      </c>
      <c r="BM184" s="28"/>
      <c r="BN184" s="28" t="str">
        <f>IF(ISERROR(VLOOKUP($J184,'[1]early late'!$G$1:$BT$134,40,FALSE)),"",VLOOKUP($J184,'[1]early late'!$G$1:$BT$134,40,FALSE))</f>
        <v/>
      </c>
      <c r="BO184" s="28" t="str">
        <f>IF(ISERROR(VLOOKUP($J184,'[1]early late'!$G$1:$BT$134,41,FALSE)),"",VLOOKUP($J184,'[1]early late'!$G$1:$BT$134,41,FALSE))</f>
        <v/>
      </c>
      <c r="BP184">
        <f t="shared" si="137"/>
        <v>0.88000000000000034</v>
      </c>
      <c r="BQ184">
        <f t="shared" si="171"/>
        <v>3.509999999999998</v>
      </c>
      <c r="BR184">
        <f t="shared" si="172"/>
        <v>2.6299999999999977</v>
      </c>
      <c r="BS184">
        <f t="shared" si="138"/>
        <v>0.93000000000000016</v>
      </c>
      <c r="BT184">
        <f t="shared" si="173"/>
        <v>4.32</v>
      </c>
      <c r="BU184">
        <f t="shared" si="174"/>
        <v>3.3900000000000006</v>
      </c>
      <c r="BV184" t="str">
        <f t="shared" si="160"/>
        <v/>
      </c>
      <c r="BW184" s="24">
        <f t="shared" si="153"/>
        <v>0</v>
      </c>
      <c r="BX184" s="24">
        <f t="shared" si="175"/>
        <v>-0.18999999999999995</v>
      </c>
      <c r="BY184" s="24">
        <f t="shared" si="176"/>
        <v>0.53999999999999981</v>
      </c>
      <c r="BZ184" s="24">
        <f t="shared" si="177"/>
        <v>-0.50999999999999979</v>
      </c>
      <c r="CA184" s="24">
        <f t="shared" si="178"/>
        <v>1</v>
      </c>
      <c r="CB184" s="24" t="str">
        <f t="shared" si="139"/>
        <v/>
      </c>
      <c r="CC184" s="24">
        <f t="shared" si="179"/>
        <v>0</v>
      </c>
      <c r="CD184" s="25">
        <f t="shared" si="180"/>
        <v>0</v>
      </c>
      <c r="CE184" s="24">
        <f t="shared" si="181"/>
        <v>1</v>
      </c>
      <c r="CF184">
        <f t="shared" si="182"/>
        <v>1</v>
      </c>
      <c r="CG184">
        <f t="shared" si="140"/>
        <v>1</v>
      </c>
      <c r="CH184">
        <f t="shared" si="141"/>
        <v>0</v>
      </c>
      <c r="CI184">
        <f t="shared" si="142"/>
        <v>1</v>
      </c>
      <c r="CJ184">
        <f t="shared" si="143"/>
        <v>1</v>
      </c>
      <c r="CK184">
        <f t="shared" si="183"/>
        <v>6.4516129032258052</v>
      </c>
      <c r="CL184">
        <f t="shared" si="157"/>
        <v>0.56999999999999984</v>
      </c>
      <c r="CM184">
        <f t="shared" si="158"/>
        <v>0</v>
      </c>
      <c r="CN184" t="str">
        <f t="shared" si="184"/>
        <v/>
      </c>
      <c r="CO184" t="str">
        <f t="shared" si="185"/>
        <v/>
      </c>
    </row>
    <row r="185" spans="1:93" ht="16" x14ac:dyDescent="0.2">
      <c r="A185">
        <v>181</v>
      </c>
      <c r="B185" t="s">
        <v>565</v>
      </c>
      <c r="C185" t="s">
        <v>94</v>
      </c>
      <c r="D185" t="s">
        <v>566</v>
      </c>
      <c r="E185" t="s">
        <v>109</v>
      </c>
      <c r="F185" t="s">
        <v>97</v>
      </c>
      <c r="G185">
        <v>90064</v>
      </c>
      <c r="H185" t="s">
        <v>567</v>
      </c>
      <c r="J185" t="str">
        <f t="shared" si="161"/>
        <v>Susan Worf_1</v>
      </c>
      <c r="K185" s="22">
        <f>IF(ISERROR(VLOOKUP($J185,'[1]early late'!$G$1:$BT$134,4,FALSE)),"",VLOOKUP($J185,'[1]early late'!$G$1:$BT$134,4,FALSE))</f>
        <v>14078</v>
      </c>
      <c r="L185">
        <v>1</v>
      </c>
      <c r="M185" s="22" t="s">
        <v>568</v>
      </c>
      <c r="N185" s="22"/>
      <c r="O185">
        <v>0</v>
      </c>
      <c r="P185">
        <v>0</v>
      </c>
      <c r="Q185">
        <v>0</v>
      </c>
      <c r="R185">
        <f t="shared" si="162"/>
        <v>0</v>
      </c>
      <c r="S185">
        <f t="shared" si="163"/>
        <v>1</v>
      </c>
      <c r="T185">
        <f t="shared" si="164"/>
        <v>1</v>
      </c>
      <c r="U185">
        <f t="shared" si="165"/>
        <v>0</v>
      </c>
      <c r="V185">
        <f t="shared" si="166"/>
        <v>0</v>
      </c>
      <c r="W185">
        <f t="shared" si="186"/>
        <v>0</v>
      </c>
      <c r="X185">
        <f t="shared" si="167"/>
        <v>0</v>
      </c>
      <c r="Y185" s="22" t="s">
        <v>158</v>
      </c>
      <c r="Z185">
        <v>0</v>
      </c>
      <c r="AA185">
        <f t="shared" si="189"/>
        <v>1</v>
      </c>
      <c r="AB185">
        <f t="shared" si="168"/>
        <v>0</v>
      </c>
      <c r="AC185">
        <v>0</v>
      </c>
      <c r="AD185">
        <v>0</v>
      </c>
      <c r="AE185">
        <f t="shared" si="169"/>
        <v>0</v>
      </c>
      <c r="AF185" s="23">
        <f t="shared" si="188"/>
        <v>0</v>
      </c>
      <c r="AG185">
        <f t="shared" si="154"/>
        <v>0</v>
      </c>
      <c r="AH185">
        <v>0</v>
      </c>
      <c r="AJ185">
        <f t="shared" si="170"/>
        <v>0</v>
      </c>
      <c r="AK185" s="22"/>
      <c r="AN185">
        <f>IF(ISERROR(VLOOKUP($J185,'[1]early late'!$G$1:$BT$134,6,FALSE)),"",VLOOKUP($J185,'[1]early late'!$G$1:$BT$134,6,FALSE))</f>
        <v>9</v>
      </c>
      <c r="AO185" s="24">
        <v>2</v>
      </c>
      <c r="AP185" s="25">
        <f t="shared" si="136"/>
        <v>66.597260273972609</v>
      </c>
      <c r="AQ185">
        <v>1</v>
      </c>
      <c r="AS185" s="26">
        <v>1</v>
      </c>
      <c r="AT185" s="24">
        <v>1</v>
      </c>
      <c r="AU185" s="27">
        <v>6</v>
      </c>
      <c r="AW185" s="22">
        <v>38742</v>
      </c>
      <c r="AX185" s="22">
        <f>IF(ISERROR(VLOOKUP($J185,'[1]early late'!$G$1:$BT$134,7,FALSE)),"",VLOOKUP($J185,'[1]early late'!$G$1:$BT$134,7,FALSE))</f>
        <v>38747</v>
      </c>
      <c r="AY185" s="22">
        <v>41008</v>
      </c>
      <c r="AZ185" s="27">
        <f t="shared" si="159"/>
        <v>74.466666666666669</v>
      </c>
      <c r="BA185" t="s">
        <v>101</v>
      </c>
      <c r="BB185" s="25">
        <f t="shared" si="152"/>
        <v>0</v>
      </c>
      <c r="BC185" s="27">
        <v>2.34</v>
      </c>
      <c r="BD185" s="27">
        <v>11.61</v>
      </c>
      <c r="BE185" s="27">
        <v>0.38</v>
      </c>
      <c r="BF185" s="27">
        <v>21.83</v>
      </c>
      <c r="BG185" s="27">
        <f>IF(ISERROR(VLOOKUP($J185,'[1]early late'!$G$1:$BT$134,8,FALSE)),"",VLOOKUP($J185,'[1]early late'!$G$1:$BT$134,8,FALSE))</f>
        <v>5</v>
      </c>
      <c r="BH185" s="27">
        <f>IF(ISERROR(VLOOKUP($J185,'[1]early late'!$G$1:$BT$134,9,FALSE)),"",VLOOKUP($J185,'[1]early late'!$G$1:$BT$134,9,FALSE))</f>
        <v>1.68</v>
      </c>
      <c r="BI185" s="27"/>
      <c r="BJ185">
        <v>3.44</v>
      </c>
      <c r="BK185">
        <v>19.399999999999999</v>
      </c>
      <c r="BM185" s="28" t="s">
        <v>569</v>
      </c>
      <c r="BN185" s="28">
        <f>IF(ISERROR(VLOOKUP($J185,'[1]early late'!$G$1:$BT$134,40,FALSE)),"",VLOOKUP($J185,'[1]early late'!$G$1:$BT$134,40,FALSE))</f>
        <v>-0.65999999999999992</v>
      </c>
      <c r="BO185" s="28">
        <f>IF(ISERROR(VLOOKUP($J185,'[1]early late'!$G$1:$BT$134,41,FALSE)),"",VLOOKUP($J185,'[1]early late'!$G$1:$BT$134,41,FALSE))</f>
        <v>1.76</v>
      </c>
      <c r="BP185">
        <f t="shared" si="137"/>
        <v>-1.96</v>
      </c>
      <c r="BQ185">
        <f t="shared" si="171"/>
        <v>10.219999999999999</v>
      </c>
      <c r="BR185">
        <f t="shared" si="172"/>
        <v>12.18</v>
      </c>
      <c r="BS185">
        <f t="shared" si="138"/>
        <v>1.1000000000000001</v>
      </c>
      <c r="BT185">
        <f t="shared" si="173"/>
        <v>7.7899999999999991</v>
      </c>
      <c r="BU185">
        <f t="shared" si="174"/>
        <v>6.6899999999999995</v>
      </c>
      <c r="BV185" t="str">
        <f t="shared" si="160"/>
        <v/>
      </c>
      <c r="BW185" s="24">
        <f t="shared" si="153"/>
        <v>0</v>
      </c>
      <c r="BX185" s="24">
        <f t="shared" si="175"/>
        <v>-0.9700000000000002</v>
      </c>
      <c r="BY185" s="24">
        <f t="shared" si="176"/>
        <v>0.50999999999999979</v>
      </c>
      <c r="BZ185" s="24">
        <f t="shared" si="177"/>
        <v>-2.91</v>
      </c>
      <c r="CA185" s="24">
        <f t="shared" si="178"/>
        <v>1</v>
      </c>
      <c r="CB185" s="24" t="str">
        <f t="shared" si="139"/>
        <v/>
      </c>
      <c r="CC185" s="24">
        <f t="shared" si="179"/>
        <v>0</v>
      </c>
      <c r="CD185" s="25">
        <f t="shared" si="180"/>
        <v>0</v>
      </c>
      <c r="CE185" s="24">
        <f t="shared" si="181"/>
        <v>0</v>
      </c>
      <c r="CF185">
        <f t="shared" si="182"/>
        <v>1</v>
      </c>
      <c r="CG185">
        <f t="shared" si="140"/>
        <v>1</v>
      </c>
      <c r="CH185">
        <f t="shared" si="141"/>
        <v>1</v>
      </c>
      <c r="CI185">
        <f t="shared" si="142"/>
        <v>1</v>
      </c>
      <c r="CJ185">
        <f t="shared" si="143"/>
        <v>1</v>
      </c>
      <c r="CK185">
        <f t="shared" si="183"/>
        <v>5.4545454545454541</v>
      </c>
      <c r="CL185">
        <f t="shared" si="157"/>
        <v>0.39999999999999991</v>
      </c>
      <c r="CM185">
        <f t="shared" si="158"/>
        <v>0</v>
      </c>
      <c r="CN185" t="str">
        <f t="shared" si="184"/>
        <v/>
      </c>
      <c r="CO185" t="str">
        <f t="shared" si="185"/>
        <v/>
      </c>
    </row>
    <row r="186" spans="1:93" ht="16" hidden="1" x14ac:dyDescent="0.2">
      <c r="A186">
        <v>188</v>
      </c>
      <c r="B186" t="s">
        <v>585</v>
      </c>
      <c r="C186" t="s">
        <v>94</v>
      </c>
      <c r="D186" t="s">
        <v>586</v>
      </c>
      <c r="E186" t="s">
        <v>96</v>
      </c>
      <c r="F186" t="s">
        <v>97</v>
      </c>
      <c r="G186">
        <v>91364</v>
      </c>
      <c r="H186" t="s">
        <v>587</v>
      </c>
      <c r="J186" t="str">
        <f t="shared" si="161"/>
        <v>Warren Karp_0</v>
      </c>
      <c r="K186" s="22">
        <v>10608</v>
      </c>
      <c r="L186">
        <v>1</v>
      </c>
      <c r="M186" s="22" t="s">
        <v>588</v>
      </c>
      <c r="N186" s="22"/>
      <c r="O186">
        <v>0</v>
      </c>
      <c r="P186">
        <v>0</v>
      </c>
      <c r="Q186">
        <v>0</v>
      </c>
      <c r="R186">
        <f t="shared" si="162"/>
        <v>0</v>
      </c>
      <c r="S186">
        <f t="shared" si="163"/>
        <v>0</v>
      </c>
      <c r="T186">
        <f t="shared" si="164"/>
        <v>0</v>
      </c>
      <c r="U186">
        <f t="shared" si="165"/>
        <v>0</v>
      </c>
      <c r="V186">
        <f t="shared" si="166"/>
        <v>0</v>
      </c>
      <c r="W186">
        <f t="shared" si="186"/>
        <v>0</v>
      </c>
      <c r="X186">
        <f t="shared" si="167"/>
        <v>0</v>
      </c>
      <c r="Y186" s="22" t="s">
        <v>190</v>
      </c>
      <c r="Z186">
        <v>0</v>
      </c>
      <c r="AA186">
        <f t="shared" si="189"/>
        <v>1</v>
      </c>
      <c r="AB186">
        <f t="shared" si="168"/>
        <v>1</v>
      </c>
      <c r="AC186">
        <v>0</v>
      </c>
      <c r="AD186">
        <v>1</v>
      </c>
      <c r="AE186">
        <f t="shared" si="169"/>
        <v>0</v>
      </c>
      <c r="AF186" s="23">
        <f t="shared" si="188"/>
        <v>0</v>
      </c>
      <c r="AG186">
        <f t="shared" si="154"/>
        <v>0</v>
      </c>
      <c r="AH186">
        <v>0</v>
      </c>
      <c r="AJ186">
        <f t="shared" si="170"/>
        <v>0</v>
      </c>
      <c r="AK186" s="22" t="s">
        <v>589</v>
      </c>
      <c r="AL186">
        <v>27</v>
      </c>
      <c r="AN186">
        <v>13</v>
      </c>
      <c r="AO186" s="24">
        <v>1</v>
      </c>
      <c r="AP186" s="25">
        <f t="shared" si="136"/>
        <v>73.786301369863011</v>
      </c>
      <c r="AQ186">
        <v>1</v>
      </c>
      <c r="AS186" s="26">
        <v>0</v>
      </c>
      <c r="AT186" s="24">
        <v>1</v>
      </c>
      <c r="AU186" s="27">
        <v>6</v>
      </c>
      <c r="AW186" s="22">
        <v>37932</v>
      </c>
      <c r="AX186" s="22" t="str">
        <f>IF(ISERROR(VLOOKUP($J186,'[1]early late'!$G$1:$BT$134,7,FALSE)),"",VLOOKUP($J186,'[1]early late'!$G$1:$BT$134,7,FALSE))</f>
        <v/>
      </c>
      <c r="AY186" s="22">
        <v>37959</v>
      </c>
      <c r="AZ186" s="27">
        <f t="shared" si="159"/>
        <v>0.9</v>
      </c>
      <c r="BA186" t="s">
        <v>118</v>
      </c>
      <c r="BB186" s="25">
        <f t="shared" ref="BB186:BB217" si="190">IF($BA186="OD",0,IF($BA186="OS",1,IF($BA186="OU",2,IF($BA186="null",3,""))))</f>
        <v>1</v>
      </c>
      <c r="BC186" s="27">
        <v>1.1499999999999999</v>
      </c>
      <c r="BD186" s="27">
        <v>8.91</v>
      </c>
      <c r="BE186" s="27">
        <v>1.8</v>
      </c>
      <c r="BF186" s="27">
        <v>10.55</v>
      </c>
      <c r="BG186" s="27" t="str">
        <f>IF(ISERROR(VLOOKUP($J186,'[1]early late'!$G$1:$BT$134,8,FALSE)),"",VLOOKUP($J186,'[1]early late'!$G$1:$BT$134,8,FALSE))</f>
        <v/>
      </c>
      <c r="BH186" s="27" t="str">
        <f>IF(ISERROR(VLOOKUP($J186,'[1]early late'!$G$1:$BT$134,9,FALSE)),"",VLOOKUP($J186,'[1]early late'!$G$1:$BT$134,9,FALSE))</f>
        <v/>
      </c>
      <c r="BI186" s="27"/>
      <c r="BJ186">
        <v>3.57</v>
      </c>
      <c r="BK186">
        <v>10.91</v>
      </c>
      <c r="BM186" s="28" t="s">
        <v>590</v>
      </c>
      <c r="BN186" s="28" t="str">
        <f>IF(ISERROR(VLOOKUP($J186,'[1]early late'!$G$1:$BT$134,40,FALSE)),"",VLOOKUP($J186,'[1]early late'!$G$1:$BT$134,40,FALSE))</f>
        <v/>
      </c>
      <c r="BO186" s="28" t="str">
        <f>IF(ISERROR(VLOOKUP($J186,'[1]early late'!$G$1:$BT$134,41,FALSE)),"",VLOOKUP($J186,'[1]early late'!$G$1:$BT$134,41,FALSE))</f>
        <v/>
      </c>
      <c r="BP186">
        <f t="shared" si="137"/>
        <v>0.65000000000000013</v>
      </c>
      <c r="BQ186">
        <f t="shared" si="171"/>
        <v>1.6400000000000006</v>
      </c>
      <c r="BR186">
        <f t="shared" si="172"/>
        <v>0.99000000000000044</v>
      </c>
      <c r="BS186">
        <f t="shared" si="138"/>
        <v>2.42</v>
      </c>
      <c r="BT186">
        <f t="shared" si="173"/>
        <v>2</v>
      </c>
      <c r="BU186">
        <f t="shared" si="174"/>
        <v>-0.41999999999999993</v>
      </c>
      <c r="BV186" t="str">
        <f t="shared" si="160"/>
        <v/>
      </c>
      <c r="BW186" s="24">
        <f t="shared" ref="BW186:BW217" si="191">IF(ISNUMBER($BB186),IF(OR($BB186=$AS186,$BB186=2),1,0),"")</f>
        <v>0</v>
      </c>
      <c r="BX186" s="24">
        <f t="shared" si="175"/>
        <v>0.58999999999999986</v>
      </c>
      <c r="BY186" s="24">
        <f t="shared" si="176"/>
        <v>0.6399999999999999</v>
      </c>
      <c r="BZ186" s="24">
        <f t="shared" si="177"/>
        <v>-0.21999999999999997</v>
      </c>
      <c r="CA186" s="24">
        <f t="shared" si="178"/>
        <v>1</v>
      </c>
      <c r="CB186" s="24" t="str">
        <f t="shared" si="139"/>
        <v/>
      </c>
      <c r="CC186" s="24">
        <f t="shared" si="179"/>
        <v>1</v>
      </c>
      <c r="CD186" s="25">
        <f t="shared" si="180"/>
        <v>0</v>
      </c>
      <c r="CE186" s="24">
        <f t="shared" si="181"/>
        <v>1</v>
      </c>
      <c r="CF186">
        <f t="shared" si="182"/>
        <v>1</v>
      </c>
      <c r="CG186">
        <f t="shared" si="140"/>
        <v>1</v>
      </c>
      <c r="CH186">
        <f t="shared" si="141"/>
        <v>1</v>
      </c>
      <c r="CI186">
        <f t="shared" si="142"/>
        <v>1</v>
      </c>
      <c r="CJ186">
        <f t="shared" si="143"/>
        <v>1</v>
      </c>
      <c r="CK186">
        <f t="shared" si="183"/>
        <v>2.4793388429752068</v>
      </c>
      <c r="CL186">
        <f t="shared" si="157"/>
        <v>-0.91999999999999993</v>
      </c>
      <c r="CM186">
        <f t="shared" si="158"/>
        <v>0</v>
      </c>
      <c r="CN186" t="str">
        <f t="shared" si="184"/>
        <v/>
      </c>
      <c r="CO186">
        <f t="shared" si="185"/>
        <v>1</v>
      </c>
    </row>
    <row r="187" spans="1:93" ht="16" hidden="1" x14ac:dyDescent="0.2">
      <c r="A187">
        <v>223</v>
      </c>
      <c r="B187" t="s">
        <v>671</v>
      </c>
      <c r="C187" t="s">
        <v>94</v>
      </c>
      <c r="J187" t="str">
        <f t="shared" si="161"/>
        <v>Ernesto Carrillo_0</v>
      </c>
      <c r="K187" s="22">
        <v>17639</v>
      </c>
      <c r="L187">
        <v>0</v>
      </c>
      <c r="M187" s="22"/>
      <c r="N187" s="22"/>
      <c r="O187">
        <v>0</v>
      </c>
      <c r="P187">
        <v>0</v>
      </c>
      <c r="Q187">
        <v>0</v>
      </c>
      <c r="R187">
        <f t="shared" si="162"/>
        <v>0</v>
      </c>
      <c r="S187">
        <f t="shared" si="163"/>
        <v>0</v>
      </c>
      <c r="T187">
        <f t="shared" si="164"/>
        <v>0</v>
      </c>
      <c r="U187">
        <f t="shared" si="165"/>
        <v>0</v>
      </c>
      <c r="V187">
        <f t="shared" si="166"/>
        <v>0</v>
      </c>
      <c r="W187">
        <f t="shared" si="186"/>
        <v>0</v>
      </c>
      <c r="X187">
        <f t="shared" si="167"/>
        <v>0</v>
      </c>
      <c r="Y187" s="22" t="s">
        <v>672</v>
      </c>
      <c r="Z187">
        <v>0</v>
      </c>
      <c r="AA187">
        <f t="shared" si="189"/>
        <v>1</v>
      </c>
      <c r="AB187">
        <f t="shared" si="168"/>
        <v>1</v>
      </c>
      <c r="AC187">
        <v>1</v>
      </c>
      <c r="AD187">
        <v>0</v>
      </c>
      <c r="AE187">
        <f t="shared" si="169"/>
        <v>0</v>
      </c>
      <c r="AF187" s="23">
        <f t="shared" si="188"/>
        <v>1</v>
      </c>
      <c r="AG187">
        <f t="shared" si="154"/>
        <v>0</v>
      </c>
      <c r="AH187">
        <v>0</v>
      </c>
      <c r="AJ187">
        <f t="shared" si="170"/>
        <v>0</v>
      </c>
      <c r="AK187" s="22"/>
      <c r="AL187">
        <v>30</v>
      </c>
      <c r="AN187">
        <v>15</v>
      </c>
      <c r="AO187" s="24">
        <v>1</v>
      </c>
      <c r="AP187" s="25">
        <f t="shared" si="136"/>
        <v>63.493150684931507</v>
      </c>
      <c r="AQ187">
        <v>1</v>
      </c>
      <c r="AS187" s="26">
        <v>0</v>
      </c>
      <c r="AT187" s="24">
        <v>1</v>
      </c>
      <c r="AU187" s="27">
        <v>6</v>
      </c>
      <c r="AV187" s="27"/>
      <c r="AW187" s="29">
        <v>41152</v>
      </c>
      <c r="AX187" s="22" t="str">
        <f>IF(ISERROR(VLOOKUP($J187,'[1]early late'!$G$1:$BT$134,7,FALSE)),"",VLOOKUP($J187,'[1]early late'!$G$1:$BT$134,7,FALSE))</f>
        <v/>
      </c>
      <c r="AY187" s="29">
        <v>41250</v>
      </c>
      <c r="AZ187" s="27">
        <v>3.2333333333333298</v>
      </c>
      <c r="BA187" t="s">
        <v>118</v>
      </c>
      <c r="BB187" s="25">
        <f t="shared" si="190"/>
        <v>1</v>
      </c>
      <c r="BC187">
        <v>1.99</v>
      </c>
      <c r="BD187">
        <v>15.13</v>
      </c>
      <c r="BE187">
        <v>1.85</v>
      </c>
      <c r="BF187">
        <v>17.38</v>
      </c>
      <c r="BG187" s="27" t="str">
        <f>IF(ISERROR(VLOOKUP($J187,'[1]early late'!$G$1:$BT$134,8,FALSE)),"",VLOOKUP($J187,'[1]early late'!$G$1:$BT$134,8,FALSE))</f>
        <v/>
      </c>
      <c r="BH187" s="27" t="str">
        <f>IF(ISERROR(VLOOKUP($J187,'[1]early late'!$G$1:$BT$134,9,FALSE)),"",VLOOKUP($J187,'[1]early late'!$G$1:$BT$134,9,FALSE))</f>
        <v/>
      </c>
      <c r="BJ187">
        <v>3.52</v>
      </c>
      <c r="BK187">
        <v>15.67</v>
      </c>
      <c r="BN187" s="28" t="str">
        <f>IF(ISERROR(VLOOKUP($J187,'[1]early late'!$G$1:$BT$134,40,FALSE)),"",VLOOKUP($J187,'[1]early late'!$G$1:$BT$134,40,FALSE))</f>
        <v/>
      </c>
      <c r="BO187" s="28" t="str">
        <f>IF(ISERROR(VLOOKUP($J187,'[1]early late'!$G$1:$BT$134,41,FALSE)),"",VLOOKUP($J187,'[1]early late'!$G$1:$BT$134,41,FALSE))</f>
        <v/>
      </c>
      <c r="BP187">
        <f t="shared" si="137"/>
        <v>-0.1399999999999999</v>
      </c>
      <c r="BQ187">
        <f t="shared" si="171"/>
        <v>2.2499999999999982</v>
      </c>
      <c r="BR187">
        <f t="shared" si="172"/>
        <v>2.3899999999999979</v>
      </c>
      <c r="BS187">
        <f t="shared" si="138"/>
        <v>1.53</v>
      </c>
      <c r="BT187">
        <f t="shared" si="173"/>
        <v>0.53999999999999915</v>
      </c>
      <c r="BU187">
        <f t="shared" si="174"/>
        <v>-0.99000000000000021</v>
      </c>
      <c r="BW187" s="24">
        <f t="shared" si="191"/>
        <v>0</v>
      </c>
      <c r="BX187" s="24">
        <f t="shared" si="175"/>
        <v>-0.60999999999999988</v>
      </c>
      <c r="BY187" s="24">
        <f t="shared" si="176"/>
        <v>0</v>
      </c>
      <c r="BZ187" s="24">
        <f t="shared" si="177"/>
        <v>-0.48999999999999977</v>
      </c>
      <c r="CA187" s="24">
        <f t="shared" si="178"/>
        <v>1</v>
      </c>
      <c r="CB187" s="24" t="str">
        <f t="shared" si="139"/>
        <v/>
      </c>
      <c r="CC187" s="24">
        <f t="shared" si="179"/>
        <v>1</v>
      </c>
      <c r="CD187" s="25">
        <f t="shared" si="180"/>
        <v>0</v>
      </c>
      <c r="CE187" s="24">
        <f t="shared" si="181"/>
        <v>1</v>
      </c>
      <c r="CF187">
        <f t="shared" si="182"/>
        <v>1</v>
      </c>
      <c r="CG187">
        <f t="shared" si="140"/>
        <v>1</v>
      </c>
      <c r="CH187">
        <f t="shared" si="141"/>
        <v>1</v>
      </c>
      <c r="CI187">
        <f t="shared" si="142"/>
        <v>1</v>
      </c>
      <c r="CJ187">
        <f t="shared" si="143"/>
        <v>1</v>
      </c>
      <c r="CK187">
        <f t="shared" si="183"/>
        <v>3.9215686274509802</v>
      </c>
      <c r="CL187">
        <f t="shared" si="157"/>
        <v>-3.0000000000000027E-2</v>
      </c>
      <c r="CM187">
        <f t="shared" si="158"/>
        <v>0</v>
      </c>
      <c r="CN187" t="str">
        <f t="shared" si="184"/>
        <v/>
      </c>
      <c r="CO187">
        <f t="shared" si="185"/>
        <v>1</v>
      </c>
    </row>
    <row r="188" spans="1:93" ht="16" hidden="1" x14ac:dyDescent="0.2">
      <c r="A188">
        <v>232</v>
      </c>
      <c r="B188" t="s">
        <v>688</v>
      </c>
      <c r="C188" t="s">
        <v>94</v>
      </c>
      <c r="J188" t="str">
        <f t="shared" si="161"/>
        <v>Grace Bilezikjian_1</v>
      </c>
      <c r="K188" s="22">
        <v>14148</v>
      </c>
      <c r="L188">
        <v>1</v>
      </c>
      <c r="M188" s="22" t="s">
        <v>366</v>
      </c>
      <c r="N188" s="22"/>
      <c r="O188">
        <v>0</v>
      </c>
      <c r="P188">
        <v>0</v>
      </c>
      <c r="Q188">
        <v>0</v>
      </c>
      <c r="R188">
        <f t="shared" si="162"/>
        <v>0</v>
      </c>
      <c r="S188">
        <f t="shared" si="163"/>
        <v>1</v>
      </c>
      <c r="T188">
        <f t="shared" si="164"/>
        <v>0</v>
      </c>
      <c r="U188">
        <f t="shared" si="165"/>
        <v>0</v>
      </c>
      <c r="V188">
        <f t="shared" si="166"/>
        <v>0</v>
      </c>
      <c r="W188">
        <f t="shared" si="186"/>
        <v>0</v>
      </c>
      <c r="X188">
        <f t="shared" si="167"/>
        <v>0</v>
      </c>
      <c r="Y188" s="22" t="s">
        <v>689</v>
      </c>
      <c r="Z188">
        <v>0</v>
      </c>
      <c r="AA188">
        <f t="shared" si="189"/>
        <v>1</v>
      </c>
      <c r="AB188">
        <f t="shared" si="168"/>
        <v>1</v>
      </c>
      <c r="AC188">
        <v>1</v>
      </c>
      <c r="AD188">
        <v>0</v>
      </c>
      <c r="AE188">
        <f t="shared" si="169"/>
        <v>0</v>
      </c>
      <c r="AF188" s="23">
        <f t="shared" si="188"/>
        <v>1</v>
      </c>
      <c r="AG188">
        <f t="shared" si="154"/>
        <v>0</v>
      </c>
      <c r="AH188">
        <v>0</v>
      </c>
      <c r="AJ188">
        <f t="shared" si="170"/>
        <v>0</v>
      </c>
      <c r="AK188" s="22"/>
      <c r="AL188">
        <v>27</v>
      </c>
      <c r="AN188">
        <v>13</v>
      </c>
      <c r="AO188" s="24">
        <v>2</v>
      </c>
      <c r="AP188" s="25">
        <f t="shared" si="136"/>
        <v>73.526027397260279</v>
      </c>
      <c r="AQ188">
        <v>1</v>
      </c>
      <c r="AS188" s="26">
        <v>1</v>
      </c>
      <c r="AT188" s="24">
        <v>1</v>
      </c>
      <c r="AU188" s="27">
        <v>6</v>
      </c>
      <c r="AV188" s="27"/>
      <c r="AW188" s="29">
        <v>41376</v>
      </c>
      <c r="AX188" s="22" t="str">
        <f>IF(ISERROR(VLOOKUP($J188,'[1]early late'!$G$1:$BT$134,7,FALSE)),"",VLOOKUP($J188,'[1]early late'!$G$1:$BT$134,7,FALSE))</f>
        <v/>
      </c>
      <c r="AY188" s="29">
        <v>41416</v>
      </c>
      <c r="AZ188" s="27">
        <v>1.3333333333333299</v>
      </c>
      <c r="BA188" t="s">
        <v>101</v>
      </c>
      <c r="BB188" s="25">
        <f t="shared" si="190"/>
        <v>0</v>
      </c>
      <c r="BC188">
        <v>1.25</v>
      </c>
      <c r="BD188">
        <v>17.96</v>
      </c>
      <c r="BE188">
        <v>1.36</v>
      </c>
      <c r="BF188">
        <v>16.88</v>
      </c>
      <c r="BG188" s="27" t="str">
        <f>IF(ISERROR(VLOOKUP($J188,'[1]early late'!$G$1:$BT$134,8,FALSE)),"",VLOOKUP($J188,'[1]early late'!$G$1:$BT$134,8,FALSE))</f>
        <v/>
      </c>
      <c r="BH188" s="27" t="str">
        <f>IF(ISERROR(VLOOKUP($J188,'[1]early late'!$G$1:$BT$134,9,FALSE)),"",VLOOKUP($J188,'[1]early late'!$G$1:$BT$134,9,FALSE))</f>
        <v/>
      </c>
      <c r="BJ188">
        <v>2.91</v>
      </c>
      <c r="BK188">
        <v>19.91</v>
      </c>
      <c r="BN188" s="28" t="str">
        <f>IF(ISERROR(VLOOKUP($J188,'[1]early late'!$G$1:$BT$134,40,FALSE)),"",VLOOKUP($J188,'[1]early late'!$G$1:$BT$134,40,FALSE))</f>
        <v/>
      </c>
      <c r="BO188" s="28" t="str">
        <f>IF(ISERROR(VLOOKUP($J188,'[1]early late'!$G$1:$BT$134,41,FALSE)),"",VLOOKUP($J188,'[1]early late'!$G$1:$BT$134,41,FALSE))</f>
        <v/>
      </c>
      <c r="BP188">
        <f t="shared" si="137"/>
        <v>0.1100000000000001</v>
      </c>
      <c r="BQ188">
        <f t="shared" si="171"/>
        <v>-1.0800000000000018</v>
      </c>
      <c r="BR188">
        <f t="shared" si="172"/>
        <v>-1.1900000000000019</v>
      </c>
      <c r="BS188">
        <f t="shared" si="138"/>
        <v>1.6600000000000001</v>
      </c>
      <c r="BT188">
        <f t="shared" si="173"/>
        <v>1.9499999999999993</v>
      </c>
      <c r="BU188">
        <f t="shared" si="174"/>
        <v>0.28999999999999915</v>
      </c>
      <c r="BW188" s="24">
        <f t="shared" si="191"/>
        <v>0</v>
      </c>
      <c r="BX188" s="24">
        <f t="shared" si="175"/>
        <v>0.26000000000000023</v>
      </c>
      <c r="BY188" s="24">
        <f t="shared" si="176"/>
        <v>0.36</v>
      </c>
      <c r="BZ188" s="24">
        <f t="shared" si="177"/>
        <v>-0.60999999999999988</v>
      </c>
      <c r="CA188" s="24">
        <f t="shared" si="178"/>
        <v>1</v>
      </c>
      <c r="CB188" s="24" t="str">
        <f t="shared" si="139"/>
        <v/>
      </c>
      <c r="CC188" s="24">
        <f t="shared" si="179"/>
        <v>1</v>
      </c>
      <c r="CD188" s="25">
        <f t="shared" si="180"/>
        <v>0</v>
      </c>
      <c r="CE188" s="24">
        <f t="shared" si="181"/>
        <v>1</v>
      </c>
      <c r="CF188">
        <f t="shared" si="182"/>
        <v>1</v>
      </c>
      <c r="CG188">
        <f t="shared" si="140"/>
        <v>1</v>
      </c>
      <c r="CH188">
        <f t="shared" si="141"/>
        <v>1</v>
      </c>
      <c r="CI188">
        <f t="shared" si="142"/>
        <v>1</v>
      </c>
      <c r="CJ188">
        <f t="shared" si="143"/>
        <v>1</v>
      </c>
      <c r="CK188">
        <f t="shared" si="183"/>
        <v>3.6144578313253009</v>
      </c>
      <c r="CL188">
        <f t="shared" si="157"/>
        <v>-0.16000000000000014</v>
      </c>
      <c r="CM188">
        <f t="shared" si="158"/>
        <v>0</v>
      </c>
      <c r="CN188" t="str">
        <f t="shared" si="184"/>
        <v/>
      </c>
      <c r="CO188">
        <f t="shared" si="185"/>
        <v>1</v>
      </c>
    </row>
    <row r="189" spans="1:93" ht="16" hidden="1" x14ac:dyDescent="0.2">
      <c r="A189">
        <v>233</v>
      </c>
      <c r="B189" t="s">
        <v>690</v>
      </c>
      <c r="C189" t="s">
        <v>94</v>
      </c>
      <c r="D189" t="s">
        <v>691</v>
      </c>
      <c r="E189" t="s">
        <v>242</v>
      </c>
      <c r="F189" t="s">
        <v>97</v>
      </c>
      <c r="G189">
        <v>91403</v>
      </c>
      <c r="H189" t="s">
        <v>692</v>
      </c>
      <c r="J189" t="str">
        <f t="shared" si="161"/>
        <v>Hazel Palache_0</v>
      </c>
      <c r="K189" s="22">
        <v>15076</v>
      </c>
      <c r="L189">
        <v>1</v>
      </c>
      <c r="M189" s="22" t="s">
        <v>451</v>
      </c>
      <c r="N189" s="22"/>
      <c r="O189">
        <v>1</v>
      </c>
      <c r="P189">
        <v>1</v>
      </c>
      <c r="Q189">
        <v>0</v>
      </c>
      <c r="R189">
        <f t="shared" si="162"/>
        <v>0</v>
      </c>
      <c r="S189">
        <f t="shared" si="163"/>
        <v>0</v>
      </c>
      <c r="T189">
        <f t="shared" si="164"/>
        <v>0</v>
      </c>
      <c r="U189">
        <f t="shared" si="165"/>
        <v>0</v>
      </c>
      <c r="V189">
        <f t="shared" si="166"/>
        <v>0</v>
      </c>
      <c r="W189">
        <f t="shared" si="186"/>
        <v>0</v>
      </c>
      <c r="X189">
        <f t="shared" si="167"/>
        <v>0</v>
      </c>
      <c r="Y189" s="22" t="s">
        <v>693</v>
      </c>
      <c r="Z189">
        <v>0</v>
      </c>
      <c r="AA189">
        <f t="shared" si="189"/>
        <v>1</v>
      </c>
      <c r="AB189">
        <f t="shared" si="168"/>
        <v>1</v>
      </c>
      <c r="AC189">
        <v>1</v>
      </c>
      <c r="AD189">
        <v>0</v>
      </c>
      <c r="AE189">
        <f t="shared" si="169"/>
        <v>0</v>
      </c>
      <c r="AF189" s="23">
        <f t="shared" si="188"/>
        <v>0</v>
      </c>
      <c r="AG189">
        <f t="shared" si="154"/>
        <v>0</v>
      </c>
      <c r="AH189">
        <v>0</v>
      </c>
      <c r="AJ189">
        <f t="shared" si="170"/>
        <v>0</v>
      </c>
      <c r="AK189" s="22"/>
      <c r="AL189">
        <v>28</v>
      </c>
      <c r="AN189">
        <v>18</v>
      </c>
      <c r="AO189" s="24">
        <v>2</v>
      </c>
      <c r="AP189" s="25">
        <f t="shared" si="136"/>
        <v>64.495890410958907</v>
      </c>
      <c r="AQ189">
        <v>1</v>
      </c>
      <c r="AS189" s="26">
        <v>0</v>
      </c>
      <c r="AT189" s="24">
        <v>1</v>
      </c>
      <c r="AU189" s="27">
        <v>6</v>
      </c>
      <c r="AV189" s="27"/>
      <c r="AW189" s="22">
        <v>38961</v>
      </c>
      <c r="AX189" s="22" t="str">
        <f>IF(ISERROR(VLOOKUP($J189,'[1]early late'!$G$1:$BT$134,7,FALSE)),"",VLOOKUP($J189,'[1]early late'!$G$1:$BT$134,7,FALSE))</f>
        <v/>
      </c>
      <c r="AY189" s="22">
        <v>38995</v>
      </c>
      <c r="AZ189" s="27">
        <v>1.13333333333333</v>
      </c>
      <c r="BA189" t="s">
        <v>101</v>
      </c>
      <c r="BB189" s="25">
        <f t="shared" si="190"/>
        <v>0</v>
      </c>
      <c r="BC189" s="27">
        <v>0.83</v>
      </c>
      <c r="BD189" s="27">
        <v>23.36</v>
      </c>
      <c r="BE189" s="27">
        <v>4.0199999999999996</v>
      </c>
      <c r="BF189" s="27">
        <v>20.92</v>
      </c>
      <c r="BG189" s="27" t="str">
        <f>IF(ISERROR(VLOOKUP($J189,'[1]early late'!$G$1:$BT$134,8,FALSE)),"",VLOOKUP($J189,'[1]early late'!$G$1:$BT$134,8,FALSE))</f>
        <v/>
      </c>
      <c r="BH189" s="27" t="str">
        <f>IF(ISERROR(VLOOKUP($J189,'[1]early late'!$G$1:$BT$134,9,FALSE)),"",VLOOKUP($J189,'[1]early late'!$G$1:$BT$134,9,FALSE))</f>
        <v/>
      </c>
      <c r="BI189" s="27"/>
      <c r="BJ189">
        <v>3.11</v>
      </c>
      <c r="BK189">
        <v>21.51</v>
      </c>
      <c r="BM189" s="28" t="s">
        <v>694</v>
      </c>
      <c r="BN189" s="28" t="str">
        <f>IF(ISERROR(VLOOKUP($J189,'[1]early late'!$G$1:$BT$134,40,FALSE)),"",VLOOKUP($J189,'[1]early late'!$G$1:$BT$134,40,FALSE))</f>
        <v/>
      </c>
      <c r="BO189" s="28" t="str">
        <f>IF(ISERROR(VLOOKUP($J189,'[1]early late'!$G$1:$BT$134,41,FALSE)),"",VLOOKUP($J189,'[1]early late'!$G$1:$BT$134,41,FALSE))</f>
        <v/>
      </c>
      <c r="BP189">
        <f t="shared" si="137"/>
        <v>3.1899999999999995</v>
      </c>
      <c r="BQ189">
        <f t="shared" si="171"/>
        <v>-2.4399999999999977</v>
      </c>
      <c r="BR189">
        <f t="shared" si="172"/>
        <v>-5.6299999999999972</v>
      </c>
      <c r="BS189">
        <f t="shared" si="138"/>
        <v>2.2799999999999998</v>
      </c>
      <c r="BT189">
        <f t="shared" si="173"/>
        <v>-1.8499999999999979</v>
      </c>
      <c r="BU189">
        <f t="shared" si="174"/>
        <v>-4.129999999999999</v>
      </c>
      <c r="BW189" s="24">
        <f t="shared" si="191"/>
        <v>1</v>
      </c>
      <c r="BX189" s="24">
        <f t="shared" si="175"/>
        <v>-0.20000000000000018</v>
      </c>
      <c r="BY189" s="24">
        <f t="shared" si="176"/>
        <v>-2.13</v>
      </c>
      <c r="BZ189" s="24">
        <f t="shared" si="177"/>
        <v>1.9999999999999574E-2</v>
      </c>
      <c r="CA189" s="24">
        <f t="shared" si="178"/>
        <v>0</v>
      </c>
      <c r="CB189" s="24">
        <f t="shared" si="139"/>
        <v>0</v>
      </c>
      <c r="CC189" s="24">
        <f t="shared" si="179"/>
        <v>1</v>
      </c>
      <c r="CD189" s="25">
        <f t="shared" si="180"/>
        <v>0</v>
      </c>
      <c r="CE189" s="24">
        <f t="shared" si="181"/>
        <v>1</v>
      </c>
      <c r="CF189">
        <f t="shared" si="182"/>
        <v>1</v>
      </c>
      <c r="CG189">
        <f t="shared" si="140"/>
        <v>1</v>
      </c>
      <c r="CH189">
        <f t="shared" si="141"/>
        <v>1</v>
      </c>
      <c r="CI189">
        <f t="shared" si="142"/>
        <v>1</v>
      </c>
      <c r="CJ189">
        <f t="shared" si="143"/>
        <v>1</v>
      </c>
      <c r="CK189">
        <f t="shared" si="183"/>
        <v>2.6315789473684212</v>
      </c>
      <c r="CL189">
        <f t="shared" si="157"/>
        <v>-0.7799999999999998</v>
      </c>
      <c r="CM189">
        <f t="shared" si="158"/>
        <v>0</v>
      </c>
      <c r="CN189" t="str">
        <f t="shared" si="184"/>
        <v/>
      </c>
      <c r="CO189">
        <f t="shared" si="185"/>
        <v>1</v>
      </c>
    </row>
    <row r="190" spans="1:93" ht="16" hidden="1" x14ac:dyDescent="0.2">
      <c r="A190">
        <v>242</v>
      </c>
      <c r="B190" t="s">
        <v>707</v>
      </c>
      <c r="C190" t="s">
        <v>94</v>
      </c>
      <c r="J190" t="str">
        <f t="shared" si="161"/>
        <v>James DeGraw_0</v>
      </c>
      <c r="K190" s="22">
        <v>14801</v>
      </c>
      <c r="L190">
        <v>0</v>
      </c>
      <c r="M190" s="22"/>
      <c r="N190" s="22"/>
      <c r="O190">
        <v>0</v>
      </c>
      <c r="P190">
        <v>0</v>
      </c>
      <c r="Q190">
        <v>0</v>
      </c>
      <c r="R190">
        <f t="shared" si="162"/>
        <v>0</v>
      </c>
      <c r="S190">
        <f t="shared" si="163"/>
        <v>0</v>
      </c>
      <c r="T190">
        <f t="shared" si="164"/>
        <v>0</v>
      </c>
      <c r="U190">
        <f t="shared" si="165"/>
        <v>0</v>
      </c>
      <c r="V190">
        <f t="shared" si="166"/>
        <v>0</v>
      </c>
      <c r="W190">
        <f t="shared" si="186"/>
        <v>0</v>
      </c>
      <c r="X190">
        <f t="shared" si="167"/>
        <v>0</v>
      </c>
      <c r="Y190" s="22" t="s">
        <v>708</v>
      </c>
      <c r="Z190">
        <v>0</v>
      </c>
      <c r="AA190">
        <f t="shared" si="189"/>
        <v>1</v>
      </c>
      <c r="AB190">
        <f t="shared" si="168"/>
        <v>1</v>
      </c>
      <c r="AC190">
        <v>1</v>
      </c>
      <c r="AD190">
        <v>0</v>
      </c>
      <c r="AE190">
        <f t="shared" si="169"/>
        <v>0</v>
      </c>
      <c r="AF190" s="23">
        <f t="shared" si="188"/>
        <v>0</v>
      </c>
      <c r="AG190">
        <f t="shared" si="154"/>
        <v>0</v>
      </c>
      <c r="AH190">
        <v>0</v>
      </c>
      <c r="AJ190">
        <f t="shared" si="170"/>
        <v>0</v>
      </c>
      <c r="AK190" s="22"/>
      <c r="AN190">
        <v>13</v>
      </c>
      <c r="AO190" s="24">
        <v>1</v>
      </c>
      <c r="AP190" s="25">
        <f t="shared" si="136"/>
        <v>63.38082191780822</v>
      </c>
      <c r="AQ190">
        <v>1</v>
      </c>
      <c r="AS190" s="26">
        <v>0</v>
      </c>
      <c r="AT190" s="24">
        <v>1</v>
      </c>
      <c r="AU190" s="27">
        <v>6</v>
      </c>
      <c r="AV190" s="27"/>
      <c r="AW190" s="29">
        <v>38273</v>
      </c>
      <c r="AX190" s="22" t="str">
        <f>IF(ISERROR(VLOOKUP($J190,'[1]early late'!$G$1:$BT$134,7,FALSE)),"",VLOOKUP($J190,'[1]early late'!$G$1:$BT$134,7,FALSE))</f>
        <v/>
      </c>
      <c r="AY190" s="29">
        <v>38292</v>
      </c>
      <c r="AZ190" s="27">
        <v>0.6</v>
      </c>
      <c r="BA190" t="s">
        <v>101</v>
      </c>
      <c r="BB190" s="25">
        <f t="shared" si="190"/>
        <v>0</v>
      </c>
      <c r="BC190">
        <v>1.5</v>
      </c>
      <c r="BD190">
        <v>15.61</v>
      </c>
      <c r="BE190">
        <v>2.73</v>
      </c>
      <c r="BF190">
        <v>15.99</v>
      </c>
      <c r="BG190" s="27" t="str">
        <f>IF(ISERROR(VLOOKUP($J190,'[1]early late'!$G$1:$BT$134,8,FALSE)),"",VLOOKUP($J190,'[1]early late'!$G$1:$BT$134,8,FALSE))</f>
        <v/>
      </c>
      <c r="BH190" s="27" t="str">
        <f>IF(ISERROR(VLOOKUP($J190,'[1]early late'!$G$1:$BT$134,9,FALSE)),"",VLOOKUP($J190,'[1]early late'!$G$1:$BT$134,9,FALSE))</f>
        <v/>
      </c>
      <c r="BJ190">
        <v>1.84</v>
      </c>
      <c r="BK190">
        <v>15.19</v>
      </c>
      <c r="BM190" t="s">
        <v>709</v>
      </c>
      <c r="BN190" s="28" t="str">
        <f>IF(ISERROR(VLOOKUP($J190,'[1]early late'!$G$1:$BT$134,40,FALSE)),"",VLOOKUP($J190,'[1]early late'!$G$1:$BT$134,40,FALSE))</f>
        <v/>
      </c>
      <c r="BO190" s="28" t="str">
        <f>IF(ISERROR(VLOOKUP($J190,'[1]early late'!$G$1:$BT$134,41,FALSE)),"",VLOOKUP($J190,'[1]early late'!$G$1:$BT$134,41,FALSE))</f>
        <v/>
      </c>
      <c r="BP190">
        <f t="shared" si="137"/>
        <v>1.23</v>
      </c>
      <c r="BQ190">
        <f t="shared" si="171"/>
        <v>0.38000000000000078</v>
      </c>
      <c r="BR190">
        <f t="shared" si="172"/>
        <v>-0.8499999999999992</v>
      </c>
      <c r="BS190">
        <f t="shared" si="138"/>
        <v>0.34000000000000008</v>
      </c>
      <c r="BT190">
        <f t="shared" si="173"/>
        <v>-0.41999999999999993</v>
      </c>
      <c r="BU190">
        <f t="shared" si="174"/>
        <v>-0.75999999999999979</v>
      </c>
      <c r="BW190" s="24">
        <f t="shared" si="191"/>
        <v>1</v>
      </c>
      <c r="BX190" s="24">
        <f t="shared" si="175"/>
        <v>-0.74999999999999978</v>
      </c>
      <c r="BY190" s="24">
        <f t="shared" si="176"/>
        <v>-1.08</v>
      </c>
      <c r="BZ190" s="24">
        <f t="shared" si="177"/>
        <v>0.23999999999999977</v>
      </c>
      <c r="CA190" s="24">
        <f t="shared" si="178"/>
        <v>0</v>
      </c>
      <c r="CB190" s="24">
        <f t="shared" si="139"/>
        <v>0</v>
      </c>
      <c r="CC190" s="24">
        <f t="shared" si="179"/>
        <v>1</v>
      </c>
      <c r="CD190" s="25">
        <f t="shared" si="180"/>
        <v>0</v>
      </c>
      <c r="CE190" s="24">
        <f t="shared" si="181"/>
        <v>1</v>
      </c>
      <c r="CF190">
        <f t="shared" si="182"/>
        <v>1</v>
      </c>
      <c r="CG190">
        <f t="shared" si="140"/>
        <v>0</v>
      </c>
      <c r="CH190">
        <f t="shared" si="141"/>
        <v>0</v>
      </c>
      <c r="CI190">
        <f t="shared" si="142"/>
        <v>1</v>
      </c>
      <c r="CJ190">
        <f t="shared" si="143"/>
        <v>1</v>
      </c>
      <c r="CK190">
        <f t="shared" si="183"/>
        <v>17.647058823529406</v>
      </c>
      <c r="CL190">
        <f t="shared" si="157"/>
        <v>1.1599999999999999</v>
      </c>
      <c r="CM190">
        <f t="shared" si="158"/>
        <v>1</v>
      </c>
      <c r="CN190" t="str">
        <f t="shared" si="184"/>
        <v/>
      </c>
      <c r="CO190">
        <f t="shared" si="185"/>
        <v>1</v>
      </c>
    </row>
    <row r="191" spans="1:93" ht="16" hidden="1" x14ac:dyDescent="0.2">
      <c r="A191">
        <v>244</v>
      </c>
      <c r="B191" t="s">
        <v>710</v>
      </c>
      <c r="C191" t="s">
        <v>94</v>
      </c>
      <c r="J191" t="str">
        <f t="shared" si="161"/>
        <v>Janice Price_1</v>
      </c>
      <c r="K191" s="22">
        <v>16102</v>
      </c>
      <c r="L191">
        <v>0</v>
      </c>
      <c r="M191" s="22"/>
      <c r="N191" s="22"/>
      <c r="O191">
        <v>0</v>
      </c>
      <c r="P191">
        <v>0</v>
      </c>
      <c r="Q191">
        <v>0</v>
      </c>
      <c r="R191">
        <f t="shared" si="162"/>
        <v>0</v>
      </c>
      <c r="S191">
        <f t="shared" si="163"/>
        <v>0</v>
      </c>
      <c r="T191">
        <f t="shared" si="164"/>
        <v>0</v>
      </c>
      <c r="U191">
        <f t="shared" si="165"/>
        <v>0</v>
      </c>
      <c r="V191">
        <f t="shared" si="166"/>
        <v>0</v>
      </c>
      <c r="W191">
        <f t="shared" si="186"/>
        <v>0</v>
      </c>
      <c r="X191">
        <f t="shared" si="167"/>
        <v>0</v>
      </c>
      <c r="Y191" s="22" t="s">
        <v>711</v>
      </c>
      <c r="Z191">
        <v>0</v>
      </c>
      <c r="AA191">
        <f t="shared" si="189"/>
        <v>1</v>
      </c>
      <c r="AB191">
        <f t="shared" si="168"/>
        <v>1</v>
      </c>
      <c r="AC191">
        <v>1</v>
      </c>
      <c r="AD191">
        <v>1</v>
      </c>
      <c r="AE191">
        <f t="shared" si="169"/>
        <v>0</v>
      </c>
      <c r="AF191" s="23">
        <f t="shared" si="188"/>
        <v>0</v>
      </c>
      <c r="AG191">
        <f t="shared" si="154"/>
        <v>0</v>
      </c>
      <c r="AH191">
        <v>0</v>
      </c>
      <c r="AJ191">
        <f t="shared" si="170"/>
        <v>0</v>
      </c>
      <c r="AK191" s="22"/>
      <c r="AN191">
        <v>14</v>
      </c>
      <c r="AO191" s="24">
        <v>2</v>
      </c>
      <c r="AP191" s="25">
        <f t="shared" si="136"/>
        <v>65.887671232876713</v>
      </c>
      <c r="AQ191">
        <v>1</v>
      </c>
      <c r="AS191" s="26">
        <v>1</v>
      </c>
      <c r="AT191" s="24">
        <v>1</v>
      </c>
      <c r="AU191" s="27">
        <v>6</v>
      </c>
      <c r="AV191" s="27"/>
      <c r="AW191" s="29">
        <v>40501</v>
      </c>
      <c r="AX191" s="22" t="str">
        <f>IF(ISERROR(VLOOKUP($J191,'[1]early late'!$G$1:$BT$134,7,FALSE)),"",VLOOKUP($J191,'[1]early late'!$G$1:$BT$134,7,FALSE))</f>
        <v/>
      </c>
      <c r="AY191" s="29">
        <v>40602</v>
      </c>
      <c r="AZ191" s="27">
        <v>3.3</v>
      </c>
      <c r="BA191" t="s">
        <v>118</v>
      </c>
      <c r="BB191" s="25">
        <f t="shared" si="190"/>
        <v>1</v>
      </c>
      <c r="BC191">
        <v>1.71</v>
      </c>
      <c r="BD191">
        <v>17.309999999999999</v>
      </c>
      <c r="BE191">
        <v>3.76</v>
      </c>
      <c r="BF191">
        <v>19.34</v>
      </c>
      <c r="BG191" s="27" t="str">
        <f>IF(ISERROR(VLOOKUP($J191,'[1]early late'!$G$1:$BT$134,8,FALSE)),"",VLOOKUP($J191,'[1]early late'!$G$1:$BT$134,8,FALSE))</f>
        <v/>
      </c>
      <c r="BH191" s="27" t="str">
        <f>IF(ISERROR(VLOOKUP($J191,'[1]early late'!$G$1:$BT$134,9,FALSE)),"",VLOOKUP($J191,'[1]early late'!$G$1:$BT$134,9,FALSE))</f>
        <v/>
      </c>
      <c r="BJ191">
        <v>4.6900000000000004</v>
      </c>
      <c r="BK191">
        <v>19.45</v>
      </c>
      <c r="BM191" t="s">
        <v>712</v>
      </c>
      <c r="BN191" s="28" t="str">
        <f>IF(ISERROR(VLOOKUP($J191,'[1]early late'!$G$1:$BT$134,40,FALSE)),"",VLOOKUP($J191,'[1]early late'!$G$1:$BT$134,40,FALSE))</f>
        <v/>
      </c>
      <c r="BO191" s="28" t="str">
        <f>IF(ISERROR(VLOOKUP($J191,'[1]early late'!$G$1:$BT$134,41,FALSE)),"",VLOOKUP($J191,'[1]early late'!$G$1:$BT$134,41,FALSE))</f>
        <v/>
      </c>
      <c r="BP191">
        <f t="shared" si="137"/>
        <v>2.0499999999999998</v>
      </c>
      <c r="BQ191">
        <f t="shared" si="171"/>
        <v>2.0300000000000011</v>
      </c>
      <c r="BR191">
        <f t="shared" si="172"/>
        <v>-1.9999999999998685E-2</v>
      </c>
      <c r="BS191">
        <f t="shared" si="138"/>
        <v>2.9800000000000004</v>
      </c>
      <c r="BT191">
        <f t="shared" si="173"/>
        <v>2.1400000000000006</v>
      </c>
      <c r="BU191">
        <f t="shared" si="174"/>
        <v>-0.83999999999999986</v>
      </c>
      <c r="BW191" s="24">
        <f t="shared" si="191"/>
        <v>1</v>
      </c>
      <c r="BX191" s="24">
        <f t="shared" si="175"/>
        <v>8.0000000000000071E-2</v>
      </c>
      <c r="BY191" s="24">
        <f t="shared" si="176"/>
        <v>-2.4699999999999998</v>
      </c>
      <c r="BZ191" s="24">
        <f t="shared" si="177"/>
        <v>-0.3100000000000005</v>
      </c>
      <c r="CA191" s="24">
        <f t="shared" si="178"/>
        <v>0</v>
      </c>
      <c r="CB191" s="24">
        <f t="shared" si="139"/>
        <v>0</v>
      </c>
      <c r="CC191" s="24">
        <f t="shared" si="179"/>
        <v>1</v>
      </c>
      <c r="CD191" s="25">
        <f t="shared" si="180"/>
        <v>0</v>
      </c>
      <c r="CE191" s="24">
        <f t="shared" si="181"/>
        <v>1</v>
      </c>
      <c r="CF191">
        <f t="shared" si="182"/>
        <v>1</v>
      </c>
      <c r="CG191">
        <f t="shared" si="140"/>
        <v>1</v>
      </c>
      <c r="CH191">
        <f t="shared" si="141"/>
        <v>1</v>
      </c>
      <c r="CI191">
        <f t="shared" si="142"/>
        <v>1</v>
      </c>
      <c r="CJ191">
        <f t="shared" si="143"/>
        <v>1</v>
      </c>
      <c r="CK191">
        <f t="shared" si="183"/>
        <v>2.0134228187919461</v>
      </c>
      <c r="CL191">
        <f t="shared" si="157"/>
        <v>-1.4800000000000004</v>
      </c>
      <c r="CM191">
        <f t="shared" si="158"/>
        <v>1</v>
      </c>
      <c r="CN191" t="str">
        <f t="shared" si="184"/>
        <v/>
      </c>
      <c r="CO191">
        <f t="shared" si="185"/>
        <v>1</v>
      </c>
    </row>
    <row r="192" spans="1:93" ht="16" hidden="1" x14ac:dyDescent="0.2">
      <c r="A192">
        <v>250</v>
      </c>
      <c r="B192" t="s">
        <v>724</v>
      </c>
      <c r="C192" t="s">
        <v>94</v>
      </c>
      <c r="J192" t="str">
        <f t="shared" si="161"/>
        <v>Karen Natapoff_0</v>
      </c>
      <c r="K192" s="22">
        <v>15834</v>
      </c>
      <c r="L192">
        <v>1</v>
      </c>
      <c r="M192" s="22" t="s">
        <v>651</v>
      </c>
      <c r="N192" s="22"/>
      <c r="O192">
        <v>0</v>
      </c>
      <c r="P192">
        <v>0</v>
      </c>
      <c r="Q192">
        <v>0</v>
      </c>
      <c r="R192">
        <f t="shared" si="162"/>
        <v>0</v>
      </c>
      <c r="S192">
        <f t="shared" si="163"/>
        <v>0</v>
      </c>
      <c r="T192">
        <f t="shared" si="164"/>
        <v>0</v>
      </c>
      <c r="U192">
        <f t="shared" si="165"/>
        <v>0</v>
      </c>
      <c r="V192">
        <f t="shared" si="166"/>
        <v>0</v>
      </c>
      <c r="W192">
        <f t="shared" si="186"/>
        <v>0</v>
      </c>
      <c r="X192">
        <f t="shared" si="167"/>
        <v>0</v>
      </c>
      <c r="Y192" s="22" t="s">
        <v>725</v>
      </c>
      <c r="Z192">
        <v>0</v>
      </c>
      <c r="AA192">
        <f t="shared" si="189"/>
        <v>1</v>
      </c>
      <c r="AB192">
        <f t="shared" si="168"/>
        <v>1</v>
      </c>
      <c r="AE192">
        <f t="shared" si="169"/>
        <v>0</v>
      </c>
      <c r="AF192" s="23">
        <f t="shared" si="188"/>
        <v>0</v>
      </c>
      <c r="AG192">
        <f t="shared" si="154"/>
        <v>0</v>
      </c>
      <c r="AH192">
        <v>0</v>
      </c>
      <c r="AJ192">
        <f t="shared" si="170"/>
        <v>0</v>
      </c>
      <c r="AK192" s="22"/>
      <c r="AN192" t="str">
        <f>IF(ISERROR(VLOOKUP($J192,'[1]early late'!$G$1:$BT$134,6,FALSE)),"",VLOOKUP($J192,'[1]early late'!$G$1:$BT$134,6,FALSE))</f>
        <v/>
      </c>
      <c r="AO192" s="24">
        <v>2</v>
      </c>
      <c r="AP192" s="25">
        <f t="shared" si="136"/>
        <v>58.843835616438355</v>
      </c>
      <c r="AQ192">
        <v>1</v>
      </c>
      <c r="AS192" s="26">
        <v>0</v>
      </c>
      <c r="AT192" s="24">
        <v>1</v>
      </c>
      <c r="AU192" s="27">
        <v>6</v>
      </c>
      <c r="AV192" s="27"/>
      <c r="AW192" s="22">
        <v>37627</v>
      </c>
      <c r="AX192" s="22" t="str">
        <f>IF(ISERROR(VLOOKUP($J192,'[1]early late'!$G$1:$BT$134,7,FALSE)),"",VLOOKUP($J192,'[1]early late'!$G$1:$BT$134,7,FALSE))</f>
        <v/>
      </c>
      <c r="AY192" s="22">
        <v>37735</v>
      </c>
      <c r="AZ192" s="27">
        <v>3.6</v>
      </c>
      <c r="BA192" t="s">
        <v>101</v>
      </c>
      <c r="BB192" s="25">
        <f t="shared" si="190"/>
        <v>0</v>
      </c>
      <c r="BC192" s="27">
        <v>2.87</v>
      </c>
      <c r="BD192" s="27">
        <v>19.37</v>
      </c>
      <c r="BE192" s="27">
        <v>4.22</v>
      </c>
      <c r="BF192" s="27">
        <v>21.3</v>
      </c>
      <c r="BG192" s="27" t="str">
        <f>IF(ISERROR(VLOOKUP($J192,'[1]early late'!$G$1:$BT$134,8,FALSE)),"",VLOOKUP($J192,'[1]early late'!$G$1:$BT$134,8,FALSE))</f>
        <v/>
      </c>
      <c r="BH192" s="27" t="str">
        <f>IF(ISERROR(VLOOKUP($J192,'[1]early late'!$G$1:$BT$134,9,FALSE)),"",VLOOKUP($J192,'[1]early late'!$G$1:$BT$134,9,FALSE))</f>
        <v/>
      </c>
      <c r="BI192" s="27"/>
      <c r="BJ192">
        <v>3.85</v>
      </c>
      <c r="BK192">
        <v>21.86</v>
      </c>
      <c r="BM192" s="28"/>
      <c r="BN192" s="28" t="str">
        <f>IF(ISERROR(VLOOKUP($J192,'[1]early late'!$G$1:$BT$134,40,FALSE)),"",VLOOKUP($J192,'[1]early late'!$G$1:$BT$134,40,FALSE))</f>
        <v/>
      </c>
      <c r="BO192" s="28" t="str">
        <f>IF(ISERROR(VLOOKUP($J192,'[1]early late'!$G$1:$BT$134,41,FALSE)),"",VLOOKUP($J192,'[1]early late'!$G$1:$BT$134,41,FALSE))</f>
        <v/>
      </c>
      <c r="BP192">
        <f t="shared" si="137"/>
        <v>1.3499999999999996</v>
      </c>
      <c r="BQ192">
        <f t="shared" si="171"/>
        <v>1.9299999999999997</v>
      </c>
      <c r="BR192">
        <f t="shared" si="172"/>
        <v>0.58000000000000007</v>
      </c>
      <c r="BS192">
        <f t="shared" si="138"/>
        <v>0.98</v>
      </c>
      <c r="BT192">
        <f t="shared" si="173"/>
        <v>2.4899999999999984</v>
      </c>
      <c r="BU192">
        <f t="shared" si="174"/>
        <v>1.509999999999998</v>
      </c>
      <c r="BW192" s="24">
        <f t="shared" si="191"/>
        <v>1</v>
      </c>
      <c r="BX192" s="24">
        <f t="shared" si="175"/>
        <v>7.0000000000000284E-2</v>
      </c>
      <c r="BY192" s="24">
        <f t="shared" si="176"/>
        <v>0.24000000000000021</v>
      </c>
      <c r="BZ192" s="24">
        <f t="shared" si="177"/>
        <v>1.4699999999999998</v>
      </c>
      <c r="CA192" s="24">
        <f t="shared" si="178"/>
        <v>1</v>
      </c>
      <c r="CB192" s="24">
        <f t="shared" si="139"/>
        <v>0</v>
      </c>
      <c r="CC192" s="24">
        <f t="shared" si="179"/>
        <v>1</v>
      </c>
      <c r="CD192" s="25">
        <f t="shared" si="180"/>
        <v>0</v>
      </c>
      <c r="CE192" s="24">
        <f t="shared" si="181"/>
        <v>0</v>
      </c>
      <c r="CF192">
        <f t="shared" si="182"/>
        <v>1</v>
      </c>
      <c r="CG192">
        <f t="shared" si="140"/>
        <v>1</v>
      </c>
      <c r="CH192">
        <f t="shared" si="141"/>
        <v>0</v>
      </c>
      <c r="CI192">
        <f t="shared" si="142"/>
        <v>1</v>
      </c>
      <c r="CJ192">
        <f t="shared" si="143"/>
        <v>1</v>
      </c>
      <c r="CK192">
        <f t="shared" si="183"/>
        <v>6.1224489795918364</v>
      </c>
      <c r="CL192">
        <f t="shared" si="157"/>
        <v>0.52</v>
      </c>
      <c r="CM192">
        <f t="shared" si="158"/>
        <v>0</v>
      </c>
      <c r="CN192" t="str">
        <f t="shared" si="184"/>
        <v/>
      </c>
      <c r="CO192">
        <f t="shared" si="185"/>
        <v>1</v>
      </c>
    </row>
    <row r="193" spans="1:93" ht="16" hidden="1" x14ac:dyDescent="0.2">
      <c r="A193">
        <v>251</v>
      </c>
      <c r="B193" t="s">
        <v>724</v>
      </c>
      <c r="C193" t="s">
        <v>94</v>
      </c>
      <c r="J193" t="str">
        <f t="shared" si="161"/>
        <v>Karen Natapoff_1</v>
      </c>
      <c r="K193" s="22">
        <v>15834</v>
      </c>
      <c r="L193">
        <v>1</v>
      </c>
      <c r="M193" s="22" t="s">
        <v>651</v>
      </c>
      <c r="N193" s="22"/>
      <c r="O193">
        <v>0</v>
      </c>
      <c r="P193">
        <v>0</v>
      </c>
      <c r="Q193">
        <v>0</v>
      </c>
      <c r="R193">
        <f t="shared" si="162"/>
        <v>0</v>
      </c>
      <c r="S193">
        <f t="shared" si="163"/>
        <v>0</v>
      </c>
      <c r="T193">
        <f t="shared" si="164"/>
        <v>0</v>
      </c>
      <c r="U193">
        <f t="shared" si="165"/>
        <v>0</v>
      </c>
      <c r="V193">
        <f t="shared" si="166"/>
        <v>0</v>
      </c>
      <c r="W193">
        <f t="shared" si="186"/>
        <v>0</v>
      </c>
      <c r="X193">
        <f t="shared" si="167"/>
        <v>0</v>
      </c>
      <c r="Y193" s="22" t="s">
        <v>725</v>
      </c>
      <c r="Z193">
        <v>0</v>
      </c>
      <c r="AA193">
        <f t="shared" si="189"/>
        <v>1</v>
      </c>
      <c r="AB193">
        <f t="shared" si="168"/>
        <v>1</v>
      </c>
      <c r="AE193">
        <f t="shared" si="169"/>
        <v>0</v>
      </c>
      <c r="AF193" s="23">
        <f t="shared" si="188"/>
        <v>0</v>
      </c>
      <c r="AG193">
        <f t="shared" si="154"/>
        <v>0</v>
      </c>
      <c r="AH193">
        <v>0</v>
      </c>
      <c r="AJ193">
        <f t="shared" si="170"/>
        <v>0</v>
      </c>
      <c r="AK193" s="22"/>
      <c r="AN193" t="str">
        <f>IF(ISERROR(VLOOKUP($J193,'[1]early late'!$G$1:$BT$134,6,FALSE)),"",VLOOKUP($J193,'[1]early late'!$G$1:$BT$134,6,FALSE))</f>
        <v/>
      </c>
      <c r="AO193" s="24">
        <v>2</v>
      </c>
      <c r="AP193" s="25">
        <f t="shared" si="136"/>
        <v>58.843835616438355</v>
      </c>
      <c r="AQ193">
        <v>1</v>
      </c>
      <c r="AS193" s="26">
        <v>1</v>
      </c>
      <c r="AT193" s="24">
        <v>1</v>
      </c>
      <c r="AU193" s="27">
        <v>6</v>
      </c>
      <c r="AV193" s="27"/>
      <c r="AW193" s="22">
        <v>37627</v>
      </c>
      <c r="AX193" s="22" t="str">
        <f>IF(ISERROR(VLOOKUP($J193,'[1]early late'!$G$1:$BT$134,7,FALSE)),"",VLOOKUP($J193,'[1]early late'!$G$1:$BT$134,7,FALSE))</f>
        <v/>
      </c>
      <c r="AY193" s="22">
        <v>37735</v>
      </c>
      <c r="AZ193" s="27">
        <v>3.6</v>
      </c>
      <c r="BA193" t="s">
        <v>101</v>
      </c>
      <c r="BB193" s="25">
        <f t="shared" si="190"/>
        <v>0</v>
      </c>
      <c r="BC193" s="27">
        <v>2.63</v>
      </c>
      <c r="BD193" s="27">
        <v>18.18</v>
      </c>
      <c r="BE193" s="27">
        <v>2.75</v>
      </c>
      <c r="BF193" s="27">
        <v>19.190000000000001</v>
      </c>
      <c r="BG193" s="27" t="str">
        <f>IF(ISERROR(VLOOKUP($J193,'[1]early late'!$G$1:$BT$134,8,FALSE)),"",VLOOKUP($J193,'[1]early late'!$G$1:$BT$134,8,FALSE))</f>
        <v/>
      </c>
      <c r="BH193" s="27" t="str">
        <f>IF(ISERROR(VLOOKUP($J193,'[1]early late'!$G$1:$BT$134,9,FALSE)),"",VLOOKUP($J193,'[1]early late'!$G$1:$BT$134,9,FALSE))</f>
        <v/>
      </c>
      <c r="BI193" s="27"/>
      <c r="BJ193">
        <v>3.78</v>
      </c>
      <c r="BK193">
        <v>19.510000000000002</v>
      </c>
      <c r="BM193" s="28"/>
      <c r="BN193" s="28" t="str">
        <f>IF(ISERROR(VLOOKUP($J193,'[1]early late'!$G$1:$BT$134,40,FALSE)),"",VLOOKUP($J193,'[1]early late'!$G$1:$BT$134,40,FALSE))</f>
        <v/>
      </c>
      <c r="BO193" s="28" t="str">
        <f>IF(ISERROR(VLOOKUP($J193,'[1]early late'!$G$1:$BT$134,41,FALSE)),"",VLOOKUP($J193,'[1]early late'!$G$1:$BT$134,41,FALSE))</f>
        <v/>
      </c>
      <c r="BP193">
        <f t="shared" si="137"/>
        <v>0.12000000000000011</v>
      </c>
      <c r="BQ193">
        <f t="shared" si="171"/>
        <v>1.0100000000000016</v>
      </c>
      <c r="BR193">
        <f t="shared" si="172"/>
        <v>0.89000000000000146</v>
      </c>
      <c r="BS193">
        <f t="shared" si="138"/>
        <v>1.1499999999999999</v>
      </c>
      <c r="BT193">
        <f t="shared" si="173"/>
        <v>1.3300000000000018</v>
      </c>
      <c r="BU193">
        <f t="shared" si="174"/>
        <v>0.18000000000000149</v>
      </c>
      <c r="BW193" s="24">
        <f t="shared" si="191"/>
        <v>0</v>
      </c>
      <c r="BX193" s="24">
        <f t="shared" si="175"/>
        <v>-7.0000000000000284E-2</v>
      </c>
      <c r="BY193" s="24">
        <f t="shared" si="176"/>
        <v>-0.24000000000000021</v>
      </c>
      <c r="BZ193" s="24">
        <f t="shared" si="177"/>
        <v>-1.4699999999999998</v>
      </c>
      <c r="CA193" s="24">
        <f t="shared" si="178"/>
        <v>1</v>
      </c>
      <c r="CB193" s="24" t="str">
        <f t="shared" si="139"/>
        <v/>
      </c>
      <c r="CC193" s="24">
        <f t="shared" si="179"/>
        <v>1</v>
      </c>
      <c r="CD193" s="25">
        <f t="shared" si="180"/>
        <v>0</v>
      </c>
      <c r="CE193" s="24">
        <f t="shared" si="181"/>
        <v>0</v>
      </c>
      <c r="CF193">
        <f t="shared" si="182"/>
        <v>1</v>
      </c>
      <c r="CG193">
        <f t="shared" si="140"/>
        <v>1</v>
      </c>
      <c r="CH193">
        <f t="shared" si="141"/>
        <v>1</v>
      </c>
      <c r="CI193">
        <f t="shared" si="142"/>
        <v>1</v>
      </c>
      <c r="CJ193">
        <f t="shared" si="143"/>
        <v>1</v>
      </c>
      <c r="CK193">
        <f t="shared" si="183"/>
        <v>5.2173913043478262</v>
      </c>
      <c r="CL193">
        <f t="shared" si="157"/>
        <v>0.35000000000000009</v>
      </c>
      <c r="CM193">
        <f t="shared" si="158"/>
        <v>0</v>
      </c>
      <c r="CN193" t="str">
        <f t="shared" si="184"/>
        <v/>
      </c>
      <c r="CO193">
        <f t="shared" si="185"/>
        <v>1</v>
      </c>
    </row>
    <row r="194" spans="1:93" ht="16" hidden="1" x14ac:dyDescent="0.2">
      <c r="A194">
        <v>252</v>
      </c>
      <c r="B194" t="s">
        <v>726</v>
      </c>
      <c r="C194" t="s">
        <v>94</v>
      </c>
      <c r="D194" t="s">
        <v>727</v>
      </c>
      <c r="E194" t="s">
        <v>728</v>
      </c>
      <c r="F194" t="s">
        <v>97</v>
      </c>
      <c r="G194">
        <v>92570</v>
      </c>
      <c r="H194" t="s">
        <v>729</v>
      </c>
      <c r="J194" t="str">
        <f t="shared" si="161"/>
        <v>Karen North_0</v>
      </c>
      <c r="K194" s="22">
        <v>18887</v>
      </c>
      <c r="L194">
        <v>1</v>
      </c>
      <c r="M194" s="22" t="s">
        <v>730</v>
      </c>
      <c r="N194" s="22"/>
      <c r="O194">
        <v>0</v>
      </c>
      <c r="P194">
        <v>0</v>
      </c>
      <c r="Q194">
        <v>0</v>
      </c>
      <c r="R194">
        <f t="shared" si="162"/>
        <v>0</v>
      </c>
      <c r="S194">
        <f t="shared" si="163"/>
        <v>1</v>
      </c>
      <c r="T194">
        <f t="shared" si="164"/>
        <v>0</v>
      </c>
      <c r="U194">
        <f t="shared" si="165"/>
        <v>0</v>
      </c>
      <c r="V194">
        <f t="shared" si="166"/>
        <v>0</v>
      </c>
      <c r="W194">
        <f t="shared" si="186"/>
        <v>0</v>
      </c>
      <c r="X194">
        <f t="shared" si="167"/>
        <v>0</v>
      </c>
      <c r="Y194" s="22" t="s">
        <v>731</v>
      </c>
      <c r="Z194">
        <v>0</v>
      </c>
      <c r="AA194">
        <f t="shared" si="189"/>
        <v>1</v>
      </c>
      <c r="AB194">
        <f t="shared" si="168"/>
        <v>1</v>
      </c>
      <c r="AC194">
        <v>1</v>
      </c>
      <c r="AD194">
        <v>0</v>
      </c>
      <c r="AE194">
        <f t="shared" si="169"/>
        <v>0</v>
      </c>
      <c r="AF194" s="23">
        <f t="shared" si="188"/>
        <v>0</v>
      </c>
      <c r="AG194">
        <f t="shared" si="154"/>
        <v>0</v>
      </c>
      <c r="AH194">
        <v>0</v>
      </c>
      <c r="AJ194">
        <f t="shared" si="170"/>
        <v>0</v>
      </c>
      <c r="AK194" s="22" t="s">
        <v>732</v>
      </c>
      <c r="AN194">
        <v>15</v>
      </c>
      <c r="AO194" s="24">
        <v>2</v>
      </c>
      <c r="AP194" s="25">
        <f t="shared" si="136"/>
        <v>56.37808219178082</v>
      </c>
      <c r="AQ194">
        <v>1</v>
      </c>
      <c r="AS194" s="26">
        <v>0</v>
      </c>
      <c r="AT194" s="24">
        <v>1</v>
      </c>
      <c r="AU194" s="27">
        <v>6</v>
      </c>
      <c r="AV194" s="27"/>
      <c r="AW194" s="22">
        <v>39766</v>
      </c>
      <c r="AX194" s="22" t="str">
        <f>IF(ISERROR(VLOOKUP($J194,'[1]early late'!$G$1:$BT$134,7,FALSE)),"",VLOOKUP($J194,'[1]early late'!$G$1:$BT$134,7,FALSE))</f>
        <v/>
      </c>
      <c r="AY194" s="22">
        <v>39846</v>
      </c>
      <c r="AZ194" s="27">
        <v>2.6</v>
      </c>
      <c r="BA194" t="s">
        <v>101</v>
      </c>
      <c r="BB194" s="25">
        <f t="shared" si="190"/>
        <v>0</v>
      </c>
      <c r="BC194" s="27">
        <v>1.9</v>
      </c>
      <c r="BD194" s="27">
        <v>20.88</v>
      </c>
      <c r="BE194" s="27">
        <v>5.34</v>
      </c>
      <c r="BF194" s="27">
        <v>22.31</v>
      </c>
      <c r="BG194" s="27" t="str">
        <f>IF(ISERROR(VLOOKUP($J194,'[1]early late'!$G$1:$BT$134,8,FALSE)),"",VLOOKUP($J194,'[1]early late'!$G$1:$BT$134,8,FALSE))</f>
        <v/>
      </c>
      <c r="BH194" s="27" t="str">
        <f>IF(ISERROR(VLOOKUP($J194,'[1]early late'!$G$1:$BT$134,9,FALSE)),"",VLOOKUP($J194,'[1]early late'!$G$1:$BT$134,9,FALSE))</f>
        <v/>
      </c>
      <c r="BI194" s="27"/>
      <c r="BJ194">
        <v>3.4</v>
      </c>
      <c r="BK194">
        <v>21.97</v>
      </c>
      <c r="BM194" s="28" t="s">
        <v>670</v>
      </c>
      <c r="BN194" s="28" t="str">
        <f>IF(ISERROR(VLOOKUP($J194,'[1]early late'!$G$1:$BT$134,40,FALSE)),"",VLOOKUP($J194,'[1]early late'!$G$1:$BT$134,40,FALSE))</f>
        <v/>
      </c>
      <c r="BO194" s="28" t="str">
        <f>IF(ISERROR(VLOOKUP($J194,'[1]early late'!$G$1:$BT$134,41,FALSE)),"",VLOOKUP($J194,'[1]early late'!$G$1:$BT$134,41,FALSE))</f>
        <v/>
      </c>
      <c r="BP194">
        <f t="shared" si="137"/>
        <v>3.44</v>
      </c>
      <c r="BQ194">
        <f t="shared" si="171"/>
        <v>1.4299999999999997</v>
      </c>
      <c r="BR194">
        <f t="shared" si="172"/>
        <v>-2.0100000000000002</v>
      </c>
      <c r="BS194">
        <f t="shared" si="138"/>
        <v>1.5</v>
      </c>
      <c r="BT194">
        <f t="shared" si="173"/>
        <v>1.0899999999999999</v>
      </c>
      <c r="BU194">
        <f t="shared" si="174"/>
        <v>-0.41000000000000014</v>
      </c>
      <c r="BW194" s="24">
        <f t="shared" si="191"/>
        <v>1</v>
      </c>
      <c r="BX194" s="24">
        <f t="shared" si="175"/>
        <v>0.25999999999999979</v>
      </c>
      <c r="BY194" s="24">
        <f t="shared" si="176"/>
        <v>-1.9</v>
      </c>
      <c r="BZ194" s="24">
        <f t="shared" si="177"/>
        <v>1.6999999999999997</v>
      </c>
      <c r="CA194" s="24">
        <f t="shared" si="178"/>
        <v>0</v>
      </c>
      <c r="CB194" s="24">
        <f t="shared" si="139"/>
        <v>0</v>
      </c>
      <c r="CC194" s="24">
        <f t="shared" si="179"/>
        <v>1</v>
      </c>
      <c r="CD194" s="25">
        <f t="shared" si="180"/>
        <v>0</v>
      </c>
      <c r="CE194" s="24">
        <f t="shared" si="181"/>
        <v>0</v>
      </c>
      <c r="CF194">
        <f t="shared" si="182"/>
        <v>1</v>
      </c>
      <c r="CG194">
        <f t="shared" si="140"/>
        <v>1</v>
      </c>
      <c r="CH194">
        <f t="shared" si="141"/>
        <v>1</v>
      </c>
      <c r="CI194">
        <f t="shared" si="142"/>
        <v>1</v>
      </c>
      <c r="CJ194">
        <f t="shared" si="143"/>
        <v>1</v>
      </c>
      <c r="CK194">
        <f t="shared" si="183"/>
        <v>4</v>
      </c>
      <c r="CL194">
        <f t="shared" ref="CL194:CL225" si="192">IF(ISNUMBER(AU194), (AU194/4)-BS194,"")</f>
        <v>0</v>
      </c>
      <c r="CM194">
        <f t="shared" ref="CM194:CM225" si="193">IF(ISNUMBER(AU194),IF(ABS(CL194)&gt;0.99999,1,0),"")</f>
        <v>0</v>
      </c>
      <c r="CN194" t="str">
        <f t="shared" si="184"/>
        <v/>
      </c>
      <c r="CO194">
        <f t="shared" si="185"/>
        <v>1</v>
      </c>
    </row>
    <row r="195" spans="1:93" ht="16" hidden="1" x14ac:dyDescent="0.2">
      <c r="A195">
        <v>284</v>
      </c>
      <c r="B195" t="s">
        <v>790</v>
      </c>
      <c r="C195" t="s">
        <v>94</v>
      </c>
      <c r="J195" t="str">
        <f t="shared" si="161"/>
        <v>Nancy Holling_0</v>
      </c>
      <c r="K195" s="22">
        <v>17722</v>
      </c>
      <c r="L195">
        <v>1</v>
      </c>
      <c r="M195" s="22" t="s">
        <v>791</v>
      </c>
      <c r="N195" s="22"/>
      <c r="O195">
        <v>0</v>
      </c>
      <c r="P195">
        <v>0</v>
      </c>
      <c r="Q195">
        <v>0</v>
      </c>
      <c r="R195">
        <f t="shared" si="162"/>
        <v>1</v>
      </c>
      <c r="S195">
        <f t="shared" si="163"/>
        <v>0</v>
      </c>
      <c r="T195">
        <f t="shared" si="164"/>
        <v>0</v>
      </c>
      <c r="U195">
        <f t="shared" si="165"/>
        <v>0</v>
      </c>
      <c r="V195">
        <f t="shared" si="166"/>
        <v>0</v>
      </c>
      <c r="W195">
        <f t="shared" si="186"/>
        <v>0</v>
      </c>
      <c r="X195">
        <f t="shared" si="167"/>
        <v>0</v>
      </c>
      <c r="Y195" s="22" t="s">
        <v>792</v>
      </c>
      <c r="Z195">
        <v>0</v>
      </c>
      <c r="AA195">
        <v>1</v>
      </c>
      <c r="AB195">
        <f t="shared" si="168"/>
        <v>1</v>
      </c>
      <c r="AC195">
        <v>1</v>
      </c>
      <c r="AD195">
        <v>0</v>
      </c>
      <c r="AE195">
        <f t="shared" si="169"/>
        <v>0</v>
      </c>
      <c r="AF195" s="23">
        <f t="shared" si="188"/>
        <v>0</v>
      </c>
      <c r="AG195">
        <f t="shared" si="154"/>
        <v>0</v>
      </c>
      <c r="AH195">
        <v>0</v>
      </c>
      <c r="AJ195">
        <f t="shared" si="170"/>
        <v>0</v>
      </c>
      <c r="AK195" s="22"/>
      <c r="AL195">
        <v>27</v>
      </c>
      <c r="AM195">
        <v>11</v>
      </c>
      <c r="AN195">
        <v>12</v>
      </c>
      <c r="AO195" s="24">
        <v>2</v>
      </c>
      <c r="AP195" s="25">
        <f t="shared" si="136"/>
        <v>60.413698630136984</v>
      </c>
      <c r="AQ195" s="28">
        <v>1</v>
      </c>
      <c r="AS195" s="26">
        <v>0</v>
      </c>
      <c r="AT195" s="24">
        <v>1</v>
      </c>
      <c r="AU195" s="27">
        <v>6</v>
      </c>
      <c r="AV195" s="27"/>
      <c r="AW195" s="22">
        <v>40095</v>
      </c>
      <c r="AX195" s="22" t="str">
        <f>IF(ISERROR(VLOOKUP($J195,'[1]early late'!$G$1:$BT$134,7,FALSE)),"",VLOOKUP($J195,'[1]early late'!$G$1:$BT$134,7,FALSE))</f>
        <v/>
      </c>
      <c r="AY195" s="22">
        <v>40191</v>
      </c>
      <c r="AZ195" s="27">
        <v>3.1333333333333302</v>
      </c>
      <c r="BA195" t="s">
        <v>101</v>
      </c>
      <c r="BB195" s="25">
        <f t="shared" si="190"/>
        <v>0</v>
      </c>
      <c r="BC195" s="27">
        <v>0.64</v>
      </c>
      <c r="BD195" s="27">
        <v>12.02</v>
      </c>
      <c r="BE195" s="27">
        <v>2.2599999999999998</v>
      </c>
      <c r="BF195" s="27">
        <v>10.65</v>
      </c>
      <c r="BG195" s="27" t="str">
        <f>IF(ISERROR(VLOOKUP($J195,'[1]early late'!$G$1:$BT$134,8,FALSE)),"",VLOOKUP($J195,'[1]early late'!$G$1:$BT$134,8,FALSE))</f>
        <v/>
      </c>
      <c r="BH195" s="27" t="str">
        <f>IF(ISERROR(VLOOKUP($J195,'[1]early late'!$G$1:$BT$134,9,FALSE)),"",VLOOKUP($J195,'[1]early late'!$G$1:$BT$134,9,FALSE))</f>
        <v/>
      </c>
      <c r="BI195" s="27"/>
      <c r="BJ195">
        <v>2.02</v>
      </c>
      <c r="BK195">
        <v>10.67</v>
      </c>
      <c r="BM195" s="28" t="s">
        <v>712</v>
      </c>
      <c r="BN195" s="28" t="str">
        <f>IF(ISERROR(VLOOKUP($J195,'[1]early late'!$G$1:$BT$134,40,FALSE)),"",VLOOKUP($J195,'[1]early late'!$G$1:$BT$134,40,FALSE))</f>
        <v/>
      </c>
      <c r="BO195" s="28" t="str">
        <f>IF(ISERROR(VLOOKUP($J195,'[1]early late'!$G$1:$BT$134,41,FALSE)),"",VLOOKUP($J195,'[1]early late'!$G$1:$BT$134,41,FALSE))</f>
        <v/>
      </c>
      <c r="BP195">
        <f t="shared" si="137"/>
        <v>1.6199999999999997</v>
      </c>
      <c r="BQ195">
        <f t="shared" si="171"/>
        <v>-1.3699999999999992</v>
      </c>
      <c r="BR195">
        <f t="shared" si="172"/>
        <v>-2.9899999999999989</v>
      </c>
      <c r="BS195">
        <f t="shared" si="138"/>
        <v>1.38</v>
      </c>
      <c r="BT195">
        <f t="shared" si="173"/>
        <v>-1.3499999999999996</v>
      </c>
      <c r="BU195">
        <f t="shared" si="174"/>
        <v>-2.7299999999999986</v>
      </c>
      <c r="BW195" s="24">
        <f t="shared" si="191"/>
        <v>1</v>
      </c>
      <c r="BX195" s="24">
        <f t="shared" si="175"/>
        <v>-6.0000000000000053E-2</v>
      </c>
      <c r="BY195" s="24">
        <f t="shared" si="176"/>
        <v>-1.2799999999999998</v>
      </c>
      <c r="BZ195" s="24">
        <f t="shared" si="177"/>
        <v>0.13999999999999968</v>
      </c>
      <c r="CA195" s="24">
        <f t="shared" si="178"/>
        <v>0</v>
      </c>
      <c r="CB195" s="24">
        <f t="shared" si="139"/>
        <v>0</v>
      </c>
      <c r="CC195" s="24">
        <f t="shared" si="179"/>
        <v>1</v>
      </c>
      <c r="CD195" s="25">
        <f t="shared" si="180"/>
        <v>0</v>
      </c>
      <c r="CE195" s="24">
        <f t="shared" si="181"/>
        <v>1</v>
      </c>
      <c r="CF195">
        <f t="shared" si="182"/>
        <v>1</v>
      </c>
      <c r="CG195">
        <f t="shared" si="140"/>
        <v>0</v>
      </c>
      <c r="CH195">
        <f t="shared" si="141"/>
        <v>1</v>
      </c>
      <c r="CI195">
        <f t="shared" si="142"/>
        <v>1</v>
      </c>
      <c r="CJ195">
        <f t="shared" si="143"/>
        <v>1</v>
      </c>
      <c r="CK195">
        <f t="shared" si="183"/>
        <v>4.3478260869565224</v>
      </c>
      <c r="CL195">
        <f t="shared" si="192"/>
        <v>0.12000000000000011</v>
      </c>
      <c r="CM195">
        <f t="shared" si="193"/>
        <v>0</v>
      </c>
      <c r="CN195" t="str">
        <f t="shared" si="184"/>
        <v/>
      </c>
      <c r="CO195">
        <f t="shared" si="185"/>
        <v>1</v>
      </c>
    </row>
    <row r="196" spans="1:93" ht="16" hidden="1" x14ac:dyDescent="0.2">
      <c r="A196">
        <v>286</v>
      </c>
      <c r="B196" t="s">
        <v>793</v>
      </c>
      <c r="C196" t="s">
        <v>94</v>
      </c>
      <c r="D196" t="s">
        <v>794</v>
      </c>
      <c r="E196" t="s">
        <v>795</v>
      </c>
      <c r="F196" t="s">
        <v>97</v>
      </c>
      <c r="G196">
        <v>90278</v>
      </c>
      <c r="H196" t="s">
        <v>796</v>
      </c>
      <c r="J196" t="str">
        <f t="shared" si="161"/>
        <v>Nancy Jackson_1</v>
      </c>
      <c r="K196" s="22">
        <v>15563</v>
      </c>
      <c r="L196">
        <v>1</v>
      </c>
      <c r="M196" s="22" t="s">
        <v>797</v>
      </c>
      <c r="N196" s="22"/>
      <c r="O196">
        <v>0</v>
      </c>
      <c r="P196">
        <v>0</v>
      </c>
      <c r="Q196">
        <v>0</v>
      </c>
      <c r="R196">
        <f t="shared" si="162"/>
        <v>0</v>
      </c>
      <c r="S196">
        <f t="shared" si="163"/>
        <v>1</v>
      </c>
      <c r="T196">
        <f t="shared" si="164"/>
        <v>0</v>
      </c>
      <c r="U196">
        <f t="shared" si="165"/>
        <v>0</v>
      </c>
      <c r="V196">
        <f t="shared" si="166"/>
        <v>0</v>
      </c>
      <c r="W196">
        <f t="shared" si="186"/>
        <v>0</v>
      </c>
      <c r="X196">
        <f t="shared" si="167"/>
        <v>0</v>
      </c>
      <c r="Y196" s="22" t="s">
        <v>370</v>
      </c>
      <c r="Z196">
        <v>0</v>
      </c>
      <c r="AA196">
        <f t="shared" ref="AA196:AA220" si="194">IF(ISERROR(SEARCH("ptosis",Y196)),0,1)</f>
        <v>1</v>
      </c>
      <c r="AB196">
        <f t="shared" si="168"/>
        <v>0</v>
      </c>
      <c r="AC196">
        <v>0</v>
      </c>
      <c r="AD196">
        <v>0</v>
      </c>
      <c r="AE196">
        <f t="shared" si="169"/>
        <v>1</v>
      </c>
      <c r="AF196" s="23">
        <v>1</v>
      </c>
      <c r="AG196">
        <f t="shared" si="154"/>
        <v>0</v>
      </c>
      <c r="AH196">
        <v>0</v>
      </c>
      <c r="AJ196">
        <f t="shared" si="170"/>
        <v>0</v>
      </c>
      <c r="AK196" s="22"/>
      <c r="AN196">
        <v>15</v>
      </c>
      <c r="AO196" s="24">
        <v>2</v>
      </c>
      <c r="AP196" s="25">
        <f t="shared" ref="AP196:AP259" si="195">DAYS360(K196,AW196)/365</f>
        <v>66.638356164383566</v>
      </c>
      <c r="AQ196">
        <v>1</v>
      </c>
      <c r="AS196" s="26">
        <v>1</v>
      </c>
      <c r="AT196" s="24">
        <v>1</v>
      </c>
      <c r="AU196" s="27">
        <v>6</v>
      </c>
      <c r="AV196" s="27"/>
      <c r="AW196" s="22">
        <v>40240</v>
      </c>
      <c r="AX196" s="22" t="str">
        <f>IF(ISERROR(VLOOKUP($J196,'[1]early late'!$G$1:$BT$134,7,FALSE)),"",VLOOKUP($J196,'[1]early late'!$G$1:$BT$134,7,FALSE))</f>
        <v/>
      </c>
      <c r="AY196" s="22">
        <v>40287</v>
      </c>
      <c r="AZ196" s="27">
        <v>1.5333333333333301</v>
      </c>
      <c r="BA196" t="s">
        <v>101</v>
      </c>
      <c r="BB196" s="25">
        <f t="shared" si="190"/>
        <v>0</v>
      </c>
      <c r="BC196" s="27">
        <v>2.17</v>
      </c>
      <c r="BD196" s="27">
        <v>15.49</v>
      </c>
      <c r="BE196" s="27">
        <v>1.25</v>
      </c>
      <c r="BF196" s="27">
        <v>17.72</v>
      </c>
      <c r="BG196" s="27" t="str">
        <f>IF(ISERROR(VLOOKUP($J196,'[1]early late'!$G$1:$BT$134,8,FALSE)),"",VLOOKUP($J196,'[1]early late'!$G$1:$BT$134,8,FALSE))</f>
        <v/>
      </c>
      <c r="BH196" s="27" t="str">
        <f>IF(ISERROR(VLOOKUP($J196,'[1]early late'!$G$1:$BT$134,9,FALSE)),"",VLOOKUP($J196,'[1]early late'!$G$1:$BT$134,9,FALSE))</f>
        <v/>
      </c>
      <c r="BI196" s="27"/>
      <c r="BJ196">
        <v>3.14</v>
      </c>
      <c r="BK196">
        <v>17.37</v>
      </c>
      <c r="BM196" s="28" t="s">
        <v>670</v>
      </c>
      <c r="BN196" s="28" t="str">
        <f>IF(ISERROR(VLOOKUP($J196,'[1]early late'!$G$1:$BT$134,40,FALSE)),"",VLOOKUP($J196,'[1]early late'!$G$1:$BT$134,40,FALSE))</f>
        <v/>
      </c>
      <c r="BO196" s="28" t="str">
        <f>IF(ISERROR(VLOOKUP($J196,'[1]early late'!$G$1:$BT$134,41,FALSE)),"",VLOOKUP($J196,'[1]early late'!$G$1:$BT$134,41,FALSE))</f>
        <v/>
      </c>
      <c r="BP196">
        <f t="shared" ref="BP196:BP259" si="196">BE196-BC196</f>
        <v>-0.91999999999999993</v>
      </c>
      <c r="BQ196">
        <f t="shared" si="171"/>
        <v>2.2299999999999986</v>
      </c>
      <c r="BR196">
        <f t="shared" si="172"/>
        <v>3.1499999999999986</v>
      </c>
      <c r="BS196">
        <f t="shared" ref="BS196:BS259" si="197">IF(AND(ISNUMBER(BC196),ISNUMBER(BJ196)),BJ196-BC196,"")</f>
        <v>0.9700000000000002</v>
      </c>
      <c r="BT196">
        <f t="shared" si="173"/>
        <v>1.8800000000000008</v>
      </c>
      <c r="BU196">
        <f t="shared" si="174"/>
        <v>0.91000000000000014</v>
      </c>
      <c r="BW196" s="24">
        <f t="shared" si="191"/>
        <v>0</v>
      </c>
      <c r="BX196" s="24">
        <f t="shared" si="175"/>
        <v>-0.10999999999999988</v>
      </c>
      <c r="BY196" s="24">
        <f t="shared" si="176"/>
        <v>0.5</v>
      </c>
      <c r="BZ196" s="24">
        <f t="shared" si="177"/>
        <v>-2.84</v>
      </c>
      <c r="CA196" s="24">
        <f t="shared" si="178"/>
        <v>1</v>
      </c>
      <c r="CB196" s="24" t="str">
        <f t="shared" ref="CB196:CB259" si="198">IF(BW196=1,IF(BP196&lt;0.5,1,0),"")</f>
        <v/>
      </c>
      <c r="CC196" s="24">
        <f t="shared" si="179"/>
        <v>1</v>
      </c>
      <c r="CD196" s="25">
        <f t="shared" si="180"/>
        <v>0</v>
      </c>
      <c r="CE196" s="24">
        <f t="shared" si="181"/>
        <v>0</v>
      </c>
      <c r="CF196">
        <f t="shared" si="182"/>
        <v>1</v>
      </c>
      <c r="CG196">
        <f t="shared" ref="CG196:CG259" si="199">IF(CF196=1,IF(BJ196&gt;2.500000001,1,0),"")</f>
        <v>1</v>
      </c>
      <c r="CH196">
        <f t="shared" ref="CH196:CH259" si="200">IF(CF196=1,IF(BJ196-BC196&gt;1,1,0),"")</f>
        <v>0</v>
      </c>
      <c r="CI196">
        <f t="shared" ref="CI196:CI259" si="201">IF(CF196=1,IF(AND(BX196&lt;1,BX196&gt;-1),1,0),"")</f>
        <v>1</v>
      </c>
      <c r="CJ196">
        <f t="shared" ref="CJ196:CJ259" si="202">IF(CF196=1,IF(CG196+CI196&gt;0,1,0),"")</f>
        <v>1</v>
      </c>
      <c r="CK196">
        <f t="shared" si="183"/>
        <v>6.1855670103092768</v>
      </c>
      <c r="CL196">
        <f t="shared" si="192"/>
        <v>0.5299999999999998</v>
      </c>
      <c r="CM196">
        <f t="shared" si="193"/>
        <v>0</v>
      </c>
      <c r="CN196" t="str">
        <f t="shared" si="184"/>
        <v/>
      </c>
      <c r="CO196" t="str">
        <f t="shared" si="185"/>
        <v/>
      </c>
    </row>
    <row r="197" spans="1:93" ht="16" hidden="1" x14ac:dyDescent="0.2">
      <c r="A197">
        <v>296</v>
      </c>
      <c r="B197" t="s">
        <v>818</v>
      </c>
      <c r="C197" t="s">
        <v>94</v>
      </c>
      <c r="J197" t="str">
        <f t="shared" si="161"/>
        <v>Roz Mandelcorn_0</v>
      </c>
      <c r="K197" s="22">
        <v>15726</v>
      </c>
      <c r="L197">
        <v>1</v>
      </c>
      <c r="M197" s="22" t="s">
        <v>351</v>
      </c>
      <c r="N197" s="22"/>
      <c r="O197">
        <v>0</v>
      </c>
      <c r="P197">
        <v>0</v>
      </c>
      <c r="Q197">
        <v>0</v>
      </c>
      <c r="R197">
        <f t="shared" si="162"/>
        <v>0</v>
      </c>
      <c r="S197">
        <f t="shared" si="163"/>
        <v>1</v>
      </c>
      <c r="T197">
        <f t="shared" si="164"/>
        <v>0</v>
      </c>
      <c r="U197">
        <f t="shared" si="165"/>
        <v>0</v>
      </c>
      <c r="V197">
        <f t="shared" si="166"/>
        <v>0</v>
      </c>
      <c r="W197">
        <f t="shared" si="186"/>
        <v>0</v>
      </c>
      <c r="X197">
        <f t="shared" si="167"/>
        <v>0</v>
      </c>
      <c r="Y197" s="22" t="s">
        <v>819</v>
      </c>
      <c r="Z197">
        <v>0</v>
      </c>
      <c r="AA197">
        <f t="shared" si="194"/>
        <v>1</v>
      </c>
      <c r="AB197">
        <f t="shared" si="168"/>
        <v>1</v>
      </c>
      <c r="AC197">
        <v>1</v>
      </c>
      <c r="AD197">
        <v>0</v>
      </c>
      <c r="AE197">
        <f t="shared" si="169"/>
        <v>1</v>
      </c>
      <c r="AF197" s="23">
        <v>1</v>
      </c>
      <c r="AG197">
        <f t="shared" si="154"/>
        <v>0</v>
      </c>
      <c r="AH197">
        <v>0</v>
      </c>
      <c r="AJ197">
        <f t="shared" si="170"/>
        <v>0</v>
      </c>
      <c r="AK197" s="22"/>
      <c r="AN197">
        <v>15</v>
      </c>
      <c r="AO197" s="24">
        <v>2</v>
      </c>
      <c r="AP197" s="25">
        <f t="shared" si="195"/>
        <v>68.810958904109583</v>
      </c>
      <c r="AQ197">
        <v>1</v>
      </c>
      <c r="AS197" s="26">
        <v>0</v>
      </c>
      <c r="AT197" s="24">
        <v>1</v>
      </c>
      <c r="AU197" s="27">
        <v>6</v>
      </c>
      <c r="AV197" s="27"/>
      <c r="AW197" s="29">
        <v>41208</v>
      </c>
      <c r="AX197" s="22" t="str">
        <f>IF(ISERROR(VLOOKUP($J197,'[1]early late'!$G$1:$BT$134,7,FALSE)),"",VLOOKUP($J197,'[1]early late'!$G$1:$BT$134,7,FALSE))</f>
        <v/>
      </c>
      <c r="AY197" s="29">
        <v>41325</v>
      </c>
      <c r="AZ197" s="27">
        <v>3.8</v>
      </c>
      <c r="BA197" t="s">
        <v>101</v>
      </c>
      <c r="BB197" s="25">
        <f t="shared" si="190"/>
        <v>0</v>
      </c>
      <c r="BC197">
        <v>2.89</v>
      </c>
      <c r="BD197">
        <v>19.93</v>
      </c>
      <c r="BE197">
        <v>4.91</v>
      </c>
      <c r="BF197">
        <v>22.32</v>
      </c>
      <c r="BG197" s="27" t="str">
        <f>IF(ISERROR(VLOOKUP($J197,'[1]early late'!$G$1:$BT$134,8,FALSE)),"",VLOOKUP($J197,'[1]early late'!$G$1:$BT$134,8,FALSE))</f>
        <v/>
      </c>
      <c r="BH197" s="27" t="str">
        <f>IF(ISERROR(VLOOKUP($J197,'[1]early late'!$G$1:$BT$134,9,FALSE)),"",VLOOKUP($J197,'[1]early late'!$G$1:$BT$134,9,FALSE))</f>
        <v/>
      </c>
      <c r="BJ197">
        <v>3.37</v>
      </c>
      <c r="BK197">
        <v>21.59</v>
      </c>
      <c r="BN197" s="28" t="str">
        <f>IF(ISERROR(VLOOKUP($J197,'[1]early late'!$G$1:$BT$134,40,FALSE)),"",VLOOKUP($J197,'[1]early late'!$G$1:$BT$134,40,FALSE))</f>
        <v/>
      </c>
      <c r="BO197" s="28" t="str">
        <f>IF(ISERROR(VLOOKUP($J197,'[1]early late'!$G$1:$BT$134,41,FALSE)),"",VLOOKUP($J197,'[1]early late'!$G$1:$BT$134,41,FALSE))</f>
        <v/>
      </c>
      <c r="BP197">
        <f t="shared" si="196"/>
        <v>2.02</v>
      </c>
      <c r="BQ197">
        <f t="shared" si="171"/>
        <v>2.3900000000000006</v>
      </c>
      <c r="BR197">
        <f t="shared" si="172"/>
        <v>0.37000000000000055</v>
      </c>
      <c r="BS197">
        <f t="shared" si="197"/>
        <v>0.48</v>
      </c>
      <c r="BT197">
        <f t="shared" si="173"/>
        <v>1.6600000000000001</v>
      </c>
      <c r="BU197">
        <f t="shared" si="174"/>
        <v>1.1799999999999997</v>
      </c>
      <c r="BW197" s="24">
        <f t="shared" si="191"/>
        <v>1</v>
      </c>
      <c r="BX197" s="24">
        <f t="shared" si="175"/>
        <v>0.62000000000000011</v>
      </c>
      <c r="BY197" s="24">
        <f t="shared" si="176"/>
        <v>0.68000000000000016</v>
      </c>
      <c r="BZ197" s="24">
        <f t="shared" si="177"/>
        <v>1.5500000000000003</v>
      </c>
      <c r="CA197" s="24">
        <f t="shared" si="178"/>
        <v>1</v>
      </c>
      <c r="CB197" s="24">
        <f t="shared" si="198"/>
        <v>0</v>
      </c>
      <c r="CC197" s="24">
        <f t="shared" si="179"/>
        <v>1</v>
      </c>
      <c r="CD197" s="25">
        <f t="shared" si="180"/>
        <v>0</v>
      </c>
      <c r="CE197" s="24">
        <f t="shared" si="181"/>
        <v>0</v>
      </c>
      <c r="CF197">
        <f t="shared" si="182"/>
        <v>1</v>
      </c>
      <c r="CG197">
        <f t="shared" si="199"/>
        <v>1</v>
      </c>
      <c r="CH197">
        <f t="shared" si="200"/>
        <v>0</v>
      </c>
      <c r="CI197">
        <f t="shared" si="201"/>
        <v>1</v>
      </c>
      <c r="CJ197">
        <f t="shared" si="202"/>
        <v>1</v>
      </c>
      <c r="CK197">
        <f t="shared" si="183"/>
        <v>12.5</v>
      </c>
      <c r="CL197">
        <f t="shared" si="192"/>
        <v>1.02</v>
      </c>
      <c r="CM197">
        <f t="shared" si="193"/>
        <v>1</v>
      </c>
      <c r="CN197" t="str">
        <f t="shared" si="184"/>
        <v/>
      </c>
      <c r="CO197">
        <f t="shared" si="185"/>
        <v>1</v>
      </c>
    </row>
    <row r="198" spans="1:93" ht="16" hidden="1" x14ac:dyDescent="0.2">
      <c r="A198">
        <v>297</v>
      </c>
      <c r="B198" t="s">
        <v>818</v>
      </c>
      <c r="C198" t="s">
        <v>94</v>
      </c>
      <c r="J198" t="str">
        <f t="shared" si="161"/>
        <v>Roz Mandelcorn_1</v>
      </c>
      <c r="K198" s="22">
        <v>15726</v>
      </c>
      <c r="L198">
        <v>1</v>
      </c>
      <c r="M198" s="22" t="s">
        <v>351</v>
      </c>
      <c r="N198" s="22"/>
      <c r="O198">
        <v>0</v>
      </c>
      <c r="P198">
        <v>0</v>
      </c>
      <c r="Q198">
        <v>0</v>
      </c>
      <c r="R198">
        <f t="shared" si="162"/>
        <v>0</v>
      </c>
      <c r="S198">
        <f t="shared" si="163"/>
        <v>1</v>
      </c>
      <c r="T198">
        <f t="shared" si="164"/>
        <v>0</v>
      </c>
      <c r="U198">
        <f t="shared" si="165"/>
        <v>0</v>
      </c>
      <c r="V198">
        <f t="shared" si="166"/>
        <v>0</v>
      </c>
      <c r="W198">
        <f t="shared" si="186"/>
        <v>0</v>
      </c>
      <c r="X198">
        <f t="shared" si="167"/>
        <v>0</v>
      </c>
      <c r="Y198" s="22" t="s">
        <v>819</v>
      </c>
      <c r="Z198">
        <v>0</v>
      </c>
      <c r="AA198">
        <f t="shared" si="194"/>
        <v>1</v>
      </c>
      <c r="AB198">
        <f t="shared" si="168"/>
        <v>1</v>
      </c>
      <c r="AC198">
        <v>1</v>
      </c>
      <c r="AD198">
        <v>0</v>
      </c>
      <c r="AE198">
        <f t="shared" si="169"/>
        <v>1</v>
      </c>
      <c r="AF198" s="23">
        <v>1</v>
      </c>
      <c r="AG198">
        <f t="shared" si="154"/>
        <v>0</v>
      </c>
      <c r="AH198">
        <v>0</v>
      </c>
      <c r="AJ198">
        <f t="shared" si="170"/>
        <v>0</v>
      </c>
      <c r="AK198" s="22"/>
      <c r="AN198">
        <v>15</v>
      </c>
      <c r="AO198" s="24">
        <v>2</v>
      </c>
      <c r="AP198" s="25">
        <f t="shared" si="195"/>
        <v>68.810958904109583</v>
      </c>
      <c r="AQ198">
        <v>1</v>
      </c>
      <c r="AS198" s="26">
        <v>1</v>
      </c>
      <c r="AT198" s="24">
        <v>1</v>
      </c>
      <c r="AU198" s="27">
        <v>6</v>
      </c>
      <c r="AV198" s="27"/>
      <c r="AW198" s="29">
        <v>41208</v>
      </c>
      <c r="AX198" s="22" t="str">
        <f>IF(ISERROR(VLOOKUP($J198,'[1]early late'!$G$1:$BT$134,7,FALSE)),"",VLOOKUP($J198,'[1]early late'!$G$1:$BT$134,7,FALSE))</f>
        <v/>
      </c>
      <c r="AY198" s="29">
        <v>41325</v>
      </c>
      <c r="AZ198" s="27">
        <v>3.8</v>
      </c>
      <c r="BA198" t="s">
        <v>101</v>
      </c>
      <c r="BB198" s="25">
        <f t="shared" si="190"/>
        <v>0</v>
      </c>
      <c r="BC198">
        <v>2.21</v>
      </c>
      <c r="BD198">
        <v>14.08</v>
      </c>
      <c r="BE198">
        <v>3.36</v>
      </c>
      <c r="BF198">
        <v>15.43</v>
      </c>
      <c r="BG198" s="27" t="str">
        <f>IF(ISERROR(VLOOKUP($J198,'[1]early late'!$G$1:$BT$134,8,FALSE)),"",VLOOKUP($J198,'[1]early late'!$G$1:$BT$134,8,FALSE))</f>
        <v/>
      </c>
      <c r="BH198" s="27" t="str">
        <f>IF(ISERROR(VLOOKUP($J198,'[1]early late'!$G$1:$BT$134,9,FALSE)),"",VLOOKUP($J198,'[1]early late'!$G$1:$BT$134,9,FALSE))</f>
        <v/>
      </c>
      <c r="BJ198">
        <v>2.75</v>
      </c>
      <c r="BK198">
        <v>13.27</v>
      </c>
      <c r="BN198" s="28" t="str">
        <f>IF(ISERROR(VLOOKUP($J198,'[1]early late'!$G$1:$BT$134,40,FALSE)),"",VLOOKUP($J198,'[1]early late'!$G$1:$BT$134,40,FALSE))</f>
        <v/>
      </c>
      <c r="BO198" s="28" t="str">
        <f>IF(ISERROR(VLOOKUP($J198,'[1]early late'!$G$1:$BT$134,41,FALSE)),"",VLOOKUP($J198,'[1]early late'!$G$1:$BT$134,41,FALSE))</f>
        <v/>
      </c>
      <c r="BP198">
        <f t="shared" si="196"/>
        <v>1.1499999999999999</v>
      </c>
      <c r="BQ198">
        <f t="shared" si="171"/>
        <v>1.3499999999999996</v>
      </c>
      <c r="BR198">
        <f t="shared" si="172"/>
        <v>0.19999999999999973</v>
      </c>
      <c r="BS198">
        <f t="shared" si="197"/>
        <v>0.54</v>
      </c>
      <c r="BT198">
        <f t="shared" si="173"/>
        <v>-0.8100000000000005</v>
      </c>
      <c r="BU198">
        <f t="shared" si="174"/>
        <v>-1.3500000000000014</v>
      </c>
      <c r="BW198" s="24">
        <f t="shared" si="191"/>
        <v>0</v>
      </c>
      <c r="BX198" s="24">
        <f t="shared" si="175"/>
        <v>-0.62000000000000011</v>
      </c>
      <c r="BY198" s="24">
        <f t="shared" si="176"/>
        <v>-0.68000000000000016</v>
      </c>
      <c r="BZ198" s="24">
        <f t="shared" si="177"/>
        <v>-1.5500000000000003</v>
      </c>
      <c r="CA198" s="24">
        <f t="shared" si="178"/>
        <v>1</v>
      </c>
      <c r="CB198" s="24" t="str">
        <f t="shared" si="198"/>
        <v/>
      </c>
      <c r="CC198" s="24">
        <f t="shared" si="179"/>
        <v>1</v>
      </c>
      <c r="CD198" s="25">
        <f t="shared" si="180"/>
        <v>0</v>
      </c>
      <c r="CE198" s="24">
        <f t="shared" si="181"/>
        <v>0</v>
      </c>
      <c r="CF198">
        <f t="shared" si="182"/>
        <v>1</v>
      </c>
      <c r="CG198">
        <f t="shared" si="199"/>
        <v>1</v>
      </c>
      <c r="CH198">
        <f t="shared" si="200"/>
        <v>0</v>
      </c>
      <c r="CI198">
        <f t="shared" si="201"/>
        <v>1</v>
      </c>
      <c r="CJ198">
        <f t="shared" si="202"/>
        <v>1</v>
      </c>
      <c r="CK198">
        <f t="shared" si="183"/>
        <v>11.111111111111111</v>
      </c>
      <c r="CL198">
        <f t="shared" si="192"/>
        <v>0.96</v>
      </c>
      <c r="CM198">
        <f t="shared" si="193"/>
        <v>0</v>
      </c>
      <c r="CN198" t="str">
        <f t="shared" si="184"/>
        <v/>
      </c>
      <c r="CO198">
        <f t="shared" si="185"/>
        <v>1</v>
      </c>
    </row>
    <row r="199" spans="1:93" ht="16" hidden="1" x14ac:dyDescent="0.2">
      <c r="A199">
        <v>302</v>
      </c>
      <c r="B199" t="s">
        <v>830</v>
      </c>
      <c r="C199" t="s">
        <v>94</v>
      </c>
      <c r="J199" t="str">
        <f t="shared" si="161"/>
        <v>Susan Minafo_0</v>
      </c>
      <c r="K199" s="22">
        <v>16140</v>
      </c>
      <c r="L199">
        <v>0</v>
      </c>
      <c r="M199" s="22"/>
      <c r="N199" s="22"/>
      <c r="O199">
        <v>0</v>
      </c>
      <c r="P199">
        <v>0</v>
      </c>
      <c r="Q199">
        <v>0</v>
      </c>
      <c r="R199">
        <f t="shared" si="162"/>
        <v>0</v>
      </c>
      <c r="S199">
        <f t="shared" si="163"/>
        <v>0</v>
      </c>
      <c r="T199">
        <f t="shared" si="164"/>
        <v>0</v>
      </c>
      <c r="U199">
        <f t="shared" si="165"/>
        <v>0</v>
      </c>
      <c r="V199">
        <f t="shared" si="166"/>
        <v>0</v>
      </c>
      <c r="W199">
        <f t="shared" si="186"/>
        <v>0</v>
      </c>
      <c r="X199">
        <f t="shared" si="167"/>
        <v>0</v>
      </c>
      <c r="Y199" s="22" t="s">
        <v>831</v>
      </c>
      <c r="Z199">
        <v>0</v>
      </c>
      <c r="AA199">
        <f t="shared" si="194"/>
        <v>1</v>
      </c>
      <c r="AB199">
        <f t="shared" si="168"/>
        <v>1</v>
      </c>
      <c r="AC199">
        <v>1</v>
      </c>
      <c r="AD199">
        <v>0</v>
      </c>
      <c r="AE199">
        <f t="shared" si="169"/>
        <v>0</v>
      </c>
      <c r="AF199" s="23">
        <f t="shared" ref="AF199:AF225" si="203">IF(ISERROR(SEARCH("canth",Y199)),0,1)</f>
        <v>1</v>
      </c>
      <c r="AG199">
        <f t="shared" si="154"/>
        <v>0</v>
      </c>
      <c r="AH199">
        <v>0</v>
      </c>
      <c r="AJ199">
        <f t="shared" si="170"/>
        <v>0</v>
      </c>
      <c r="AK199" s="22"/>
      <c r="AN199">
        <v>20</v>
      </c>
      <c r="AO199" s="24">
        <v>2</v>
      </c>
      <c r="AP199" s="25">
        <f t="shared" si="195"/>
        <v>66.821917808219183</v>
      </c>
      <c r="AQ199">
        <v>1</v>
      </c>
      <c r="AS199" s="26">
        <v>0</v>
      </c>
      <c r="AT199" s="24">
        <v>1</v>
      </c>
      <c r="AU199" s="27">
        <v>6</v>
      </c>
      <c r="AV199" s="27"/>
      <c r="AW199" s="29">
        <v>40886</v>
      </c>
      <c r="AX199" s="22" t="str">
        <f>IF(ISERROR(VLOOKUP($J199,'[1]early late'!$G$1:$BT$134,7,FALSE)),"",VLOOKUP($J199,'[1]early late'!$G$1:$BT$134,7,FALSE))</f>
        <v/>
      </c>
      <c r="AY199" s="29">
        <v>41005</v>
      </c>
      <c r="AZ199" s="27">
        <v>3.9</v>
      </c>
      <c r="BA199" t="s">
        <v>101</v>
      </c>
      <c r="BB199" s="25">
        <f t="shared" si="190"/>
        <v>0</v>
      </c>
      <c r="BC199">
        <v>3.33</v>
      </c>
      <c r="BD199">
        <v>21.62</v>
      </c>
      <c r="BE199">
        <v>3.78</v>
      </c>
      <c r="BF199">
        <v>17.77</v>
      </c>
      <c r="BG199" s="27" t="str">
        <f>IF(ISERROR(VLOOKUP($J199,'[1]early late'!$G$1:$BT$134,8,FALSE)),"",VLOOKUP($J199,'[1]early late'!$G$1:$BT$134,8,FALSE))</f>
        <v/>
      </c>
      <c r="BH199" s="27" t="str">
        <f>IF(ISERROR(VLOOKUP($J199,'[1]early late'!$G$1:$BT$134,9,FALSE)),"",VLOOKUP($J199,'[1]early late'!$G$1:$BT$134,9,FALSE))</f>
        <v/>
      </c>
      <c r="BJ199">
        <v>3.71</v>
      </c>
      <c r="BK199">
        <v>15.57</v>
      </c>
      <c r="BN199" s="28" t="str">
        <f>IF(ISERROR(VLOOKUP($J199,'[1]early late'!$G$1:$BT$134,40,FALSE)),"",VLOOKUP($J199,'[1]early late'!$G$1:$BT$134,40,FALSE))</f>
        <v/>
      </c>
      <c r="BO199" s="28" t="str">
        <f>IF(ISERROR(VLOOKUP($J199,'[1]early late'!$G$1:$BT$134,41,FALSE)),"",VLOOKUP($J199,'[1]early late'!$G$1:$BT$134,41,FALSE))</f>
        <v/>
      </c>
      <c r="BP199">
        <f t="shared" si="196"/>
        <v>0.44999999999999973</v>
      </c>
      <c r="BQ199">
        <f t="shared" si="171"/>
        <v>-3.8500000000000014</v>
      </c>
      <c r="BR199">
        <f t="shared" si="172"/>
        <v>-4.3000000000000007</v>
      </c>
      <c r="BS199">
        <f t="shared" si="197"/>
        <v>0.37999999999999989</v>
      </c>
      <c r="BT199">
        <f t="shared" si="173"/>
        <v>-6.0500000000000007</v>
      </c>
      <c r="BU199">
        <f t="shared" si="174"/>
        <v>-6.43</v>
      </c>
      <c r="BW199" s="24">
        <f t="shared" si="191"/>
        <v>1</v>
      </c>
      <c r="BX199" s="24">
        <f t="shared" si="175"/>
        <v>-6.999999999999984E-2</v>
      </c>
      <c r="BY199" s="24">
        <f t="shared" si="176"/>
        <v>-0.87999999999999989</v>
      </c>
      <c r="BZ199" s="24">
        <f t="shared" si="177"/>
        <v>4.9999999999999822E-2</v>
      </c>
      <c r="CA199" s="24">
        <f t="shared" si="178"/>
        <v>1</v>
      </c>
      <c r="CB199" s="24">
        <f t="shared" si="198"/>
        <v>1</v>
      </c>
      <c r="CC199" s="24">
        <f t="shared" si="179"/>
        <v>1</v>
      </c>
      <c r="CD199" s="25">
        <f t="shared" si="180"/>
        <v>0</v>
      </c>
      <c r="CE199" s="24">
        <f t="shared" si="181"/>
        <v>1</v>
      </c>
      <c r="CF199">
        <f t="shared" si="182"/>
        <v>1</v>
      </c>
      <c r="CG199">
        <f t="shared" si="199"/>
        <v>1</v>
      </c>
      <c r="CH199">
        <f t="shared" si="200"/>
        <v>0</v>
      </c>
      <c r="CI199">
        <f t="shared" si="201"/>
        <v>1</v>
      </c>
      <c r="CJ199">
        <f t="shared" si="202"/>
        <v>1</v>
      </c>
      <c r="CK199">
        <f t="shared" si="183"/>
        <v>15.789473684210531</v>
      </c>
      <c r="CL199">
        <f t="shared" si="192"/>
        <v>1.1200000000000001</v>
      </c>
      <c r="CM199">
        <f t="shared" si="193"/>
        <v>1</v>
      </c>
      <c r="CN199" t="str">
        <f t="shared" si="184"/>
        <v/>
      </c>
      <c r="CO199">
        <f t="shared" si="185"/>
        <v>1</v>
      </c>
    </row>
    <row r="200" spans="1:93" ht="16" hidden="1" x14ac:dyDescent="0.2">
      <c r="A200">
        <v>303</v>
      </c>
      <c r="B200" t="s">
        <v>830</v>
      </c>
      <c r="C200" t="s">
        <v>94</v>
      </c>
      <c r="J200" t="str">
        <f t="shared" si="161"/>
        <v>Susan Minafo_1</v>
      </c>
      <c r="K200" s="22">
        <v>16140</v>
      </c>
      <c r="L200">
        <v>0</v>
      </c>
      <c r="M200" s="22"/>
      <c r="N200" s="22"/>
      <c r="O200">
        <v>0</v>
      </c>
      <c r="P200">
        <v>0</v>
      </c>
      <c r="Q200">
        <v>0</v>
      </c>
      <c r="R200">
        <f t="shared" si="162"/>
        <v>0</v>
      </c>
      <c r="S200">
        <f t="shared" si="163"/>
        <v>0</v>
      </c>
      <c r="T200">
        <f t="shared" si="164"/>
        <v>0</v>
      </c>
      <c r="U200">
        <f t="shared" si="165"/>
        <v>0</v>
      </c>
      <c r="V200">
        <f t="shared" si="166"/>
        <v>0</v>
      </c>
      <c r="W200">
        <f t="shared" si="186"/>
        <v>0</v>
      </c>
      <c r="X200">
        <f t="shared" si="167"/>
        <v>0</v>
      </c>
      <c r="Y200" s="22" t="s">
        <v>831</v>
      </c>
      <c r="Z200">
        <v>0</v>
      </c>
      <c r="AA200">
        <f t="shared" si="194"/>
        <v>1</v>
      </c>
      <c r="AB200">
        <f t="shared" si="168"/>
        <v>1</v>
      </c>
      <c r="AC200">
        <v>1</v>
      </c>
      <c r="AD200">
        <v>0</v>
      </c>
      <c r="AE200">
        <f t="shared" si="169"/>
        <v>0</v>
      </c>
      <c r="AF200" s="23">
        <f t="shared" si="203"/>
        <v>1</v>
      </c>
      <c r="AG200">
        <f t="shared" si="154"/>
        <v>0</v>
      </c>
      <c r="AH200">
        <v>0</v>
      </c>
      <c r="AJ200">
        <f t="shared" si="170"/>
        <v>0</v>
      </c>
      <c r="AK200" s="22"/>
      <c r="AN200">
        <v>20</v>
      </c>
      <c r="AO200" s="24">
        <v>2</v>
      </c>
      <c r="AP200" s="25">
        <f t="shared" si="195"/>
        <v>66.821917808219183</v>
      </c>
      <c r="AQ200">
        <v>1</v>
      </c>
      <c r="AS200" s="26">
        <v>1</v>
      </c>
      <c r="AT200" s="24">
        <v>1</v>
      </c>
      <c r="AU200" s="27">
        <v>6</v>
      </c>
      <c r="AV200" s="27"/>
      <c r="AW200" s="29">
        <v>40886</v>
      </c>
      <c r="AX200" s="22" t="str">
        <f>IF(ISERROR(VLOOKUP($J200,'[1]early late'!$G$1:$BT$134,7,FALSE)),"",VLOOKUP($J200,'[1]early late'!$G$1:$BT$134,7,FALSE))</f>
        <v/>
      </c>
      <c r="AY200" s="29">
        <v>41005</v>
      </c>
      <c r="AZ200" s="27">
        <v>3.9</v>
      </c>
      <c r="BA200" t="s">
        <v>101</v>
      </c>
      <c r="BB200" s="25">
        <f t="shared" si="190"/>
        <v>0</v>
      </c>
      <c r="BC200">
        <v>4.21</v>
      </c>
      <c r="BD200">
        <v>24.5</v>
      </c>
      <c r="BE200">
        <v>3.73</v>
      </c>
      <c r="BF200">
        <v>18.23</v>
      </c>
      <c r="BG200" s="27" t="str">
        <f>IF(ISERROR(VLOOKUP($J200,'[1]early late'!$G$1:$BT$134,8,FALSE)),"",VLOOKUP($J200,'[1]early late'!$G$1:$BT$134,8,FALSE))</f>
        <v/>
      </c>
      <c r="BH200" s="27" t="str">
        <f>IF(ISERROR(VLOOKUP($J200,'[1]early late'!$G$1:$BT$134,9,FALSE)),"",VLOOKUP($J200,'[1]early late'!$G$1:$BT$134,9,FALSE))</f>
        <v/>
      </c>
      <c r="BJ200">
        <v>3.78</v>
      </c>
      <c r="BK200">
        <v>16.72</v>
      </c>
      <c r="BN200" s="28" t="str">
        <f>IF(ISERROR(VLOOKUP($J200,'[1]early late'!$G$1:$BT$134,40,FALSE)),"",VLOOKUP($J200,'[1]early late'!$G$1:$BT$134,40,FALSE))</f>
        <v/>
      </c>
      <c r="BO200" s="28" t="str">
        <f>IF(ISERROR(VLOOKUP($J200,'[1]early late'!$G$1:$BT$134,41,FALSE)),"",VLOOKUP($J200,'[1]early late'!$G$1:$BT$134,41,FALSE))</f>
        <v/>
      </c>
      <c r="BP200">
        <f t="shared" si="196"/>
        <v>-0.48</v>
      </c>
      <c r="BQ200">
        <f t="shared" si="171"/>
        <v>-6.27</v>
      </c>
      <c r="BR200">
        <f t="shared" si="172"/>
        <v>-5.7899999999999991</v>
      </c>
      <c r="BS200">
        <f t="shared" si="197"/>
        <v>-0.43000000000000016</v>
      </c>
      <c r="BT200">
        <f t="shared" si="173"/>
        <v>-7.7800000000000011</v>
      </c>
      <c r="BU200">
        <f t="shared" si="174"/>
        <v>-7.35</v>
      </c>
      <c r="BW200" s="24">
        <f t="shared" si="191"/>
        <v>0</v>
      </c>
      <c r="BX200" s="24">
        <f t="shared" si="175"/>
        <v>6.999999999999984E-2</v>
      </c>
      <c r="BY200" s="24">
        <f t="shared" si="176"/>
        <v>0.87999999999999989</v>
      </c>
      <c r="BZ200" s="24">
        <f t="shared" si="177"/>
        <v>-4.9999999999999822E-2</v>
      </c>
      <c r="CA200" s="24">
        <f t="shared" si="178"/>
        <v>1</v>
      </c>
      <c r="CB200" s="24" t="str">
        <f t="shared" si="198"/>
        <v/>
      </c>
      <c r="CC200" s="24">
        <f t="shared" si="179"/>
        <v>1</v>
      </c>
      <c r="CD200" s="25">
        <f t="shared" si="180"/>
        <v>0</v>
      </c>
      <c r="CE200" s="24">
        <f t="shared" si="181"/>
        <v>1</v>
      </c>
      <c r="CF200">
        <f t="shared" si="182"/>
        <v>1</v>
      </c>
      <c r="CG200">
        <f t="shared" si="199"/>
        <v>1</v>
      </c>
      <c r="CH200">
        <f t="shared" si="200"/>
        <v>0</v>
      </c>
      <c r="CI200">
        <f t="shared" si="201"/>
        <v>1</v>
      </c>
      <c r="CJ200">
        <f t="shared" si="202"/>
        <v>1</v>
      </c>
      <c r="CK200">
        <f t="shared" si="183"/>
        <v>-13.953488372093018</v>
      </c>
      <c r="CL200">
        <f t="shared" si="192"/>
        <v>1.9300000000000002</v>
      </c>
      <c r="CM200">
        <f t="shared" si="193"/>
        <v>1</v>
      </c>
      <c r="CN200" t="str">
        <f t="shared" si="184"/>
        <v/>
      </c>
      <c r="CO200">
        <f t="shared" si="185"/>
        <v>1</v>
      </c>
    </row>
    <row r="201" spans="1:93" ht="16" hidden="1" x14ac:dyDescent="0.2">
      <c r="A201">
        <v>304</v>
      </c>
      <c r="B201" t="s">
        <v>832</v>
      </c>
      <c r="C201" t="s">
        <v>94</v>
      </c>
      <c r="D201" t="s">
        <v>833</v>
      </c>
      <c r="E201" t="s">
        <v>109</v>
      </c>
      <c r="F201" t="s">
        <v>97</v>
      </c>
      <c r="G201">
        <v>90024</v>
      </c>
      <c r="H201" t="s">
        <v>834</v>
      </c>
      <c r="J201" t="str">
        <f t="shared" si="161"/>
        <v>Suzonne Bass_0</v>
      </c>
      <c r="K201" s="22">
        <v>34190</v>
      </c>
      <c r="L201">
        <v>0</v>
      </c>
      <c r="M201" s="22"/>
      <c r="N201" s="22"/>
      <c r="O201">
        <v>0</v>
      </c>
      <c r="P201">
        <v>0</v>
      </c>
      <c r="Q201">
        <v>0</v>
      </c>
      <c r="R201">
        <f t="shared" si="162"/>
        <v>0</v>
      </c>
      <c r="S201">
        <f t="shared" si="163"/>
        <v>0</v>
      </c>
      <c r="T201">
        <f t="shared" si="164"/>
        <v>0</v>
      </c>
      <c r="U201">
        <f t="shared" si="165"/>
        <v>0</v>
      </c>
      <c r="V201">
        <f t="shared" si="166"/>
        <v>0</v>
      </c>
      <c r="W201">
        <f t="shared" si="186"/>
        <v>0</v>
      </c>
      <c r="X201">
        <f t="shared" si="167"/>
        <v>0</v>
      </c>
      <c r="Y201" s="22" t="s">
        <v>835</v>
      </c>
      <c r="Z201">
        <v>0</v>
      </c>
      <c r="AA201">
        <f t="shared" si="194"/>
        <v>1</v>
      </c>
      <c r="AB201">
        <f t="shared" si="168"/>
        <v>1</v>
      </c>
      <c r="AC201">
        <v>1</v>
      </c>
      <c r="AD201">
        <v>0</v>
      </c>
      <c r="AE201">
        <f t="shared" si="169"/>
        <v>0</v>
      </c>
      <c r="AF201" s="23">
        <f t="shared" si="203"/>
        <v>0</v>
      </c>
      <c r="AG201">
        <f t="shared" si="154"/>
        <v>0</v>
      </c>
      <c r="AH201">
        <v>0</v>
      </c>
      <c r="AJ201">
        <f t="shared" si="170"/>
        <v>0</v>
      </c>
      <c r="AK201" s="22"/>
      <c r="AL201">
        <v>27</v>
      </c>
      <c r="AN201">
        <v>11</v>
      </c>
      <c r="AO201" s="24">
        <v>2</v>
      </c>
      <c r="AP201" s="25">
        <f t="shared" si="195"/>
        <v>10.704109589041096</v>
      </c>
      <c r="AQ201">
        <v>1</v>
      </c>
      <c r="AS201" s="26">
        <v>0</v>
      </c>
      <c r="AT201" s="24">
        <v>1</v>
      </c>
      <c r="AU201" s="27">
        <v>6</v>
      </c>
      <c r="AV201" s="27"/>
      <c r="AW201" s="22">
        <v>38154</v>
      </c>
      <c r="AX201" s="22" t="str">
        <f>IF(ISERROR(VLOOKUP($J201,'[1]early late'!$G$1:$BT$134,7,FALSE)),"",VLOOKUP($J201,'[1]early late'!$G$1:$BT$134,7,FALSE))</f>
        <v/>
      </c>
      <c r="AY201" s="22">
        <v>41361</v>
      </c>
      <c r="AZ201" s="27">
        <v>105.4</v>
      </c>
      <c r="BA201" t="s">
        <v>118</v>
      </c>
      <c r="BB201" s="25">
        <f t="shared" si="190"/>
        <v>1</v>
      </c>
      <c r="BC201" s="27">
        <v>1.34</v>
      </c>
      <c r="BD201" s="27">
        <v>22.96</v>
      </c>
      <c r="BE201" s="27">
        <v>1</v>
      </c>
      <c r="BF201" s="27">
        <v>24.36</v>
      </c>
      <c r="BG201" s="27" t="str">
        <f>IF(ISERROR(VLOOKUP($J201,'[1]early late'!$G$1:$BT$134,8,FALSE)),"",VLOOKUP($J201,'[1]early late'!$G$1:$BT$134,8,FALSE))</f>
        <v/>
      </c>
      <c r="BH201" s="27" t="str">
        <f>IF(ISERROR(VLOOKUP($J201,'[1]early late'!$G$1:$BT$134,9,FALSE)),"",VLOOKUP($J201,'[1]early late'!$G$1:$BT$134,9,FALSE))</f>
        <v/>
      </c>
      <c r="BI201" s="27"/>
      <c r="BJ201">
        <v>2.1800000000000002</v>
      </c>
      <c r="BK201">
        <v>23.33</v>
      </c>
      <c r="BM201" s="28"/>
      <c r="BN201" s="28" t="str">
        <f>IF(ISERROR(VLOOKUP($J201,'[1]early late'!$G$1:$BT$134,40,FALSE)),"",VLOOKUP($J201,'[1]early late'!$G$1:$BT$134,40,FALSE))</f>
        <v/>
      </c>
      <c r="BO201" s="28" t="str">
        <f>IF(ISERROR(VLOOKUP($J201,'[1]early late'!$G$1:$BT$134,41,FALSE)),"",VLOOKUP($J201,'[1]early late'!$G$1:$BT$134,41,FALSE))</f>
        <v/>
      </c>
      <c r="BP201">
        <f t="shared" si="196"/>
        <v>-0.34000000000000008</v>
      </c>
      <c r="BQ201">
        <f t="shared" si="171"/>
        <v>1.3999999999999986</v>
      </c>
      <c r="BR201">
        <f t="shared" si="172"/>
        <v>1.7399999999999987</v>
      </c>
      <c r="BS201">
        <f t="shared" si="197"/>
        <v>0.84000000000000008</v>
      </c>
      <c r="BT201">
        <f t="shared" si="173"/>
        <v>0.36999999999999744</v>
      </c>
      <c r="BU201">
        <f t="shared" si="174"/>
        <v>-0.47000000000000242</v>
      </c>
      <c r="BW201" s="24">
        <f t="shared" si="191"/>
        <v>0</v>
      </c>
      <c r="BX201" s="24">
        <f t="shared" si="175"/>
        <v>0.43000000000000016</v>
      </c>
      <c r="BY201" s="24">
        <f t="shared" si="176"/>
        <v>0.58000000000000007</v>
      </c>
      <c r="BZ201" s="24">
        <f t="shared" si="177"/>
        <v>-1.62</v>
      </c>
      <c r="CA201" s="24">
        <f t="shared" si="178"/>
        <v>1</v>
      </c>
      <c r="CB201" s="24" t="str">
        <f t="shared" si="198"/>
        <v/>
      </c>
      <c r="CC201" s="24">
        <f t="shared" si="179"/>
        <v>1</v>
      </c>
      <c r="CD201" s="25">
        <f t="shared" si="180"/>
        <v>0</v>
      </c>
      <c r="CE201" s="24">
        <f t="shared" si="181"/>
        <v>0</v>
      </c>
      <c r="CF201">
        <f t="shared" si="182"/>
        <v>1</v>
      </c>
      <c r="CG201">
        <f t="shared" si="199"/>
        <v>0</v>
      </c>
      <c r="CH201">
        <f t="shared" si="200"/>
        <v>0</v>
      </c>
      <c r="CI201">
        <f t="shared" si="201"/>
        <v>1</v>
      </c>
      <c r="CJ201">
        <f t="shared" si="202"/>
        <v>1</v>
      </c>
      <c r="CK201">
        <f t="shared" si="183"/>
        <v>7.1428571428571423</v>
      </c>
      <c r="CL201">
        <f t="shared" si="192"/>
        <v>0.65999999999999992</v>
      </c>
      <c r="CM201">
        <f t="shared" si="193"/>
        <v>0</v>
      </c>
      <c r="CN201" t="str">
        <f t="shared" si="184"/>
        <v/>
      </c>
      <c r="CO201">
        <f t="shared" si="185"/>
        <v>1</v>
      </c>
    </row>
    <row r="202" spans="1:93" ht="16" x14ac:dyDescent="0.2">
      <c r="A202">
        <v>367</v>
      </c>
      <c r="B202" t="s">
        <v>932</v>
      </c>
      <c r="C202" t="s">
        <v>94</v>
      </c>
      <c r="J202" t="str">
        <f t="shared" si="161"/>
        <v>Cecilia Lau_1</v>
      </c>
      <c r="K202" s="22">
        <f>IF(ISERROR(VLOOKUP($J202,'[1]early late'!$G$1:$BT$134,4,FALSE)),"",VLOOKUP($J202,'[1]early late'!$G$1:$BT$134,4,FALSE))</f>
        <v>16715</v>
      </c>
      <c r="L202">
        <v>0</v>
      </c>
      <c r="M202" s="22"/>
      <c r="N202" s="22"/>
      <c r="O202">
        <v>0</v>
      </c>
      <c r="P202">
        <v>0</v>
      </c>
      <c r="Q202">
        <v>0</v>
      </c>
      <c r="R202">
        <f t="shared" si="162"/>
        <v>0</v>
      </c>
      <c r="S202">
        <f t="shared" si="163"/>
        <v>0</v>
      </c>
      <c r="T202">
        <f t="shared" si="164"/>
        <v>0</v>
      </c>
      <c r="U202">
        <f t="shared" si="165"/>
        <v>0</v>
      </c>
      <c r="V202">
        <f t="shared" si="166"/>
        <v>0</v>
      </c>
      <c r="W202">
        <f t="shared" si="186"/>
        <v>0</v>
      </c>
      <c r="X202">
        <f t="shared" si="167"/>
        <v>0</v>
      </c>
      <c r="Y202" s="22" t="s">
        <v>933</v>
      </c>
      <c r="Z202">
        <v>0</v>
      </c>
      <c r="AA202">
        <f t="shared" si="194"/>
        <v>1</v>
      </c>
      <c r="AB202">
        <f t="shared" si="168"/>
        <v>0</v>
      </c>
      <c r="AC202">
        <v>0</v>
      </c>
      <c r="AD202">
        <v>0</v>
      </c>
      <c r="AE202">
        <f t="shared" si="169"/>
        <v>0</v>
      </c>
      <c r="AF202" s="23">
        <f t="shared" si="203"/>
        <v>0</v>
      </c>
      <c r="AG202">
        <f t="shared" si="154"/>
        <v>0</v>
      </c>
      <c r="AH202">
        <v>0</v>
      </c>
      <c r="AJ202">
        <f t="shared" si="170"/>
        <v>0</v>
      </c>
      <c r="AK202" s="22" t="s">
        <v>934</v>
      </c>
      <c r="AM202">
        <v>5</v>
      </c>
      <c r="AN202">
        <f>IF(ISERROR(VLOOKUP($J202,'[1]early late'!$G$1:$BT$134,6,FALSE)),"",VLOOKUP($J202,'[1]early late'!$G$1:$BT$134,6,FALSE))</f>
        <v>8</v>
      </c>
      <c r="AO202" s="24">
        <v>2</v>
      </c>
      <c r="AP202" s="25">
        <f t="shared" si="195"/>
        <v>59.369863013698627</v>
      </c>
      <c r="AQ202">
        <v>1</v>
      </c>
      <c r="AS202" s="26">
        <v>1</v>
      </c>
      <c r="AT202" s="24">
        <v>1</v>
      </c>
      <c r="AU202" s="27">
        <v>6</v>
      </c>
      <c r="AV202" s="27"/>
      <c r="AW202" s="29">
        <v>38701</v>
      </c>
      <c r="AX202" s="22">
        <f>IF(ISERROR(VLOOKUP($J202,'[1]early late'!$G$1:$BT$134,7,FALSE)),"",VLOOKUP($J202,'[1]early late'!$G$1:$BT$134,7,FALSE))</f>
        <v>38708</v>
      </c>
      <c r="AY202" s="29">
        <v>38796</v>
      </c>
      <c r="AZ202" s="27">
        <v>3.1666666666666701</v>
      </c>
      <c r="BA202" t="s">
        <v>118</v>
      </c>
      <c r="BB202" s="25">
        <f t="shared" si="190"/>
        <v>1</v>
      </c>
      <c r="BC202">
        <v>1.75</v>
      </c>
      <c r="BD202">
        <v>19.29</v>
      </c>
      <c r="BE202">
        <v>4.97</v>
      </c>
      <c r="BF202">
        <v>24.27</v>
      </c>
      <c r="BG202" s="27">
        <f>IF(ISERROR(VLOOKUP($J202,'[1]early late'!$G$1:$BT$134,8,FALSE)),"",VLOOKUP($J202,'[1]early late'!$G$1:$BT$134,8,FALSE))</f>
        <v>7</v>
      </c>
      <c r="BH202" s="27">
        <f>IF(ISERROR(VLOOKUP($J202,'[1]early late'!$G$1:$BT$134,9,FALSE)),"",VLOOKUP($J202,'[1]early late'!$G$1:$BT$134,9,FALSE))</f>
        <v>2.8</v>
      </c>
      <c r="BJ202">
        <v>2.5</v>
      </c>
      <c r="BK202">
        <v>17.260000000000002</v>
      </c>
      <c r="BN202" s="28">
        <f>IF(ISERROR(VLOOKUP($J202,'[1]early late'!$G$1:$BT$134,40,FALSE)),"",VLOOKUP($J202,'[1]early late'!$G$1:$BT$134,40,FALSE))</f>
        <v>1.0499999999999998</v>
      </c>
      <c r="BO202" s="28">
        <f>IF(ISERROR(VLOOKUP($J202,'[1]early late'!$G$1:$BT$134,41,FALSE)),"",VLOOKUP($J202,'[1]early late'!$G$1:$BT$134,41,FALSE))</f>
        <v>-0.29999999999999982</v>
      </c>
      <c r="BP202">
        <f t="shared" si="196"/>
        <v>3.2199999999999998</v>
      </c>
      <c r="BQ202">
        <f t="shared" si="171"/>
        <v>4.9800000000000004</v>
      </c>
      <c r="BR202">
        <f t="shared" si="172"/>
        <v>1.7600000000000007</v>
      </c>
      <c r="BS202">
        <f t="shared" si="197"/>
        <v>0.75</v>
      </c>
      <c r="BT202">
        <f t="shared" si="173"/>
        <v>-2.0299999999999976</v>
      </c>
      <c r="BU202">
        <f t="shared" si="174"/>
        <v>-2.7799999999999976</v>
      </c>
      <c r="BW202" s="24">
        <f t="shared" si="191"/>
        <v>1</v>
      </c>
      <c r="BX202" s="24">
        <f t="shared" si="175"/>
        <v>-0.70000000000000018</v>
      </c>
      <c r="BY202" s="24">
        <f t="shared" si="176"/>
        <v>-1.7400000000000002</v>
      </c>
      <c r="BZ202" s="24">
        <f t="shared" si="177"/>
        <v>0.30999999999999961</v>
      </c>
      <c r="CA202" s="24">
        <f t="shared" si="178"/>
        <v>0</v>
      </c>
      <c r="CB202" s="24">
        <f t="shared" si="198"/>
        <v>0</v>
      </c>
      <c r="CC202" s="24">
        <f t="shared" si="179"/>
        <v>0</v>
      </c>
      <c r="CD202" s="25">
        <f t="shared" si="180"/>
        <v>0</v>
      </c>
      <c r="CE202" s="24">
        <f t="shared" si="181"/>
        <v>1</v>
      </c>
      <c r="CF202">
        <f t="shared" si="182"/>
        <v>1</v>
      </c>
      <c r="CG202">
        <f t="shared" si="199"/>
        <v>0</v>
      </c>
      <c r="CH202">
        <f t="shared" si="200"/>
        <v>0</v>
      </c>
      <c r="CI202">
        <f t="shared" si="201"/>
        <v>1</v>
      </c>
      <c r="CJ202">
        <f t="shared" si="202"/>
        <v>1</v>
      </c>
      <c r="CK202">
        <f t="shared" si="183"/>
        <v>8</v>
      </c>
      <c r="CL202">
        <f t="shared" si="192"/>
        <v>0.75</v>
      </c>
      <c r="CM202">
        <f t="shared" si="193"/>
        <v>0</v>
      </c>
      <c r="CN202" t="str">
        <f t="shared" si="184"/>
        <v/>
      </c>
      <c r="CO202" t="str">
        <f t="shared" si="185"/>
        <v/>
      </c>
    </row>
    <row r="203" spans="1:93" ht="16" x14ac:dyDescent="0.2">
      <c r="A203">
        <v>373</v>
      </c>
      <c r="B203" t="s">
        <v>954</v>
      </c>
      <c r="C203" t="s">
        <v>94</v>
      </c>
      <c r="J203" t="str">
        <f t="shared" si="161"/>
        <v>Eddie Payne_1</v>
      </c>
      <c r="K203" s="22">
        <v>26451</v>
      </c>
      <c r="L203">
        <v>1</v>
      </c>
      <c r="M203" s="22" t="s">
        <v>955</v>
      </c>
      <c r="N203" s="22"/>
      <c r="O203">
        <v>0</v>
      </c>
      <c r="P203">
        <v>0</v>
      </c>
      <c r="Q203">
        <v>0</v>
      </c>
      <c r="R203">
        <f t="shared" si="162"/>
        <v>0</v>
      </c>
      <c r="S203">
        <f t="shared" si="163"/>
        <v>0</v>
      </c>
      <c r="T203">
        <f t="shared" si="164"/>
        <v>0</v>
      </c>
      <c r="U203">
        <f t="shared" si="165"/>
        <v>0</v>
      </c>
      <c r="V203">
        <f t="shared" si="166"/>
        <v>0</v>
      </c>
      <c r="W203">
        <f t="shared" si="186"/>
        <v>0</v>
      </c>
      <c r="X203">
        <f t="shared" si="167"/>
        <v>0</v>
      </c>
      <c r="Y203" s="32" t="s">
        <v>469</v>
      </c>
      <c r="Z203">
        <v>0</v>
      </c>
      <c r="AA203">
        <f t="shared" si="194"/>
        <v>1</v>
      </c>
      <c r="AB203">
        <f t="shared" si="168"/>
        <v>0</v>
      </c>
      <c r="AC203">
        <v>0</v>
      </c>
      <c r="AD203">
        <v>0</v>
      </c>
      <c r="AE203">
        <f t="shared" si="169"/>
        <v>0</v>
      </c>
      <c r="AF203" s="23">
        <f t="shared" si="203"/>
        <v>0</v>
      </c>
      <c r="AG203">
        <f t="shared" si="154"/>
        <v>0</v>
      </c>
      <c r="AH203">
        <v>0</v>
      </c>
      <c r="AJ203">
        <f t="shared" si="170"/>
        <v>0</v>
      </c>
      <c r="AK203" s="22" t="s">
        <v>956</v>
      </c>
      <c r="AL203">
        <v>14</v>
      </c>
      <c r="AN203">
        <v>5</v>
      </c>
      <c r="AO203" s="24">
        <v>1</v>
      </c>
      <c r="AP203" s="25">
        <f t="shared" si="195"/>
        <v>40.435616438356163</v>
      </c>
      <c r="AQ203">
        <v>1</v>
      </c>
      <c r="AS203" s="26">
        <v>1</v>
      </c>
      <c r="AT203" s="24">
        <v>1</v>
      </c>
      <c r="AU203" s="27">
        <v>6</v>
      </c>
      <c r="AV203" s="27"/>
      <c r="AW203" s="29">
        <v>41424</v>
      </c>
      <c r="AX203" s="22" t="str">
        <f>IF(ISERROR(VLOOKUP($J203,'[1]early late'!$G$1:$BT$134,7,FALSE)),"",VLOOKUP($J203,'[1]early late'!$G$1:$BT$134,7,FALSE))</f>
        <v/>
      </c>
      <c r="AY203" s="29">
        <v>41430</v>
      </c>
      <c r="AZ203" s="27">
        <v>0.16666666666666699</v>
      </c>
      <c r="BA203" t="s">
        <v>118</v>
      </c>
      <c r="BB203" s="25">
        <f t="shared" si="190"/>
        <v>1</v>
      </c>
      <c r="BC203">
        <v>1.42</v>
      </c>
      <c r="BD203">
        <v>10.78</v>
      </c>
      <c r="BE203">
        <v>2.79</v>
      </c>
      <c r="BF203">
        <v>10.46</v>
      </c>
      <c r="BG203" s="27" t="str">
        <f>IF(ISERROR(VLOOKUP($J203,'[1]early late'!$G$1:$BT$134,8,FALSE)),"",VLOOKUP($J203,'[1]early late'!$G$1:$BT$134,8,FALSE))</f>
        <v/>
      </c>
      <c r="BH203" s="27" t="str">
        <f>IF(ISERROR(VLOOKUP($J203,'[1]early late'!$G$1:$BT$134,9,FALSE)),"",VLOOKUP($J203,'[1]early late'!$G$1:$BT$134,9,FALSE))</f>
        <v/>
      </c>
      <c r="BJ203">
        <v>3.15</v>
      </c>
      <c r="BK203">
        <v>13.07</v>
      </c>
      <c r="BM203" t="s">
        <v>167</v>
      </c>
      <c r="BN203" s="28" t="str">
        <f>IF(ISERROR(VLOOKUP($J203,'[1]early late'!$G$1:$BT$134,40,FALSE)),"",VLOOKUP($J203,'[1]early late'!$G$1:$BT$134,40,FALSE))</f>
        <v/>
      </c>
      <c r="BO203" s="28" t="str">
        <f>IF(ISERROR(VLOOKUP($J203,'[1]early late'!$G$1:$BT$134,41,FALSE)),"",VLOOKUP($J203,'[1]early late'!$G$1:$BT$134,41,FALSE))</f>
        <v/>
      </c>
      <c r="BP203">
        <f t="shared" si="196"/>
        <v>1.37</v>
      </c>
      <c r="BQ203">
        <f t="shared" si="171"/>
        <v>-0.31999999999999851</v>
      </c>
      <c r="BR203">
        <f t="shared" si="172"/>
        <v>-1.6899999999999986</v>
      </c>
      <c r="BS203">
        <f t="shared" si="197"/>
        <v>1.73</v>
      </c>
      <c r="BT203">
        <f t="shared" si="173"/>
        <v>2.2900000000000009</v>
      </c>
      <c r="BU203">
        <f t="shared" si="174"/>
        <v>0.5600000000000005</v>
      </c>
      <c r="BW203" s="24">
        <f t="shared" si="191"/>
        <v>1</v>
      </c>
      <c r="BX203" s="24">
        <f t="shared" si="175"/>
        <v>-5.0000000000000266E-2</v>
      </c>
      <c r="BY203" s="24">
        <f t="shared" si="176"/>
        <v>-1.35</v>
      </c>
      <c r="BZ203" s="24">
        <f t="shared" si="177"/>
        <v>-0.43999999999999995</v>
      </c>
      <c r="CA203" s="24">
        <f t="shared" si="178"/>
        <v>0</v>
      </c>
      <c r="CB203" s="24">
        <f t="shared" si="198"/>
        <v>0</v>
      </c>
      <c r="CC203" s="24">
        <f t="shared" si="179"/>
        <v>0</v>
      </c>
      <c r="CD203" s="25">
        <f t="shared" si="180"/>
        <v>0</v>
      </c>
      <c r="CE203" s="24">
        <f t="shared" si="181"/>
        <v>1</v>
      </c>
      <c r="CF203">
        <f t="shared" si="182"/>
        <v>1</v>
      </c>
      <c r="CG203">
        <f t="shared" si="199"/>
        <v>1</v>
      </c>
      <c r="CH203">
        <f t="shared" si="200"/>
        <v>1</v>
      </c>
      <c r="CI203">
        <f t="shared" si="201"/>
        <v>1</v>
      </c>
      <c r="CJ203">
        <f t="shared" si="202"/>
        <v>1</v>
      </c>
      <c r="CK203">
        <f t="shared" si="183"/>
        <v>3.4682080924855492</v>
      </c>
      <c r="CL203">
        <f t="shared" si="192"/>
        <v>-0.22999999999999998</v>
      </c>
      <c r="CM203">
        <f t="shared" si="193"/>
        <v>0</v>
      </c>
      <c r="CN203" t="str">
        <f t="shared" si="184"/>
        <v/>
      </c>
      <c r="CO203" t="str">
        <f t="shared" si="185"/>
        <v/>
      </c>
    </row>
    <row r="204" spans="1:93" ht="16" x14ac:dyDescent="0.2">
      <c r="A204">
        <v>391</v>
      </c>
      <c r="B204" t="s">
        <v>1022</v>
      </c>
      <c r="C204" t="s">
        <v>94</v>
      </c>
      <c r="D204" t="s">
        <v>1023</v>
      </c>
      <c r="E204" t="s">
        <v>1024</v>
      </c>
      <c r="F204" t="s">
        <v>97</v>
      </c>
      <c r="G204">
        <v>91748</v>
      </c>
      <c r="H204" t="s">
        <v>1025</v>
      </c>
      <c r="J204" t="str">
        <f t="shared" si="161"/>
        <v>Jiten Doshi_0</v>
      </c>
      <c r="K204" s="22">
        <f>IF(ISERROR(VLOOKUP($J204,'[1]early late'!$G$1:$BT$134,4,FALSE)),"",VLOOKUP($J204,'[1]early late'!$G$1:$BT$134,4,FALSE))</f>
        <v>15578</v>
      </c>
      <c r="L204">
        <v>1</v>
      </c>
      <c r="M204" s="22" t="s">
        <v>1026</v>
      </c>
      <c r="N204" s="22"/>
      <c r="O204">
        <v>0</v>
      </c>
      <c r="P204">
        <v>0</v>
      </c>
      <c r="Q204">
        <v>0</v>
      </c>
      <c r="R204">
        <f t="shared" si="162"/>
        <v>0</v>
      </c>
      <c r="S204">
        <f t="shared" si="163"/>
        <v>0</v>
      </c>
      <c r="T204">
        <f t="shared" si="164"/>
        <v>0</v>
      </c>
      <c r="U204">
        <f t="shared" si="165"/>
        <v>0</v>
      </c>
      <c r="V204">
        <f t="shared" si="166"/>
        <v>0</v>
      </c>
      <c r="W204">
        <f t="shared" si="186"/>
        <v>0</v>
      </c>
      <c r="X204">
        <f t="shared" si="167"/>
        <v>0</v>
      </c>
      <c r="Y204" s="22" t="s">
        <v>889</v>
      </c>
      <c r="Z204">
        <v>0</v>
      </c>
      <c r="AA204">
        <f t="shared" si="194"/>
        <v>1</v>
      </c>
      <c r="AB204">
        <f t="shared" si="168"/>
        <v>0</v>
      </c>
      <c r="AC204">
        <v>0</v>
      </c>
      <c r="AD204">
        <v>0</v>
      </c>
      <c r="AE204">
        <f t="shared" si="169"/>
        <v>0</v>
      </c>
      <c r="AF204" s="23">
        <f t="shared" si="203"/>
        <v>0</v>
      </c>
      <c r="AG204">
        <f t="shared" si="154"/>
        <v>0</v>
      </c>
      <c r="AH204">
        <v>0</v>
      </c>
      <c r="AJ204">
        <f t="shared" si="170"/>
        <v>0</v>
      </c>
      <c r="AK204" s="22" t="s">
        <v>1027</v>
      </c>
      <c r="AM204">
        <v>10</v>
      </c>
      <c r="AN204">
        <f>IF(ISERROR(VLOOKUP($J204,'[1]early late'!$G$1:$BT$134,6,FALSE)),"",VLOOKUP($J204,'[1]early late'!$G$1:$BT$134,6,FALSE))</f>
        <v>13</v>
      </c>
      <c r="AO204" s="24">
        <v>1</v>
      </c>
      <c r="AP204" s="25">
        <f t="shared" si="195"/>
        <v>58.964383561643835</v>
      </c>
      <c r="AQ204">
        <v>1</v>
      </c>
      <c r="AS204" s="26">
        <v>0</v>
      </c>
      <c r="AT204" s="24">
        <v>1</v>
      </c>
      <c r="AU204" s="27">
        <v>6</v>
      </c>
      <c r="AV204" s="27"/>
      <c r="AW204" s="22">
        <v>37414</v>
      </c>
      <c r="AX204" s="22">
        <f>IF(ISERROR(VLOOKUP($J204,'[1]early late'!$G$1:$BT$134,7,FALSE)),"",VLOOKUP($J204,'[1]early late'!$G$1:$BT$134,7,FALSE))</f>
        <v>37422</v>
      </c>
      <c r="AY204" s="22">
        <v>41151</v>
      </c>
      <c r="AZ204" s="27">
        <v>122.76666666666701</v>
      </c>
      <c r="BA204" t="s">
        <v>101</v>
      </c>
      <c r="BB204" s="25">
        <f t="shared" si="190"/>
        <v>0</v>
      </c>
      <c r="BC204" s="27">
        <v>3.12</v>
      </c>
      <c r="BD204" s="27">
        <v>16.489999999999998</v>
      </c>
      <c r="BE204" s="27">
        <v>3.14</v>
      </c>
      <c r="BF204" s="27">
        <v>11.81</v>
      </c>
      <c r="BG204" s="27">
        <f>IF(ISERROR(VLOOKUP($J204,'[1]early late'!$G$1:$BT$134,8,FALSE)),"",VLOOKUP($J204,'[1]early late'!$G$1:$BT$134,8,FALSE))</f>
        <v>8</v>
      </c>
      <c r="BH204" s="27">
        <f>IF(ISERROR(VLOOKUP($J204,'[1]early late'!$G$1:$BT$134,9,FALSE)),"",VLOOKUP($J204,'[1]early late'!$G$1:$BT$134,9,FALSE))</f>
        <v>2.67</v>
      </c>
      <c r="BI204" s="27"/>
      <c r="BJ204">
        <v>5.89</v>
      </c>
      <c r="BK204">
        <v>11.28</v>
      </c>
      <c r="BM204" s="28" t="s">
        <v>1028</v>
      </c>
      <c r="BN204" s="28">
        <f>IF(ISERROR(VLOOKUP($J204,'[1]early late'!$G$1:$BT$134,40,FALSE)),"",VLOOKUP($J204,'[1]early late'!$G$1:$BT$134,40,FALSE))</f>
        <v>-0.45000000000000018</v>
      </c>
      <c r="BO204" s="28">
        <f>IF(ISERROR(VLOOKUP($J204,'[1]early late'!$G$1:$BT$134,41,FALSE)),"",VLOOKUP($J204,'[1]early late'!$G$1:$BT$134,41,FALSE))</f>
        <v>3.2199999999999998</v>
      </c>
      <c r="BP204">
        <f t="shared" si="196"/>
        <v>2.0000000000000018E-2</v>
      </c>
      <c r="BQ204">
        <f t="shared" si="171"/>
        <v>-4.6799999999999979</v>
      </c>
      <c r="BR204">
        <f t="shared" si="172"/>
        <v>-4.6999999999999975</v>
      </c>
      <c r="BS204">
        <f t="shared" si="197"/>
        <v>2.7699999999999996</v>
      </c>
      <c r="BT204">
        <f t="shared" si="173"/>
        <v>-5.2099999999999991</v>
      </c>
      <c r="BU204">
        <f t="shared" si="174"/>
        <v>-7.9799999999999978</v>
      </c>
      <c r="BW204" s="24">
        <f t="shared" si="191"/>
        <v>1</v>
      </c>
      <c r="BX204" s="24">
        <f t="shared" si="175"/>
        <v>1.5299999999999994</v>
      </c>
      <c r="BY204" s="24">
        <f t="shared" si="176"/>
        <v>-1.4799999999999995</v>
      </c>
      <c r="BZ204" s="24">
        <f t="shared" si="177"/>
        <v>-0.56999999999999984</v>
      </c>
      <c r="CA204" s="24">
        <f t="shared" si="178"/>
        <v>0</v>
      </c>
      <c r="CB204" s="24">
        <f t="shared" si="198"/>
        <v>1</v>
      </c>
      <c r="CC204" s="24">
        <f t="shared" si="179"/>
        <v>0</v>
      </c>
      <c r="CD204" s="25">
        <f t="shared" si="180"/>
        <v>0</v>
      </c>
      <c r="CE204" s="24">
        <f t="shared" si="181"/>
        <v>1</v>
      </c>
      <c r="CF204">
        <f t="shared" si="182"/>
        <v>1</v>
      </c>
      <c r="CG204">
        <f t="shared" si="199"/>
        <v>1</v>
      </c>
      <c r="CH204">
        <f t="shared" si="200"/>
        <v>1</v>
      </c>
      <c r="CI204">
        <f t="shared" si="201"/>
        <v>0</v>
      </c>
      <c r="CJ204">
        <f t="shared" si="202"/>
        <v>1</v>
      </c>
      <c r="CK204">
        <f t="shared" si="183"/>
        <v>2.1660649819494586</v>
      </c>
      <c r="CL204">
        <f t="shared" si="192"/>
        <v>-1.2699999999999996</v>
      </c>
      <c r="CM204">
        <f t="shared" si="193"/>
        <v>1</v>
      </c>
      <c r="CN204" t="str">
        <f t="shared" si="184"/>
        <v/>
      </c>
      <c r="CO204" t="str">
        <f t="shared" si="185"/>
        <v/>
      </c>
    </row>
    <row r="205" spans="1:93" ht="16" x14ac:dyDescent="0.2">
      <c r="A205">
        <v>394</v>
      </c>
      <c r="B205" t="s">
        <v>1040</v>
      </c>
      <c r="C205" t="s">
        <v>94</v>
      </c>
      <c r="J205" t="str">
        <f t="shared" si="161"/>
        <v>Laura Sharpe_1</v>
      </c>
      <c r="K205" s="22">
        <v>22540</v>
      </c>
      <c r="L205">
        <v>1</v>
      </c>
      <c r="M205" s="22" t="s">
        <v>1041</v>
      </c>
      <c r="N205" s="22"/>
      <c r="O205">
        <v>0</v>
      </c>
      <c r="P205">
        <v>0</v>
      </c>
      <c r="Q205">
        <v>0</v>
      </c>
      <c r="R205">
        <f t="shared" si="162"/>
        <v>0</v>
      </c>
      <c r="S205">
        <f t="shared" si="163"/>
        <v>0</v>
      </c>
      <c r="T205">
        <f t="shared" si="164"/>
        <v>0</v>
      </c>
      <c r="U205">
        <f t="shared" si="165"/>
        <v>0</v>
      </c>
      <c r="V205">
        <f t="shared" si="166"/>
        <v>0</v>
      </c>
      <c r="W205">
        <f t="shared" ref="W205:W223" si="204">IF(ISERROR(SEARCH("glauc",M205)),0,1)</f>
        <v>0</v>
      </c>
      <c r="X205">
        <f t="shared" si="167"/>
        <v>0</v>
      </c>
      <c r="Y205" s="22" t="s">
        <v>1042</v>
      </c>
      <c r="Z205">
        <v>0</v>
      </c>
      <c r="AA205">
        <f t="shared" si="194"/>
        <v>1</v>
      </c>
      <c r="AB205">
        <f t="shared" si="168"/>
        <v>0</v>
      </c>
      <c r="AC205">
        <v>0</v>
      </c>
      <c r="AD205">
        <v>0</v>
      </c>
      <c r="AE205">
        <f t="shared" si="169"/>
        <v>0</v>
      </c>
      <c r="AF205" s="23">
        <f t="shared" si="203"/>
        <v>0</v>
      </c>
      <c r="AG205">
        <f t="shared" si="154"/>
        <v>0</v>
      </c>
      <c r="AH205">
        <v>0</v>
      </c>
      <c r="AJ205">
        <f t="shared" si="170"/>
        <v>0</v>
      </c>
      <c r="AK205" s="22" t="s">
        <v>1043</v>
      </c>
      <c r="AN205">
        <v>13</v>
      </c>
      <c r="AO205" s="24">
        <v>2</v>
      </c>
      <c r="AP205" s="25">
        <f t="shared" si="195"/>
        <v>47.761643835616439</v>
      </c>
      <c r="AQ205">
        <v>1</v>
      </c>
      <c r="AS205" s="26">
        <v>1</v>
      </c>
      <c r="AT205" s="24">
        <v>1</v>
      </c>
      <c r="AU205" s="27">
        <v>6</v>
      </c>
      <c r="AV205" s="27"/>
      <c r="AW205" s="29">
        <v>40228</v>
      </c>
      <c r="AX205" s="22" t="str">
        <f>IF(ISERROR(VLOOKUP($J205,'[1]early late'!$G$1:$BT$134,7,FALSE)),"",VLOOKUP($J205,'[1]early late'!$G$1:$BT$134,7,FALSE))</f>
        <v/>
      </c>
      <c r="AY205" s="29">
        <v>40290</v>
      </c>
      <c r="AZ205" s="27">
        <v>2.1</v>
      </c>
      <c r="BA205" t="s">
        <v>118</v>
      </c>
      <c r="BB205" s="25">
        <f t="shared" si="190"/>
        <v>1</v>
      </c>
      <c r="BC205">
        <v>1.87</v>
      </c>
      <c r="BD205">
        <v>17.82</v>
      </c>
      <c r="BE205">
        <v>3.68</v>
      </c>
      <c r="BF205">
        <v>19.739999999999998</v>
      </c>
      <c r="BG205" s="27" t="str">
        <f>IF(ISERROR(VLOOKUP($J205,'[1]early late'!$G$1:$BT$134,8,FALSE)),"",VLOOKUP($J205,'[1]early late'!$G$1:$BT$134,8,FALSE))</f>
        <v/>
      </c>
      <c r="BH205" s="27" t="str">
        <f>IF(ISERROR(VLOOKUP($J205,'[1]early late'!$G$1:$BT$134,9,FALSE)),"",VLOOKUP($J205,'[1]early late'!$G$1:$BT$134,9,FALSE))</f>
        <v/>
      </c>
      <c r="BJ205">
        <v>2.62</v>
      </c>
      <c r="BK205">
        <v>16.809999999999999</v>
      </c>
      <c r="BM205" t="s">
        <v>1044</v>
      </c>
      <c r="BN205" s="28" t="str">
        <f>IF(ISERROR(VLOOKUP($J205,'[1]early late'!$G$1:$BT$134,40,FALSE)),"",VLOOKUP($J205,'[1]early late'!$G$1:$BT$134,40,FALSE))</f>
        <v/>
      </c>
      <c r="BO205" s="28" t="str">
        <f>IF(ISERROR(VLOOKUP($J205,'[1]early late'!$G$1:$BT$134,41,FALSE)),"",VLOOKUP($J205,'[1]early late'!$G$1:$BT$134,41,FALSE))</f>
        <v/>
      </c>
      <c r="BP205">
        <f t="shared" si="196"/>
        <v>1.81</v>
      </c>
      <c r="BQ205">
        <f t="shared" si="171"/>
        <v>1.9199999999999982</v>
      </c>
      <c r="BR205">
        <f t="shared" si="172"/>
        <v>0.1099999999999981</v>
      </c>
      <c r="BS205">
        <f t="shared" si="197"/>
        <v>0.75</v>
      </c>
      <c r="BT205">
        <f t="shared" si="173"/>
        <v>-1.0100000000000016</v>
      </c>
      <c r="BU205">
        <f t="shared" si="174"/>
        <v>-1.7600000000000016</v>
      </c>
      <c r="BW205" s="24">
        <f t="shared" si="191"/>
        <v>1</v>
      </c>
      <c r="BX205" s="24">
        <f t="shared" si="175"/>
        <v>0</v>
      </c>
      <c r="BY205" s="24">
        <f t="shared" si="176"/>
        <v>-1.44</v>
      </c>
      <c r="BZ205" s="24">
        <f t="shared" si="177"/>
        <v>1.0900000000000003</v>
      </c>
      <c r="CA205" s="24">
        <f t="shared" si="178"/>
        <v>0</v>
      </c>
      <c r="CB205" s="24">
        <f t="shared" si="198"/>
        <v>0</v>
      </c>
      <c r="CC205" s="24">
        <f t="shared" si="179"/>
        <v>0</v>
      </c>
      <c r="CD205" s="25">
        <f t="shared" si="180"/>
        <v>0</v>
      </c>
      <c r="CE205" s="24">
        <f t="shared" si="181"/>
        <v>0</v>
      </c>
      <c r="CF205">
        <f t="shared" si="182"/>
        <v>1</v>
      </c>
      <c r="CG205">
        <f t="shared" si="199"/>
        <v>1</v>
      </c>
      <c r="CH205">
        <f t="shared" si="200"/>
        <v>0</v>
      </c>
      <c r="CI205">
        <f t="shared" si="201"/>
        <v>1</v>
      </c>
      <c r="CJ205">
        <f t="shared" si="202"/>
        <v>1</v>
      </c>
      <c r="CK205">
        <f t="shared" si="183"/>
        <v>8</v>
      </c>
      <c r="CL205">
        <f t="shared" si="192"/>
        <v>0.75</v>
      </c>
      <c r="CM205">
        <f t="shared" si="193"/>
        <v>0</v>
      </c>
      <c r="CN205" t="str">
        <f t="shared" si="184"/>
        <v/>
      </c>
      <c r="CO205" t="str">
        <f t="shared" si="185"/>
        <v/>
      </c>
    </row>
    <row r="206" spans="1:93" ht="16" x14ac:dyDescent="0.2">
      <c r="A206">
        <v>398</v>
      </c>
      <c r="B206" t="s">
        <v>1051</v>
      </c>
      <c r="C206" t="s">
        <v>94</v>
      </c>
      <c r="D206" t="s">
        <v>1052</v>
      </c>
      <c r="E206" t="s">
        <v>1053</v>
      </c>
      <c r="F206" t="s">
        <v>97</v>
      </c>
      <c r="G206">
        <v>91320</v>
      </c>
      <c r="H206" t="s">
        <v>1054</v>
      </c>
      <c r="J206" t="str">
        <f t="shared" si="161"/>
        <v>Marcia Keyes_1</v>
      </c>
      <c r="K206" s="22">
        <v>16957</v>
      </c>
      <c r="L206">
        <v>1</v>
      </c>
      <c r="M206" s="22" t="s">
        <v>1055</v>
      </c>
      <c r="N206" s="22"/>
      <c r="O206">
        <v>0</v>
      </c>
      <c r="P206">
        <v>0</v>
      </c>
      <c r="Q206">
        <v>0</v>
      </c>
      <c r="R206">
        <f t="shared" si="162"/>
        <v>0</v>
      </c>
      <c r="S206">
        <f t="shared" si="163"/>
        <v>0</v>
      </c>
      <c r="T206">
        <f t="shared" si="164"/>
        <v>1</v>
      </c>
      <c r="U206">
        <f t="shared" si="165"/>
        <v>0</v>
      </c>
      <c r="V206">
        <f t="shared" si="166"/>
        <v>0</v>
      </c>
      <c r="W206">
        <f t="shared" si="204"/>
        <v>0</v>
      </c>
      <c r="X206">
        <f t="shared" si="167"/>
        <v>0</v>
      </c>
      <c r="Y206" s="22" t="s">
        <v>1056</v>
      </c>
      <c r="Z206">
        <v>0</v>
      </c>
      <c r="AA206">
        <f t="shared" si="194"/>
        <v>1</v>
      </c>
      <c r="AB206">
        <f t="shared" si="168"/>
        <v>0</v>
      </c>
      <c r="AC206">
        <v>0</v>
      </c>
      <c r="AD206">
        <v>0</v>
      </c>
      <c r="AE206">
        <f t="shared" si="169"/>
        <v>0</v>
      </c>
      <c r="AF206" s="23">
        <f t="shared" si="203"/>
        <v>0</v>
      </c>
      <c r="AG206">
        <f t="shared" si="154"/>
        <v>0</v>
      </c>
      <c r="AH206">
        <v>0</v>
      </c>
      <c r="AJ206">
        <f t="shared" si="170"/>
        <v>0</v>
      </c>
      <c r="AK206" s="22" t="s">
        <v>1057</v>
      </c>
      <c r="AM206">
        <v>6</v>
      </c>
      <c r="AN206">
        <v>14</v>
      </c>
      <c r="AO206" s="24">
        <v>2</v>
      </c>
      <c r="AP206" s="25">
        <f t="shared" si="195"/>
        <v>59.416438356164385</v>
      </c>
      <c r="AQ206">
        <v>1</v>
      </c>
      <c r="AS206" s="26">
        <v>1</v>
      </c>
      <c r="AT206" s="24">
        <v>1</v>
      </c>
      <c r="AU206" s="27">
        <v>6</v>
      </c>
      <c r="AV206" s="27"/>
      <c r="AW206" s="22">
        <v>38961</v>
      </c>
      <c r="AX206" s="22" t="str">
        <f>IF(ISERROR(VLOOKUP($J206,'[1]early late'!$G$1:$BT$134,7,FALSE)),"",VLOOKUP($J206,'[1]early late'!$G$1:$BT$134,7,FALSE))</f>
        <v/>
      </c>
      <c r="AY206" s="22">
        <v>39356</v>
      </c>
      <c r="AZ206" s="27">
        <v>13</v>
      </c>
      <c r="BA206" t="s">
        <v>118</v>
      </c>
      <c r="BB206" s="25">
        <f t="shared" si="190"/>
        <v>1</v>
      </c>
      <c r="BC206" s="27">
        <v>2.44</v>
      </c>
      <c r="BD206" s="27">
        <v>14.97</v>
      </c>
      <c r="BE206" s="27">
        <v>2.92</v>
      </c>
      <c r="BF206" s="27">
        <v>16.149999999999999</v>
      </c>
      <c r="BG206" s="27" t="str">
        <f>IF(ISERROR(VLOOKUP($J206,'[1]early late'!$G$1:$BT$134,8,FALSE)),"",VLOOKUP($J206,'[1]early late'!$G$1:$BT$134,8,FALSE))</f>
        <v/>
      </c>
      <c r="BH206" s="27" t="str">
        <f>IF(ISERROR(VLOOKUP($J206,'[1]early late'!$G$1:$BT$134,9,FALSE)),"",VLOOKUP($J206,'[1]early late'!$G$1:$BT$134,9,FALSE))</f>
        <v/>
      </c>
      <c r="BI206" s="27"/>
      <c r="BJ206">
        <v>3.25</v>
      </c>
      <c r="BK206">
        <v>16.46</v>
      </c>
      <c r="BM206" s="28"/>
      <c r="BN206" s="28" t="str">
        <f>IF(ISERROR(VLOOKUP($J206,'[1]early late'!$G$1:$BT$134,40,FALSE)),"",VLOOKUP($J206,'[1]early late'!$G$1:$BT$134,40,FALSE))</f>
        <v/>
      </c>
      <c r="BO206" s="28" t="str">
        <f>IF(ISERROR(VLOOKUP($J206,'[1]early late'!$G$1:$BT$134,41,FALSE)),"",VLOOKUP($J206,'[1]early late'!$G$1:$BT$134,41,FALSE))</f>
        <v/>
      </c>
      <c r="BP206">
        <f t="shared" si="196"/>
        <v>0.48</v>
      </c>
      <c r="BQ206">
        <f t="shared" si="171"/>
        <v>1.1799999999999979</v>
      </c>
      <c r="BR206">
        <f t="shared" si="172"/>
        <v>0.69999999999999796</v>
      </c>
      <c r="BS206">
        <f t="shared" si="197"/>
        <v>0.81</v>
      </c>
      <c r="BT206">
        <f t="shared" si="173"/>
        <v>1.4900000000000002</v>
      </c>
      <c r="BU206">
        <f t="shared" si="174"/>
        <v>0.67999999999999972</v>
      </c>
      <c r="BW206" s="24">
        <f t="shared" si="191"/>
        <v>1</v>
      </c>
      <c r="BX206" s="24">
        <f t="shared" si="175"/>
        <v>-0.31999999999999984</v>
      </c>
      <c r="BY206" s="24">
        <f t="shared" si="176"/>
        <v>-1.04</v>
      </c>
      <c r="BZ206" s="24">
        <f t="shared" si="177"/>
        <v>-0.35999999999999988</v>
      </c>
      <c r="CA206" s="24">
        <f t="shared" si="178"/>
        <v>0</v>
      </c>
      <c r="CB206" s="24">
        <f t="shared" si="198"/>
        <v>1</v>
      </c>
      <c r="CC206" s="24">
        <f t="shared" si="179"/>
        <v>0</v>
      </c>
      <c r="CD206" s="25">
        <f t="shared" si="180"/>
        <v>0</v>
      </c>
      <c r="CE206" s="24">
        <f t="shared" si="181"/>
        <v>1</v>
      </c>
      <c r="CF206">
        <f t="shared" si="182"/>
        <v>1</v>
      </c>
      <c r="CG206">
        <f t="shared" si="199"/>
        <v>1</v>
      </c>
      <c r="CH206">
        <f t="shared" si="200"/>
        <v>0</v>
      </c>
      <c r="CI206">
        <f t="shared" si="201"/>
        <v>1</v>
      </c>
      <c r="CJ206">
        <f t="shared" si="202"/>
        <v>1</v>
      </c>
      <c r="CK206">
        <f t="shared" si="183"/>
        <v>7.4074074074074066</v>
      </c>
      <c r="CL206">
        <f t="shared" si="192"/>
        <v>0.69</v>
      </c>
      <c r="CM206">
        <f t="shared" si="193"/>
        <v>0</v>
      </c>
      <c r="CN206" t="str">
        <f t="shared" si="184"/>
        <v/>
      </c>
      <c r="CO206" t="str">
        <f t="shared" si="185"/>
        <v/>
      </c>
    </row>
    <row r="207" spans="1:93" ht="16" x14ac:dyDescent="0.2">
      <c r="A207">
        <v>400</v>
      </c>
      <c r="B207" t="s">
        <v>1062</v>
      </c>
      <c r="C207" t="s">
        <v>94</v>
      </c>
      <c r="D207" t="s">
        <v>1063</v>
      </c>
      <c r="E207" t="s">
        <v>1064</v>
      </c>
      <c r="F207" t="s">
        <v>97</v>
      </c>
      <c r="G207">
        <v>91325</v>
      </c>
      <c r="H207" t="s">
        <v>1065</v>
      </c>
      <c r="J207" t="str">
        <f t="shared" si="161"/>
        <v>Marilyn Alkin_1</v>
      </c>
      <c r="K207" s="22">
        <v>12906</v>
      </c>
      <c r="L207">
        <v>0</v>
      </c>
      <c r="M207" s="22"/>
      <c r="N207" s="22"/>
      <c r="O207">
        <v>0</v>
      </c>
      <c r="P207">
        <v>0</v>
      </c>
      <c r="Q207">
        <v>0</v>
      </c>
      <c r="R207">
        <f t="shared" si="162"/>
        <v>0</v>
      </c>
      <c r="S207">
        <f t="shared" si="163"/>
        <v>0</v>
      </c>
      <c r="T207">
        <f t="shared" si="164"/>
        <v>0</v>
      </c>
      <c r="U207">
        <f t="shared" si="165"/>
        <v>0</v>
      </c>
      <c r="V207">
        <f t="shared" si="166"/>
        <v>0</v>
      </c>
      <c r="W207">
        <f t="shared" si="204"/>
        <v>0</v>
      </c>
      <c r="X207">
        <f t="shared" si="167"/>
        <v>0</v>
      </c>
      <c r="Y207" s="22" t="s">
        <v>469</v>
      </c>
      <c r="Z207">
        <v>0</v>
      </c>
      <c r="AA207">
        <f t="shared" si="194"/>
        <v>1</v>
      </c>
      <c r="AB207">
        <f t="shared" si="168"/>
        <v>0</v>
      </c>
      <c r="AC207">
        <v>0</v>
      </c>
      <c r="AD207">
        <v>0</v>
      </c>
      <c r="AE207">
        <f t="shared" si="169"/>
        <v>0</v>
      </c>
      <c r="AF207" s="23">
        <f t="shared" si="203"/>
        <v>0</v>
      </c>
      <c r="AG207">
        <f t="shared" si="154"/>
        <v>0</v>
      </c>
      <c r="AH207">
        <v>0</v>
      </c>
      <c r="AJ207">
        <f t="shared" si="170"/>
        <v>0</v>
      </c>
      <c r="AK207" s="22"/>
      <c r="AN207">
        <v>10</v>
      </c>
      <c r="AO207" s="24">
        <v>2</v>
      </c>
      <c r="AP207" s="25">
        <f t="shared" si="195"/>
        <v>69.802739726027397</v>
      </c>
      <c r="AQ207">
        <v>1</v>
      </c>
      <c r="AS207" s="26">
        <v>1</v>
      </c>
      <c r="AT207" s="24">
        <v>1</v>
      </c>
      <c r="AU207" s="27">
        <v>6</v>
      </c>
      <c r="AV207" s="27"/>
      <c r="AW207" s="22">
        <v>38758</v>
      </c>
      <c r="AX207" s="22" t="str">
        <f>IF(ISERROR(VLOOKUP($J207,'[1]early late'!$G$1:$BT$134,7,FALSE)),"",VLOOKUP($J207,'[1]early late'!$G$1:$BT$134,7,FALSE))</f>
        <v/>
      </c>
      <c r="AY207" s="22">
        <v>38862</v>
      </c>
      <c r="AZ207" s="27">
        <v>3.5</v>
      </c>
      <c r="BA207" t="s">
        <v>118</v>
      </c>
      <c r="BB207" s="25">
        <f t="shared" si="190"/>
        <v>1</v>
      </c>
      <c r="BC207" s="27">
        <v>0</v>
      </c>
      <c r="BD207" s="27">
        <v>17.3</v>
      </c>
      <c r="BE207" s="27">
        <v>1.03</v>
      </c>
      <c r="BF207" s="27">
        <v>11.42</v>
      </c>
      <c r="BG207" s="27" t="str">
        <f>IF(ISERROR(VLOOKUP($J207,'[1]early late'!$G$1:$BT$134,8,FALSE)),"",VLOOKUP($J207,'[1]early late'!$G$1:$BT$134,8,FALSE))</f>
        <v/>
      </c>
      <c r="BH207" s="27" t="str">
        <f>IF(ISERROR(VLOOKUP($J207,'[1]early late'!$G$1:$BT$134,9,FALSE)),"",VLOOKUP($J207,'[1]early late'!$G$1:$BT$134,9,FALSE))</f>
        <v/>
      </c>
      <c r="BI207" s="27"/>
      <c r="BJ207">
        <v>2.96</v>
      </c>
      <c r="BK207">
        <v>15.91</v>
      </c>
      <c r="BM207" s="28"/>
      <c r="BN207" s="28" t="str">
        <f>IF(ISERROR(VLOOKUP($J207,'[1]early late'!$G$1:$BT$134,40,FALSE)),"",VLOOKUP($J207,'[1]early late'!$G$1:$BT$134,40,FALSE))</f>
        <v/>
      </c>
      <c r="BO207" s="28" t="str">
        <f>IF(ISERROR(VLOOKUP($J207,'[1]early late'!$G$1:$BT$134,41,FALSE)),"",VLOOKUP($J207,'[1]early late'!$G$1:$BT$134,41,FALSE))</f>
        <v/>
      </c>
      <c r="BP207">
        <f t="shared" si="196"/>
        <v>1.03</v>
      </c>
      <c r="BQ207">
        <f t="shared" si="171"/>
        <v>-5.8800000000000008</v>
      </c>
      <c r="BR207">
        <f t="shared" si="172"/>
        <v>-6.910000000000001</v>
      </c>
      <c r="BS207">
        <f t="shared" si="197"/>
        <v>2.96</v>
      </c>
      <c r="BT207">
        <f t="shared" si="173"/>
        <v>-1.3900000000000006</v>
      </c>
      <c r="BU207">
        <f t="shared" si="174"/>
        <v>-4.3500000000000014</v>
      </c>
      <c r="BW207" s="24">
        <f t="shared" si="191"/>
        <v>1</v>
      </c>
      <c r="BX207" s="24">
        <f t="shared" si="175"/>
        <v>0.50999999999999979</v>
      </c>
      <c r="BY207" s="24">
        <f t="shared" si="176"/>
        <v>-1.8</v>
      </c>
      <c r="BZ207" s="24">
        <f t="shared" si="177"/>
        <v>-0.1399999999999999</v>
      </c>
      <c r="CA207" s="24">
        <f t="shared" si="178"/>
        <v>0</v>
      </c>
      <c r="CB207" s="24">
        <f t="shared" si="198"/>
        <v>0</v>
      </c>
      <c r="CC207" s="24">
        <f t="shared" si="179"/>
        <v>0</v>
      </c>
      <c r="CD207" s="25">
        <f t="shared" si="180"/>
        <v>0</v>
      </c>
      <c r="CE207" s="24">
        <f t="shared" si="181"/>
        <v>1</v>
      </c>
      <c r="CF207">
        <f t="shared" si="182"/>
        <v>1</v>
      </c>
      <c r="CG207">
        <f t="shared" si="199"/>
        <v>1</v>
      </c>
      <c r="CH207">
        <f t="shared" si="200"/>
        <v>1</v>
      </c>
      <c r="CI207">
        <f t="shared" si="201"/>
        <v>1</v>
      </c>
      <c r="CJ207">
        <f t="shared" si="202"/>
        <v>1</v>
      </c>
      <c r="CK207">
        <f t="shared" si="183"/>
        <v>2.0270270270270272</v>
      </c>
      <c r="CL207">
        <f t="shared" si="192"/>
        <v>-1.46</v>
      </c>
      <c r="CM207">
        <f t="shared" si="193"/>
        <v>1</v>
      </c>
      <c r="CN207">
        <f t="shared" si="184"/>
        <v>1</v>
      </c>
      <c r="CO207" t="str">
        <f t="shared" si="185"/>
        <v/>
      </c>
    </row>
    <row r="208" spans="1:93" ht="16" x14ac:dyDescent="0.2">
      <c r="A208">
        <v>416</v>
      </c>
      <c r="B208" t="s">
        <v>1128</v>
      </c>
      <c r="C208" t="s">
        <v>94</v>
      </c>
      <c r="D208" t="s">
        <v>1129</v>
      </c>
      <c r="E208" t="s">
        <v>308</v>
      </c>
      <c r="F208" t="s">
        <v>97</v>
      </c>
      <c r="G208">
        <v>91436</v>
      </c>
      <c r="H208" t="s">
        <v>1130</v>
      </c>
      <c r="J208" t="str">
        <f t="shared" si="161"/>
        <v>Richard Luke_1</v>
      </c>
      <c r="K208" s="22">
        <v>12921</v>
      </c>
      <c r="L208">
        <v>0</v>
      </c>
      <c r="M208" s="43"/>
      <c r="N208" s="43"/>
      <c r="O208">
        <v>0</v>
      </c>
      <c r="P208">
        <v>0</v>
      </c>
      <c r="Q208">
        <v>0</v>
      </c>
      <c r="R208">
        <f t="shared" si="162"/>
        <v>0</v>
      </c>
      <c r="S208">
        <f t="shared" si="163"/>
        <v>0</v>
      </c>
      <c r="T208">
        <f t="shared" si="164"/>
        <v>0</v>
      </c>
      <c r="U208">
        <f t="shared" si="165"/>
        <v>0</v>
      </c>
      <c r="V208">
        <f t="shared" si="166"/>
        <v>0</v>
      </c>
      <c r="W208">
        <f t="shared" si="204"/>
        <v>0</v>
      </c>
      <c r="X208">
        <f t="shared" si="167"/>
        <v>0</v>
      </c>
      <c r="Y208" s="22" t="s">
        <v>1056</v>
      </c>
      <c r="Z208">
        <v>0</v>
      </c>
      <c r="AA208">
        <f t="shared" si="194"/>
        <v>1</v>
      </c>
      <c r="AB208">
        <f t="shared" si="168"/>
        <v>0</v>
      </c>
      <c r="AC208">
        <v>0</v>
      </c>
      <c r="AD208">
        <v>0</v>
      </c>
      <c r="AE208">
        <f t="shared" si="169"/>
        <v>0</v>
      </c>
      <c r="AF208" s="23">
        <f t="shared" si="203"/>
        <v>0</v>
      </c>
      <c r="AG208">
        <f t="shared" si="154"/>
        <v>0</v>
      </c>
      <c r="AH208">
        <v>1</v>
      </c>
      <c r="AI208" t="s">
        <v>1131</v>
      </c>
      <c r="AJ208">
        <f t="shared" si="170"/>
        <v>0</v>
      </c>
      <c r="AK208" s="22" t="s">
        <v>1132</v>
      </c>
      <c r="AL208">
        <v>20</v>
      </c>
      <c r="AM208">
        <v>7</v>
      </c>
      <c r="AN208">
        <v>12</v>
      </c>
      <c r="AO208" s="24">
        <v>1</v>
      </c>
      <c r="AP208" s="25">
        <f t="shared" si="195"/>
        <v>65.473972602739721</v>
      </c>
      <c r="AQ208">
        <v>1</v>
      </c>
      <c r="AS208" s="26">
        <v>1</v>
      </c>
      <c r="AT208" s="24">
        <v>1</v>
      </c>
      <c r="AU208" s="27">
        <v>6</v>
      </c>
      <c r="AV208" s="27"/>
      <c r="AW208" s="22">
        <v>37169</v>
      </c>
      <c r="AX208" s="22" t="str">
        <f>IF(ISERROR(VLOOKUP($J208,'[1]early late'!$G$1:$BT$134,7,FALSE)),"",VLOOKUP($J208,'[1]early late'!$G$1:$BT$134,7,FALSE))</f>
        <v/>
      </c>
      <c r="AY208" s="22">
        <v>37788</v>
      </c>
      <c r="AZ208" s="27">
        <v>20.366666666666699</v>
      </c>
      <c r="BA208" t="s">
        <v>118</v>
      </c>
      <c r="BB208" s="25">
        <f t="shared" si="190"/>
        <v>1</v>
      </c>
      <c r="BC208" s="27">
        <v>1.33</v>
      </c>
      <c r="BD208" s="27">
        <v>13.76</v>
      </c>
      <c r="BE208" s="27">
        <v>1.64</v>
      </c>
      <c r="BF208" s="27">
        <v>11.47</v>
      </c>
      <c r="BG208" s="27" t="str">
        <f>IF(ISERROR(VLOOKUP($J208,'[1]early late'!$G$1:$BT$134,8,FALSE)),"",VLOOKUP($J208,'[1]early late'!$G$1:$BT$134,8,FALSE))</f>
        <v/>
      </c>
      <c r="BH208" s="27" t="str">
        <f>IF(ISERROR(VLOOKUP($J208,'[1]early late'!$G$1:$BT$134,9,FALSE)),"",VLOOKUP($J208,'[1]early late'!$G$1:$BT$134,9,FALSE))</f>
        <v/>
      </c>
      <c r="BI208" s="27"/>
      <c r="BJ208">
        <v>2.72</v>
      </c>
      <c r="BK208">
        <v>13.13</v>
      </c>
      <c r="BM208" s="28" t="s">
        <v>1133</v>
      </c>
      <c r="BN208" s="28" t="str">
        <f>IF(ISERROR(VLOOKUP($J208,'[1]early late'!$G$1:$BT$134,40,FALSE)),"",VLOOKUP($J208,'[1]early late'!$G$1:$BT$134,40,FALSE))</f>
        <v/>
      </c>
      <c r="BO208" s="28" t="str">
        <f>IF(ISERROR(VLOOKUP($J208,'[1]early late'!$G$1:$BT$134,41,FALSE)),"",VLOOKUP($J208,'[1]early late'!$G$1:$BT$134,41,FALSE))</f>
        <v/>
      </c>
      <c r="BP208">
        <f t="shared" si="196"/>
        <v>0.30999999999999983</v>
      </c>
      <c r="BQ208">
        <f t="shared" si="171"/>
        <v>-2.2899999999999991</v>
      </c>
      <c r="BR208">
        <f t="shared" si="172"/>
        <v>-2.5999999999999988</v>
      </c>
      <c r="BS208">
        <f t="shared" si="197"/>
        <v>1.3900000000000001</v>
      </c>
      <c r="BT208">
        <f t="shared" si="173"/>
        <v>-0.62999999999999901</v>
      </c>
      <c r="BU208">
        <f t="shared" si="174"/>
        <v>-2.0199999999999996</v>
      </c>
      <c r="BW208" s="24">
        <f t="shared" si="191"/>
        <v>1</v>
      </c>
      <c r="BX208" s="24">
        <f t="shared" si="175"/>
        <v>0.83000000000000029</v>
      </c>
      <c r="BY208" s="24">
        <f t="shared" si="176"/>
        <v>-0.65999999999999992</v>
      </c>
      <c r="BZ208" s="24">
        <f t="shared" si="177"/>
        <v>0</v>
      </c>
      <c r="CA208" s="24">
        <f t="shared" si="178"/>
        <v>1</v>
      </c>
      <c r="CB208" s="24">
        <f t="shared" si="198"/>
        <v>1</v>
      </c>
      <c r="CC208" s="24">
        <f t="shared" si="179"/>
        <v>0</v>
      </c>
      <c r="CD208" s="25">
        <f t="shared" si="180"/>
        <v>0</v>
      </c>
      <c r="CE208" s="24">
        <f t="shared" si="181"/>
        <v>1</v>
      </c>
      <c r="CF208">
        <f t="shared" si="182"/>
        <v>1</v>
      </c>
      <c r="CG208">
        <f t="shared" si="199"/>
        <v>1</v>
      </c>
      <c r="CH208">
        <f t="shared" si="200"/>
        <v>1</v>
      </c>
      <c r="CI208">
        <f t="shared" si="201"/>
        <v>1</v>
      </c>
      <c r="CJ208">
        <f t="shared" si="202"/>
        <v>1</v>
      </c>
      <c r="CK208">
        <f t="shared" si="183"/>
        <v>4.3165467625899279</v>
      </c>
      <c r="CL208">
        <f t="shared" si="192"/>
        <v>0.10999999999999988</v>
      </c>
      <c r="CM208">
        <f t="shared" si="193"/>
        <v>0</v>
      </c>
      <c r="CN208" t="str">
        <f t="shared" si="184"/>
        <v/>
      </c>
      <c r="CO208" t="str">
        <f t="shared" si="185"/>
        <v/>
      </c>
    </row>
    <row r="209" spans="1:93" ht="16" x14ac:dyDescent="0.2">
      <c r="A209">
        <v>429</v>
      </c>
      <c r="B209" t="s">
        <v>1176</v>
      </c>
      <c r="C209" t="s">
        <v>94</v>
      </c>
      <c r="J209" t="str">
        <f t="shared" si="161"/>
        <v>Viki Lin_1</v>
      </c>
      <c r="K209" s="22">
        <v>21603</v>
      </c>
      <c r="L209">
        <v>1</v>
      </c>
      <c r="M209" s="22" t="s">
        <v>1177</v>
      </c>
      <c r="N209" s="22"/>
      <c r="O209">
        <v>1</v>
      </c>
      <c r="R209">
        <f t="shared" si="162"/>
        <v>0</v>
      </c>
      <c r="S209">
        <f t="shared" si="163"/>
        <v>0</v>
      </c>
      <c r="T209">
        <f t="shared" si="164"/>
        <v>0</v>
      </c>
      <c r="U209">
        <f t="shared" si="165"/>
        <v>0</v>
      </c>
      <c r="V209">
        <f t="shared" si="166"/>
        <v>0</v>
      </c>
      <c r="W209">
        <f t="shared" si="204"/>
        <v>0</v>
      </c>
      <c r="X209">
        <f t="shared" si="167"/>
        <v>0</v>
      </c>
      <c r="Y209" s="22" t="s">
        <v>469</v>
      </c>
      <c r="Z209">
        <v>0</v>
      </c>
      <c r="AA209">
        <f t="shared" si="194"/>
        <v>1</v>
      </c>
      <c r="AB209">
        <f t="shared" si="168"/>
        <v>0</v>
      </c>
      <c r="AC209">
        <v>0</v>
      </c>
      <c r="AD209">
        <v>0</v>
      </c>
      <c r="AE209">
        <f t="shared" si="169"/>
        <v>0</v>
      </c>
      <c r="AF209" s="23">
        <f t="shared" si="203"/>
        <v>0</v>
      </c>
      <c r="AG209">
        <f t="shared" si="154"/>
        <v>0</v>
      </c>
      <c r="AH209">
        <v>0</v>
      </c>
      <c r="AJ209">
        <f t="shared" si="170"/>
        <v>0</v>
      </c>
      <c r="AK209" s="22"/>
      <c r="AL209">
        <v>18</v>
      </c>
      <c r="AN209">
        <v>15</v>
      </c>
      <c r="AO209" s="24">
        <v>2</v>
      </c>
      <c r="AP209" s="25">
        <f t="shared" si="195"/>
        <v>47.42739726027397</v>
      </c>
      <c r="AQ209">
        <v>1</v>
      </c>
      <c r="AS209" s="26">
        <v>1</v>
      </c>
      <c r="AT209" s="24">
        <v>1</v>
      </c>
      <c r="AU209" s="27">
        <v>6</v>
      </c>
      <c r="AV209" s="27"/>
      <c r="AW209" s="29">
        <v>39164</v>
      </c>
      <c r="AX209" s="22" t="str">
        <f>IF(ISERROR(VLOOKUP($J209,'[1]early late'!$G$1:$BT$134,7,FALSE)),"",VLOOKUP($J209,'[1]early late'!$G$1:$BT$134,7,FALSE))</f>
        <v/>
      </c>
      <c r="AY209" s="29">
        <v>39170</v>
      </c>
      <c r="AZ209" s="27">
        <v>0.2</v>
      </c>
      <c r="BA209" t="s">
        <v>118</v>
      </c>
      <c r="BB209" s="25">
        <f t="shared" si="190"/>
        <v>1</v>
      </c>
      <c r="BC209">
        <v>2.73</v>
      </c>
      <c r="BD209">
        <v>15.03</v>
      </c>
      <c r="BE209">
        <v>2.96</v>
      </c>
      <c r="BF209">
        <v>14.9</v>
      </c>
      <c r="BG209" s="27" t="str">
        <f>IF(ISERROR(VLOOKUP($J209,'[1]early late'!$G$1:$BT$134,8,FALSE)),"",VLOOKUP($J209,'[1]early late'!$G$1:$BT$134,8,FALSE))</f>
        <v/>
      </c>
      <c r="BH209" s="27" t="str">
        <f>IF(ISERROR(VLOOKUP($J209,'[1]early late'!$G$1:$BT$134,9,FALSE)),"",VLOOKUP($J209,'[1]early late'!$G$1:$BT$134,9,FALSE))</f>
        <v/>
      </c>
      <c r="BJ209">
        <v>2.56</v>
      </c>
      <c r="BK209">
        <v>14.84</v>
      </c>
      <c r="BM209" t="s">
        <v>167</v>
      </c>
      <c r="BN209" s="28" t="str">
        <f>IF(ISERROR(VLOOKUP($J209,'[1]early late'!$G$1:$BT$134,40,FALSE)),"",VLOOKUP($J209,'[1]early late'!$G$1:$BT$134,40,FALSE))</f>
        <v/>
      </c>
      <c r="BO209" s="28" t="str">
        <f>IF(ISERROR(VLOOKUP($J209,'[1]early late'!$G$1:$BT$134,41,FALSE)),"",VLOOKUP($J209,'[1]early late'!$G$1:$BT$134,41,FALSE))</f>
        <v/>
      </c>
      <c r="BP209">
        <f t="shared" si="196"/>
        <v>0.22999999999999998</v>
      </c>
      <c r="BQ209">
        <f t="shared" si="171"/>
        <v>-0.12999999999999901</v>
      </c>
      <c r="BR209">
        <f t="shared" si="172"/>
        <v>-0.35999999999999899</v>
      </c>
      <c r="BS209">
        <f t="shared" si="197"/>
        <v>-0.16999999999999993</v>
      </c>
      <c r="BT209">
        <f t="shared" si="173"/>
        <v>-0.1899999999999995</v>
      </c>
      <c r="BU209">
        <f t="shared" si="174"/>
        <v>-1.9999999999999574E-2</v>
      </c>
      <c r="BW209" s="24">
        <f t="shared" si="191"/>
        <v>1</v>
      </c>
      <c r="BX209" s="24">
        <f t="shared" si="175"/>
        <v>-1.02</v>
      </c>
      <c r="BY209" s="24">
        <f t="shared" si="176"/>
        <v>-2.3000000000000003</v>
      </c>
      <c r="BZ209" s="24">
        <f t="shared" si="177"/>
        <v>-0.10000000000000009</v>
      </c>
      <c r="CA209" s="24">
        <f t="shared" si="178"/>
        <v>0</v>
      </c>
      <c r="CB209" s="24">
        <f t="shared" si="198"/>
        <v>1</v>
      </c>
      <c r="CC209" s="24">
        <f t="shared" si="179"/>
        <v>0</v>
      </c>
      <c r="CD209" s="25">
        <f t="shared" si="180"/>
        <v>0</v>
      </c>
      <c r="CE209" s="24">
        <f t="shared" si="181"/>
        <v>1</v>
      </c>
      <c r="CF209">
        <f t="shared" si="182"/>
        <v>1</v>
      </c>
      <c r="CG209">
        <f t="shared" si="199"/>
        <v>1</v>
      </c>
      <c r="CH209">
        <f t="shared" si="200"/>
        <v>0</v>
      </c>
      <c r="CI209">
        <f t="shared" si="201"/>
        <v>0</v>
      </c>
      <c r="CJ209">
        <f t="shared" si="202"/>
        <v>1</v>
      </c>
      <c r="CK209">
        <f t="shared" si="183"/>
        <v>-35.29411764705884</v>
      </c>
      <c r="CL209">
        <f t="shared" si="192"/>
        <v>1.67</v>
      </c>
      <c r="CM209">
        <f t="shared" si="193"/>
        <v>1</v>
      </c>
      <c r="CN209" t="str">
        <f t="shared" si="184"/>
        <v/>
      </c>
      <c r="CO209" t="str">
        <f t="shared" si="185"/>
        <v/>
      </c>
    </row>
    <row r="210" spans="1:93" ht="16" x14ac:dyDescent="0.2">
      <c r="A210">
        <v>438</v>
      </c>
      <c r="B210" t="s">
        <v>1205</v>
      </c>
      <c r="C210" t="s">
        <v>94</v>
      </c>
      <c r="J210" t="str">
        <f t="shared" si="161"/>
        <v>Alonzo Lewis_1</v>
      </c>
      <c r="K210" s="22">
        <v>11690</v>
      </c>
      <c r="L210">
        <v>1</v>
      </c>
      <c r="M210" s="22" t="s">
        <v>1209</v>
      </c>
      <c r="N210" s="22"/>
      <c r="O210">
        <v>0</v>
      </c>
      <c r="P210">
        <v>0</v>
      </c>
      <c r="Q210">
        <v>0</v>
      </c>
      <c r="R210">
        <f t="shared" si="162"/>
        <v>0</v>
      </c>
      <c r="S210">
        <f t="shared" si="163"/>
        <v>1</v>
      </c>
      <c r="T210">
        <f t="shared" si="164"/>
        <v>0</v>
      </c>
      <c r="U210">
        <f t="shared" si="165"/>
        <v>0</v>
      </c>
      <c r="V210">
        <f t="shared" si="166"/>
        <v>0</v>
      </c>
      <c r="W210">
        <f t="shared" si="204"/>
        <v>0</v>
      </c>
      <c r="X210">
        <f t="shared" si="167"/>
        <v>0</v>
      </c>
      <c r="Y210" s="32" t="s">
        <v>1207</v>
      </c>
      <c r="Z210">
        <v>0</v>
      </c>
      <c r="AA210">
        <f t="shared" si="194"/>
        <v>1</v>
      </c>
      <c r="AB210">
        <f t="shared" si="168"/>
        <v>0</v>
      </c>
      <c r="AC210">
        <v>0</v>
      </c>
      <c r="AD210">
        <v>0</v>
      </c>
      <c r="AE210">
        <f t="shared" si="169"/>
        <v>0</v>
      </c>
      <c r="AF210" s="23">
        <f t="shared" si="203"/>
        <v>0</v>
      </c>
      <c r="AG210">
        <f t="shared" si="154"/>
        <v>0</v>
      </c>
      <c r="AH210">
        <v>0</v>
      </c>
      <c r="AJ210">
        <f t="shared" si="170"/>
        <v>0</v>
      </c>
      <c r="AK210" s="22"/>
      <c r="AN210">
        <v>17</v>
      </c>
      <c r="AO210" s="24">
        <v>1</v>
      </c>
      <c r="AP210" s="25">
        <f t="shared" si="195"/>
        <v>74.194520547945203</v>
      </c>
      <c r="AQ210">
        <v>2</v>
      </c>
      <c r="AS210" s="26">
        <v>1</v>
      </c>
      <c r="AT210" s="24">
        <v>1</v>
      </c>
      <c r="AU210" s="27">
        <v>6</v>
      </c>
      <c r="AV210" s="27"/>
      <c r="AW210" s="29">
        <f>AW209</f>
        <v>39164</v>
      </c>
      <c r="AX210" s="22" t="str">
        <f>IF(ISERROR(VLOOKUP($J210,'[1]early late'!$G$1:$BT$134,7,FALSE)),"",VLOOKUP($J210,'[1]early late'!$G$1:$BT$134,7,FALSE))</f>
        <v/>
      </c>
      <c r="AY210" s="29">
        <f>AY209</f>
        <v>39170</v>
      </c>
      <c r="AZ210" s="27">
        <f t="shared" ref="AZ210:AZ226" si="205">IF(AND(ISNUMBER(AW210),ISNUMBER(AY210)),DAYS360(AW210,AY210)/30,"")</f>
        <v>0.2</v>
      </c>
      <c r="BA210" t="s">
        <v>101</v>
      </c>
      <c r="BB210" s="25">
        <f t="shared" si="190"/>
        <v>0</v>
      </c>
      <c r="BC210">
        <v>2.2599999999999998</v>
      </c>
      <c r="BD210">
        <v>25.11</v>
      </c>
      <c r="BE210">
        <v>2.14</v>
      </c>
      <c r="BF210">
        <v>25.68</v>
      </c>
      <c r="BG210" s="27" t="str">
        <f>IF(ISERROR(VLOOKUP($J210,'[1]early late'!$G$1:$BT$134,8,FALSE)),"",VLOOKUP($J210,'[1]early late'!$G$1:$BT$134,8,FALSE))</f>
        <v/>
      </c>
      <c r="BH210" s="27" t="str">
        <f>IF(ISERROR(VLOOKUP($J210,'[1]early late'!$G$1:$BT$134,9,FALSE)),"",VLOOKUP($J210,'[1]early late'!$G$1:$BT$134,9,FALSE))</f>
        <v/>
      </c>
      <c r="BJ210">
        <v>4.17</v>
      </c>
      <c r="BK210">
        <v>22.39</v>
      </c>
      <c r="BM210" t="s">
        <v>1208</v>
      </c>
      <c r="BN210" s="28" t="str">
        <f>IF(ISERROR(VLOOKUP($J210,'[1]early late'!$G$1:$BT$134,40,FALSE)),"",VLOOKUP($J210,'[1]early late'!$G$1:$BT$134,40,FALSE))</f>
        <v/>
      </c>
      <c r="BO210" s="28" t="str">
        <f>IF(ISERROR(VLOOKUP($J210,'[1]early late'!$G$1:$BT$134,41,FALSE)),"",VLOOKUP($J210,'[1]early late'!$G$1:$BT$134,41,FALSE))</f>
        <v/>
      </c>
      <c r="BP210">
        <f t="shared" si="196"/>
        <v>-0.11999999999999966</v>
      </c>
      <c r="BQ210">
        <f t="shared" si="171"/>
        <v>0.57000000000000028</v>
      </c>
      <c r="BR210">
        <f t="shared" si="172"/>
        <v>0.69</v>
      </c>
      <c r="BS210">
        <f t="shared" si="197"/>
        <v>1.9100000000000001</v>
      </c>
      <c r="BT210">
        <f t="shared" si="173"/>
        <v>-2.7199999999999989</v>
      </c>
      <c r="BU210">
        <f t="shared" si="174"/>
        <v>-4.6300000000000026</v>
      </c>
      <c r="BW210" s="24">
        <f t="shared" si="191"/>
        <v>0</v>
      </c>
      <c r="BX210" s="24" t="str">
        <f t="shared" si="175"/>
        <v/>
      </c>
      <c r="BY210" s="24" t="str">
        <f t="shared" si="176"/>
        <v/>
      </c>
      <c r="BZ210" s="24" t="str">
        <f t="shared" si="177"/>
        <v/>
      </c>
      <c r="CA210" s="24" t="str">
        <f t="shared" si="178"/>
        <v/>
      </c>
      <c r="CB210" s="24" t="str">
        <f t="shared" si="198"/>
        <v/>
      </c>
      <c r="CC210" s="24">
        <f t="shared" si="179"/>
        <v>0</v>
      </c>
      <c r="CD210" s="25">
        <f t="shared" si="180"/>
        <v>0</v>
      </c>
      <c r="CE210" s="24" t="str">
        <f t="shared" si="181"/>
        <v/>
      </c>
      <c r="CF210">
        <f t="shared" si="182"/>
        <v>1</v>
      </c>
      <c r="CG210">
        <f t="shared" si="199"/>
        <v>1</v>
      </c>
      <c r="CH210">
        <f t="shared" si="200"/>
        <v>1</v>
      </c>
      <c r="CI210">
        <f t="shared" si="201"/>
        <v>0</v>
      </c>
      <c r="CJ210">
        <f t="shared" si="202"/>
        <v>1</v>
      </c>
      <c r="CK210">
        <f t="shared" si="183"/>
        <v>3.1413612565445024</v>
      </c>
      <c r="CL210">
        <f t="shared" si="192"/>
        <v>-0.41000000000000014</v>
      </c>
      <c r="CM210">
        <f t="shared" si="193"/>
        <v>0</v>
      </c>
      <c r="CN210" t="str">
        <f t="shared" si="184"/>
        <v/>
      </c>
      <c r="CO210" t="str">
        <f t="shared" si="185"/>
        <v/>
      </c>
    </row>
    <row r="211" spans="1:93" ht="16" hidden="1" x14ac:dyDescent="0.2">
      <c r="A211">
        <v>457</v>
      </c>
      <c r="B211" t="s">
        <v>1283</v>
      </c>
      <c r="C211" t="s">
        <v>94</v>
      </c>
      <c r="D211" t="s">
        <v>1284</v>
      </c>
      <c r="E211" t="s">
        <v>601</v>
      </c>
      <c r="F211" t="s">
        <v>97</v>
      </c>
      <c r="G211">
        <v>91011</v>
      </c>
      <c r="H211" t="s">
        <v>1285</v>
      </c>
      <c r="J211" t="str">
        <f t="shared" si="161"/>
        <v>Esther Kent_0</v>
      </c>
      <c r="K211" s="22">
        <v>8932</v>
      </c>
      <c r="L211">
        <v>1</v>
      </c>
      <c r="M211" s="22" t="s">
        <v>1286</v>
      </c>
      <c r="N211" s="22"/>
      <c r="O211">
        <v>1</v>
      </c>
      <c r="P211">
        <v>1</v>
      </c>
      <c r="Q211">
        <v>0</v>
      </c>
      <c r="R211">
        <f t="shared" si="162"/>
        <v>0</v>
      </c>
      <c r="S211">
        <f t="shared" si="163"/>
        <v>1</v>
      </c>
      <c r="T211">
        <f t="shared" si="164"/>
        <v>0</v>
      </c>
      <c r="U211">
        <f t="shared" si="165"/>
        <v>0</v>
      </c>
      <c r="V211">
        <f t="shared" si="166"/>
        <v>0</v>
      </c>
      <c r="W211">
        <f t="shared" si="204"/>
        <v>0</v>
      </c>
      <c r="X211">
        <f t="shared" si="167"/>
        <v>0</v>
      </c>
      <c r="Y211" s="22" t="s">
        <v>1287</v>
      </c>
      <c r="Z211">
        <v>0</v>
      </c>
      <c r="AA211">
        <f t="shared" si="194"/>
        <v>1</v>
      </c>
      <c r="AB211">
        <f t="shared" si="168"/>
        <v>1</v>
      </c>
      <c r="AC211">
        <v>1</v>
      </c>
      <c r="AD211">
        <v>0</v>
      </c>
      <c r="AE211">
        <f t="shared" si="169"/>
        <v>0</v>
      </c>
      <c r="AF211" s="23">
        <f t="shared" si="203"/>
        <v>1</v>
      </c>
      <c r="AG211">
        <f t="shared" si="154"/>
        <v>0</v>
      </c>
      <c r="AH211">
        <v>0</v>
      </c>
      <c r="AJ211">
        <f t="shared" si="170"/>
        <v>0</v>
      </c>
      <c r="AK211" s="22"/>
      <c r="AN211" t="str">
        <f>IF(ISERROR(VLOOKUP($J211,'[1]early late'!$G$1:$BT$134,6,FALSE)),"",VLOOKUP($J211,'[1]early late'!$G$1:$BT$134,6,FALSE))</f>
        <v/>
      </c>
      <c r="AO211" s="24">
        <v>2</v>
      </c>
      <c r="AP211" s="25">
        <f t="shared" si="195"/>
        <v>83.671232876712324</v>
      </c>
      <c r="AQ211">
        <v>2</v>
      </c>
      <c r="AS211" s="26">
        <v>0</v>
      </c>
      <c r="AT211" s="24">
        <v>1</v>
      </c>
      <c r="AU211" s="27">
        <v>6</v>
      </c>
      <c r="AV211" s="27"/>
      <c r="AW211" s="22">
        <v>39917</v>
      </c>
      <c r="AX211" s="22" t="str">
        <f>IF(ISERROR(VLOOKUP($J211,'[1]early late'!$G$1:$BT$134,7,FALSE)),"",VLOOKUP($J211,'[1]early late'!$G$1:$BT$134,7,FALSE))</f>
        <v/>
      </c>
      <c r="AY211" s="22">
        <v>40065</v>
      </c>
      <c r="AZ211" s="27">
        <f t="shared" si="205"/>
        <v>4.833333333333333</v>
      </c>
      <c r="BA211" t="s">
        <v>245</v>
      </c>
      <c r="BB211" s="25">
        <f t="shared" si="190"/>
        <v>2</v>
      </c>
      <c r="BC211" s="27">
        <v>2.06</v>
      </c>
      <c r="BD211" s="27">
        <v>12.08</v>
      </c>
      <c r="BE211" s="27">
        <v>2.96</v>
      </c>
      <c r="BF211" s="27">
        <v>10.57</v>
      </c>
      <c r="BG211" s="27" t="str">
        <f>IF(ISERROR(VLOOKUP($J211,'[1]early late'!$G$1:$BT$134,8,FALSE)),"",VLOOKUP($J211,'[1]early late'!$G$1:$BT$134,8,FALSE))</f>
        <v/>
      </c>
      <c r="BH211" s="27" t="str">
        <f>IF(ISERROR(VLOOKUP($J211,'[1]early late'!$G$1:$BT$134,9,FALSE)),"",VLOOKUP($J211,'[1]early late'!$G$1:$BT$134,9,FALSE))</f>
        <v/>
      </c>
      <c r="BI211" s="27"/>
      <c r="BJ211">
        <v>2.0299999999999998</v>
      </c>
      <c r="BK211">
        <v>10.45</v>
      </c>
      <c r="BM211" s="28" t="s">
        <v>1288</v>
      </c>
      <c r="BN211" s="28" t="str">
        <f>IF(ISERROR(VLOOKUP($J211,'[1]early late'!$G$1:$BT$134,40,FALSE)),"",VLOOKUP($J211,'[1]early late'!$G$1:$BT$134,40,FALSE))</f>
        <v/>
      </c>
      <c r="BO211" s="28" t="str">
        <f>IF(ISERROR(VLOOKUP($J211,'[1]early late'!$G$1:$BT$134,41,FALSE)),"",VLOOKUP($J211,'[1]early late'!$G$1:$BT$134,41,FALSE))</f>
        <v/>
      </c>
      <c r="BP211">
        <f t="shared" si="196"/>
        <v>0.89999999999999991</v>
      </c>
      <c r="BQ211">
        <f t="shared" si="171"/>
        <v>-1.5099999999999998</v>
      </c>
      <c r="BR211">
        <f t="shared" si="172"/>
        <v>-2.4099999999999997</v>
      </c>
      <c r="BS211">
        <f t="shared" si="197"/>
        <v>-3.0000000000000249E-2</v>
      </c>
      <c r="BT211">
        <f t="shared" si="173"/>
        <v>-1.6300000000000008</v>
      </c>
      <c r="BU211">
        <f t="shared" si="174"/>
        <v>-1.5999999999999996</v>
      </c>
      <c r="BW211" s="24">
        <f t="shared" si="191"/>
        <v>1</v>
      </c>
      <c r="BX211" s="24" t="str">
        <f t="shared" si="175"/>
        <v/>
      </c>
      <c r="BY211" s="24" t="str">
        <f t="shared" si="176"/>
        <v/>
      </c>
      <c r="BZ211" s="24" t="str">
        <f t="shared" si="177"/>
        <v/>
      </c>
      <c r="CA211" s="24" t="str">
        <f t="shared" si="178"/>
        <v/>
      </c>
      <c r="CB211" s="24">
        <f t="shared" si="198"/>
        <v>0</v>
      </c>
      <c r="CC211" s="24">
        <f t="shared" si="179"/>
        <v>1</v>
      </c>
      <c r="CD211" s="25">
        <f t="shared" si="180"/>
        <v>0</v>
      </c>
      <c r="CE211" s="24" t="str">
        <f t="shared" si="181"/>
        <v/>
      </c>
      <c r="CF211">
        <f t="shared" si="182"/>
        <v>1</v>
      </c>
      <c r="CG211">
        <f t="shared" si="199"/>
        <v>0</v>
      </c>
      <c r="CH211">
        <f t="shared" si="200"/>
        <v>0</v>
      </c>
      <c r="CI211">
        <f t="shared" si="201"/>
        <v>0</v>
      </c>
      <c r="CJ211">
        <f t="shared" si="202"/>
        <v>0</v>
      </c>
      <c r="CK211">
        <f t="shared" si="183"/>
        <v>-199.99999999999835</v>
      </c>
      <c r="CL211">
        <f t="shared" si="192"/>
        <v>1.5300000000000002</v>
      </c>
      <c r="CM211">
        <f t="shared" si="193"/>
        <v>1</v>
      </c>
      <c r="CN211" t="str">
        <f t="shared" si="184"/>
        <v/>
      </c>
      <c r="CO211">
        <f t="shared" si="185"/>
        <v>1</v>
      </c>
    </row>
    <row r="212" spans="1:93" ht="16" hidden="1" x14ac:dyDescent="0.2">
      <c r="A212">
        <v>458</v>
      </c>
      <c r="B212" t="s">
        <v>1283</v>
      </c>
      <c r="C212" t="s">
        <v>94</v>
      </c>
      <c r="D212" t="s">
        <v>1284</v>
      </c>
      <c r="E212" t="s">
        <v>601</v>
      </c>
      <c r="F212" t="s">
        <v>97</v>
      </c>
      <c r="G212">
        <v>91011</v>
      </c>
      <c r="H212" t="s">
        <v>1285</v>
      </c>
      <c r="J212" t="str">
        <f t="shared" si="161"/>
        <v>Esther Kent_1</v>
      </c>
      <c r="K212" s="22">
        <v>8932</v>
      </c>
      <c r="L212">
        <v>1</v>
      </c>
      <c r="M212" s="22" t="s">
        <v>1286</v>
      </c>
      <c r="N212" s="22"/>
      <c r="O212">
        <v>1</v>
      </c>
      <c r="P212">
        <v>1</v>
      </c>
      <c r="Q212">
        <v>0</v>
      </c>
      <c r="R212">
        <f t="shared" si="162"/>
        <v>0</v>
      </c>
      <c r="S212">
        <f t="shared" si="163"/>
        <v>1</v>
      </c>
      <c r="T212">
        <f t="shared" si="164"/>
        <v>0</v>
      </c>
      <c r="U212">
        <f t="shared" si="165"/>
        <v>0</v>
      </c>
      <c r="V212">
        <f t="shared" si="166"/>
        <v>0</v>
      </c>
      <c r="W212">
        <f t="shared" si="204"/>
        <v>0</v>
      </c>
      <c r="X212">
        <f t="shared" si="167"/>
        <v>0</v>
      </c>
      <c r="Y212" s="22" t="s">
        <v>1289</v>
      </c>
      <c r="Z212">
        <v>0</v>
      </c>
      <c r="AA212">
        <f t="shared" si="194"/>
        <v>1</v>
      </c>
      <c r="AB212">
        <f t="shared" si="168"/>
        <v>1</v>
      </c>
      <c r="AC212">
        <v>1</v>
      </c>
      <c r="AD212">
        <v>0</v>
      </c>
      <c r="AE212">
        <f t="shared" si="169"/>
        <v>0</v>
      </c>
      <c r="AF212" s="23">
        <f t="shared" si="203"/>
        <v>1</v>
      </c>
      <c r="AG212">
        <f t="shared" si="154"/>
        <v>0</v>
      </c>
      <c r="AH212">
        <v>0</v>
      </c>
      <c r="AJ212">
        <f t="shared" si="170"/>
        <v>0</v>
      </c>
      <c r="AK212" s="22"/>
      <c r="AN212" t="str">
        <f>IF(ISERROR(VLOOKUP($J212,'[1]early late'!$G$1:$BT$134,6,FALSE)),"",VLOOKUP($J212,'[1]early late'!$G$1:$BT$134,6,FALSE))</f>
        <v/>
      </c>
      <c r="AO212" s="24">
        <v>2</v>
      </c>
      <c r="AP212" s="25">
        <f t="shared" si="195"/>
        <v>83.671232876712324</v>
      </c>
      <c r="AQ212">
        <v>2</v>
      </c>
      <c r="AS212" s="26">
        <v>1</v>
      </c>
      <c r="AT212" s="24">
        <v>1</v>
      </c>
      <c r="AU212" s="27">
        <v>6</v>
      </c>
      <c r="AV212" s="27"/>
      <c r="AW212" s="22">
        <v>39917</v>
      </c>
      <c r="AX212" s="22" t="str">
        <f>IF(ISERROR(VLOOKUP($J212,'[1]early late'!$G$1:$BT$134,7,FALSE)),"",VLOOKUP($J212,'[1]early late'!$G$1:$BT$134,7,FALSE))</f>
        <v/>
      </c>
      <c r="AY212" s="22">
        <v>40065</v>
      </c>
      <c r="AZ212" s="27">
        <f t="shared" si="205"/>
        <v>4.833333333333333</v>
      </c>
      <c r="BA212" t="s">
        <v>245</v>
      </c>
      <c r="BB212" s="25">
        <f t="shared" si="190"/>
        <v>2</v>
      </c>
      <c r="BC212" s="27">
        <v>1.38</v>
      </c>
      <c r="BD212" s="27">
        <v>9.4700000000000006</v>
      </c>
      <c r="BE212" s="27">
        <v>2.41</v>
      </c>
      <c r="BF212" s="27">
        <v>8.5399999999999991</v>
      </c>
      <c r="BG212" s="27" t="str">
        <f>IF(ISERROR(VLOOKUP($J212,'[1]early late'!$G$1:$BT$134,8,FALSE)),"",VLOOKUP($J212,'[1]early late'!$G$1:$BT$134,8,FALSE))</f>
        <v/>
      </c>
      <c r="BH212" s="27" t="str">
        <f>IF(ISERROR(VLOOKUP($J212,'[1]early late'!$G$1:$BT$134,9,FALSE)),"",VLOOKUP($J212,'[1]early late'!$G$1:$BT$134,9,FALSE))</f>
        <v/>
      </c>
      <c r="BI212" s="27"/>
      <c r="BJ212">
        <v>2.4700000000000002</v>
      </c>
      <c r="BK212">
        <v>10.51</v>
      </c>
      <c r="BM212" s="28" t="s">
        <v>1288</v>
      </c>
      <c r="BN212" s="28" t="str">
        <f>IF(ISERROR(VLOOKUP($J212,'[1]early late'!$G$1:$BT$134,40,FALSE)),"",VLOOKUP($J212,'[1]early late'!$G$1:$BT$134,40,FALSE))</f>
        <v/>
      </c>
      <c r="BO212" s="28" t="str">
        <f>IF(ISERROR(VLOOKUP($J212,'[1]early late'!$G$1:$BT$134,41,FALSE)),"",VLOOKUP($J212,'[1]early late'!$G$1:$BT$134,41,FALSE))</f>
        <v/>
      </c>
      <c r="BP212">
        <f t="shared" si="196"/>
        <v>1.0300000000000002</v>
      </c>
      <c r="BQ212">
        <f t="shared" si="171"/>
        <v>-0.93000000000000149</v>
      </c>
      <c r="BR212">
        <f t="shared" si="172"/>
        <v>-1.9600000000000017</v>
      </c>
      <c r="BS212">
        <f t="shared" si="197"/>
        <v>1.0900000000000003</v>
      </c>
      <c r="BT212">
        <f t="shared" si="173"/>
        <v>1.0399999999999991</v>
      </c>
      <c r="BU212">
        <f t="shared" si="174"/>
        <v>-5.0000000000000711E-2</v>
      </c>
      <c r="BW212" s="24">
        <f t="shared" si="191"/>
        <v>1</v>
      </c>
      <c r="BX212" s="24" t="str">
        <f t="shared" si="175"/>
        <v/>
      </c>
      <c r="BY212" s="24" t="str">
        <f t="shared" si="176"/>
        <v/>
      </c>
      <c r="BZ212" s="24" t="str">
        <f t="shared" si="177"/>
        <v/>
      </c>
      <c r="CA212" s="24" t="str">
        <f t="shared" si="178"/>
        <v/>
      </c>
      <c r="CB212" s="24">
        <f t="shared" si="198"/>
        <v>0</v>
      </c>
      <c r="CC212" s="24">
        <f t="shared" si="179"/>
        <v>1</v>
      </c>
      <c r="CD212" s="25">
        <f t="shared" si="180"/>
        <v>0</v>
      </c>
      <c r="CE212" s="24" t="str">
        <f t="shared" si="181"/>
        <v/>
      </c>
      <c r="CF212">
        <f t="shared" si="182"/>
        <v>1</v>
      </c>
      <c r="CG212">
        <f t="shared" si="199"/>
        <v>0</v>
      </c>
      <c r="CH212">
        <f t="shared" si="200"/>
        <v>1</v>
      </c>
      <c r="CI212">
        <f t="shared" si="201"/>
        <v>0</v>
      </c>
      <c r="CJ212">
        <f t="shared" si="202"/>
        <v>0</v>
      </c>
      <c r="CK212">
        <f t="shared" si="183"/>
        <v>5.5045871559633008</v>
      </c>
      <c r="CL212">
        <f t="shared" si="192"/>
        <v>0.4099999999999997</v>
      </c>
      <c r="CM212">
        <f t="shared" si="193"/>
        <v>0</v>
      </c>
      <c r="CN212" t="str">
        <f t="shared" si="184"/>
        <v/>
      </c>
      <c r="CO212">
        <f t="shared" si="185"/>
        <v>1</v>
      </c>
    </row>
    <row r="213" spans="1:93" ht="16" x14ac:dyDescent="0.2">
      <c r="A213">
        <v>459</v>
      </c>
      <c r="B213" t="s">
        <v>1290</v>
      </c>
      <c r="C213" t="s">
        <v>94</v>
      </c>
      <c r="D213" t="s">
        <v>1291</v>
      </c>
      <c r="E213" t="s">
        <v>109</v>
      </c>
      <c r="F213" t="s">
        <v>97</v>
      </c>
      <c r="G213">
        <v>90024</v>
      </c>
      <c r="H213" t="s">
        <v>1292</v>
      </c>
      <c r="J213" t="str">
        <f t="shared" si="161"/>
        <v>Ezat Lazarian_0</v>
      </c>
      <c r="K213" s="22">
        <v>17215</v>
      </c>
      <c r="L213">
        <v>0</v>
      </c>
      <c r="M213" s="22"/>
      <c r="N213" s="22"/>
      <c r="O213">
        <v>0</v>
      </c>
      <c r="P213">
        <v>0</v>
      </c>
      <c r="Q213">
        <v>0</v>
      </c>
      <c r="R213">
        <f t="shared" si="162"/>
        <v>0</v>
      </c>
      <c r="S213">
        <f t="shared" si="163"/>
        <v>0</v>
      </c>
      <c r="T213">
        <f t="shared" si="164"/>
        <v>0</v>
      </c>
      <c r="U213">
        <f t="shared" si="165"/>
        <v>0</v>
      </c>
      <c r="V213">
        <f t="shared" si="166"/>
        <v>0</v>
      </c>
      <c r="W213">
        <f t="shared" si="204"/>
        <v>0</v>
      </c>
      <c r="X213">
        <f t="shared" si="167"/>
        <v>0</v>
      </c>
      <c r="Y213" s="22" t="s">
        <v>1293</v>
      </c>
      <c r="Z213">
        <v>0</v>
      </c>
      <c r="AA213">
        <f t="shared" si="194"/>
        <v>1</v>
      </c>
      <c r="AB213">
        <f t="shared" si="168"/>
        <v>0</v>
      </c>
      <c r="AC213">
        <v>0</v>
      </c>
      <c r="AD213">
        <v>0</v>
      </c>
      <c r="AE213">
        <f t="shared" si="169"/>
        <v>0</v>
      </c>
      <c r="AF213" s="23">
        <f t="shared" si="203"/>
        <v>0</v>
      </c>
      <c r="AG213">
        <f t="shared" si="154"/>
        <v>0</v>
      </c>
      <c r="AH213">
        <v>0</v>
      </c>
      <c r="AJ213">
        <f t="shared" si="170"/>
        <v>0</v>
      </c>
      <c r="AK213" s="22"/>
      <c r="AL213">
        <v>30</v>
      </c>
      <c r="AM213">
        <v>9</v>
      </c>
      <c r="AN213">
        <v>14</v>
      </c>
      <c r="AO213" s="24">
        <v>2</v>
      </c>
      <c r="AP213" s="25">
        <f t="shared" si="195"/>
        <v>57.035616438356165</v>
      </c>
      <c r="AQ213">
        <v>2</v>
      </c>
      <c r="AS213" s="26">
        <v>0</v>
      </c>
      <c r="AT213" s="24">
        <v>1</v>
      </c>
      <c r="AU213" s="27">
        <v>6</v>
      </c>
      <c r="AV213" s="27"/>
      <c r="AW213" s="22">
        <v>38336</v>
      </c>
      <c r="AX213" s="22" t="str">
        <f>IF(ISERROR(VLOOKUP($J213,'[1]early late'!$G$1:$BT$134,7,FALSE)),"",VLOOKUP($J213,'[1]early late'!$G$1:$BT$134,7,FALSE))</f>
        <v/>
      </c>
      <c r="AY213" s="22"/>
      <c r="AZ213" s="27" t="str">
        <f t="shared" si="205"/>
        <v/>
      </c>
      <c r="BA213" t="s">
        <v>101</v>
      </c>
      <c r="BB213" s="25">
        <f t="shared" si="190"/>
        <v>0</v>
      </c>
      <c r="BC213" s="27">
        <v>1.83</v>
      </c>
      <c r="BD213" s="27">
        <v>16.100000000000001</v>
      </c>
      <c r="BE213" s="27">
        <v>3.72</v>
      </c>
      <c r="BF213" s="27">
        <v>18.41</v>
      </c>
      <c r="BG213" s="27" t="str">
        <f>IF(ISERROR(VLOOKUP($J213,'[1]early late'!$G$1:$BT$134,8,FALSE)),"",VLOOKUP($J213,'[1]early late'!$G$1:$BT$134,8,FALSE))</f>
        <v/>
      </c>
      <c r="BH213" s="27" t="str">
        <f>IF(ISERROR(VLOOKUP($J213,'[1]early late'!$G$1:$BT$134,9,FALSE)),"",VLOOKUP($J213,'[1]early late'!$G$1:$BT$134,9,FALSE))</f>
        <v/>
      </c>
      <c r="BI213" s="27"/>
      <c r="BJ213" s="23">
        <v>2.31</v>
      </c>
      <c r="BM213" s="28" t="s">
        <v>1294</v>
      </c>
      <c r="BN213" s="28" t="str">
        <f>IF(ISERROR(VLOOKUP($J213,'[1]early late'!$G$1:$BT$134,40,FALSE)),"",VLOOKUP($J213,'[1]early late'!$G$1:$BT$134,40,FALSE))</f>
        <v/>
      </c>
      <c r="BO213" s="28" t="str">
        <f>IF(ISERROR(VLOOKUP($J213,'[1]early late'!$G$1:$BT$134,41,FALSE)),"",VLOOKUP($J213,'[1]early late'!$G$1:$BT$134,41,FALSE))</f>
        <v/>
      </c>
      <c r="BP213">
        <f t="shared" si="196"/>
        <v>1.8900000000000001</v>
      </c>
      <c r="BQ213">
        <f t="shared" si="171"/>
        <v>2.3099999999999987</v>
      </c>
      <c r="BR213">
        <f t="shared" si="172"/>
        <v>0.4199999999999986</v>
      </c>
      <c r="BS213">
        <f t="shared" si="197"/>
        <v>0.48</v>
      </c>
      <c r="BT213" t="str">
        <f t="shared" si="173"/>
        <v/>
      </c>
      <c r="BU213" t="str">
        <f t="shared" si="174"/>
        <v/>
      </c>
      <c r="BW213" s="24">
        <f t="shared" si="191"/>
        <v>1</v>
      </c>
      <c r="BX213" s="24" t="str">
        <f t="shared" si="175"/>
        <v/>
      </c>
      <c r="BY213" s="24" t="str">
        <f t="shared" si="176"/>
        <v/>
      </c>
      <c r="BZ213" s="24" t="str">
        <f t="shared" si="177"/>
        <v/>
      </c>
      <c r="CA213" s="24" t="str">
        <f t="shared" si="178"/>
        <v/>
      </c>
      <c r="CB213" s="24">
        <f t="shared" si="198"/>
        <v>0</v>
      </c>
      <c r="CC213" s="24">
        <f t="shared" si="179"/>
        <v>0</v>
      </c>
      <c r="CD213" s="25">
        <f t="shared" si="180"/>
        <v>0</v>
      </c>
      <c r="CE213" s="24" t="str">
        <f t="shared" si="181"/>
        <v/>
      </c>
      <c r="CF213">
        <f t="shared" si="182"/>
        <v>1</v>
      </c>
      <c r="CG213">
        <f t="shared" si="199"/>
        <v>0</v>
      </c>
      <c r="CH213">
        <f t="shared" si="200"/>
        <v>0</v>
      </c>
      <c r="CI213">
        <f t="shared" si="201"/>
        <v>0</v>
      </c>
      <c r="CJ213">
        <f t="shared" si="202"/>
        <v>0</v>
      </c>
      <c r="CK213">
        <f t="shared" si="183"/>
        <v>12.5</v>
      </c>
      <c r="CL213">
        <f t="shared" si="192"/>
        <v>1.02</v>
      </c>
      <c r="CM213">
        <f t="shared" si="193"/>
        <v>1</v>
      </c>
      <c r="CN213" t="str">
        <f t="shared" si="184"/>
        <v/>
      </c>
      <c r="CO213" t="str">
        <f t="shared" si="185"/>
        <v/>
      </c>
    </row>
    <row r="214" spans="1:93" ht="16" x14ac:dyDescent="0.2">
      <c r="A214">
        <v>460</v>
      </c>
      <c r="B214" t="s">
        <v>1290</v>
      </c>
      <c r="C214" t="s">
        <v>94</v>
      </c>
      <c r="D214" t="s">
        <v>1291</v>
      </c>
      <c r="E214" t="s">
        <v>109</v>
      </c>
      <c r="F214" t="s">
        <v>97</v>
      </c>
      <c r="G214">
        <v>90024</v>
      </c>
      <c r="H214" t="s">
        <v>1292</v>
      </c>
      <c r="J214" t="str">
        <f t="shared" si="161"/>
        <v>Ezat Lazarian_1</v>
      </c>
      <c r="K214" s="22">
        <v>17215</v>
      </c>
      <c r="L214">
        <v>0</v>
      </c>
      <c r="M214" s="22"/>
      <c r="N214" s="22"/>
      <c r="O214">
        <v>0</v>
      </c>
      <c r="P214">
        <v>0</v>
      </c>
      <c r="Q214">
        <v>0</v>
      </c>
      <c r="R214">
        <f t="shared" si="162"/>
        <v>0</v>
      </c>
      <c r="S214">
        <f t="shared" si="163"/>
        <v>0</v>
      </c>
      <c r="T214">
        <f t="shared" si="164"/>
        <v>0</v>
      </c>
      <c r="U214">
        <f t="shared" si="165"/>
        <v>0</v>
      </c>
      <c r="V214">
        <f t="shared" si="166"/>
        <v>0</v>
      </c>
      <c r="W214">
        <f t="shared" si="204"/>
        <v>0</v>
      </c>
      <c r="X214">
        <f t="shared" si="167"/>
        <v>0</v>
      </c>
      <c r="Y214" s="22" t="s">
        <v>1293</v>
      </c>
      <c r="Z214">
        <v>0</v>
      </c>
      <c r="AA214">
        <f t="shared" si="194"/>
        <v>1</v>
      </c>
      <c r="AB214">
        <f t="shared" si="168"/>
        <v>0</v>
      </c>
      <c r="AC214">
        <v>0</v>
      </c>
      <c r="AD214">
        <v>0</v>
      </c>
      <c r="AE214">
        <f t="shared" si="169"/>
        <v>0</v>
      </c>
      <c r="AF214" s="23">
        <f t="shared" si="203"/>
        <v>0</v>
      </c>
      <c r="AG214">
        <f t="shared" si="154"/>
        <v>0</v>
      </c>
      <c r="AH214">
        <v>0</v>
      </c>
      <c r="AJ214">
        <f t="shared" si="170"/>
        <v>0</v>
      </c>
      <c r="AK214" s="22"/>
      <c r="AL214">
        <v>30</v>
      </c>
      <c r="AM214">
        <v>9</v>
      </c>
      <c r="AN214">
        <v>14</v>
      </c>
      <c r="AO214" s="24">
        <v>2</v>
      </c>
      <c r="AP214" s="25">
        <f t="shared" si="195"/>
        <v>57.035616438356165</v>
      </c>
      <c r="AQ214">
        <v>2</v>
      </c>
      <c r="AS214" s="26">
        <v>1</v>
      </c>
      <c r="AT214" s="24">
        <v>1</v>
      </c>
      <c r="AU214" s="27">
        <v>6</v>
      </c>
      <c r="AV214" s="27"/>
      <c r="AW214" s="22">
        <v>38336</v>
      </c>
      <c r="AX214" s="22" t="str">
        <f>IF(ISERROR(VLOOKUP($J214,'[1]early late'!$G$1:$BT$134,7,FALSE)),"",VLOOKUP($J214,'[1]early late'!$G$1:$BT$134,7,FALSE))</f>
        <v/>
      </c>
      <c r="AY214" s="22"/>
      <c r="AZ214" s="27" t="str">
        <f t="shared" si="205"/>
        <v/>
      </c>
      <c r="BA214" t="s">
        <v>101</v>
      </c>
      <c r="BB214" s="25">
        <f t="shared" si="190"/>
        <v>0</v>
      </c>
      <c r="BC214" s="27">
        <v>1.99</v>
      </c>
      <c r="BD214" s="27">
        <v>16.579999999999998</v>
      </c>
      <c r="BE214" s="27">
        <v>2.08</v>
      </c>
      <c r="BF214" s="27">
        <v>20.76</v>
      </c>
      <c r="BG214" s="27" t="str">
        <f>IF(ISERROR(VLOOKUP($J214,'[1]early late'!$G$1:$BT$134,8,FALSE)),"",VLOOKUP($J214,'[1]early late'!$G$1:$BT$134,8,FALSE))</f>
        <v/>
      </c>
      <c r="BH214" s="27" t="str">
        <f>IF(ISERROR(VLOOKUP($J214,'[1]early late'!$G$1:$BT$134,9,FALSE)),"",VLOOKUP($J214,'[1]early late'!$G$1:$BT$134,9,FALSE))</f>
        <v/>
      </c>
      <c r="BI214" s="27"/>
      <c r="BJ214" s="23">
        <v>1.94</v>
      </c>
      <c r="BM214" s="28" t="s">
        <v>1294</v>
      </c>
      <c r="BN214" s="28" t="str">
        <f>IF(ISERROR(VLOOKUP($J214,'[1]early late'!$G$1:$BT$134,40,FALSE)),"",VLOOKUP($J214,'[1]early late'!$G$1:$BT$134,40,FALSE))</f>
        <v/>
      </c>
      <c r="BO214" s="28" t="str">
        <f>IF(ISERROR(VLOOKUP($J214,'[1]early late'!$G$1:$BT$134,41,FALSE)),"",VLOOKUP($J214,'[1]early late'!$G$1:$BT$134,41,FALSE))</f>
        <v/>
      </c>
      <c r="BP214">
        <f t="shared" si="196"/>
        <v>9.000000000000008E-2</v>
      </c>
      <c r="BQ214">
        <f t="shared" si="171"/>
        <v>4.1800000000000033</v>
      </c>
      <c r="BR214">
        <f t="shared" si="172"/>
        <v>4.0900000000000034</v>
      </c>
      <c r="BS214">
        <f t="shared" si="197"/>
        <v>-5.0000000000000044E-2</v>
      </c>
      <c r="BT214" t="str">
        <f t="shared" si="173"/>
        <v/>
      </c>
      <c r="BU214" t="str">
        <f t="shared" si="174"/>
        <v/>
      </c>
      <c r="BW214" s="24">
        <f t="shared" si="191"/>
        <v>0</v>
      </c>
      <c r="BX214" s="24" t="str">
        <f t="shared" si="175"/>
        <v/>
      </c>
      <c r="BY214" s="24" t="str">
        <f t="shared" si="176"/>
        <v/>
      </c>
      <c r="BZ214" s="24" t="str">
        <f t="shared" si="177"/>
        <v/>
      </c>
      <c r="CA214" s="24" t="str">
        <f t="shared" si="178"/>
        <v/>
      </c>
      <c r="CB214" s="24" t="str">
        <f t="shared" si="198"/>
        <v/>
      </c>
      <c r="CC214" s="24">
        <f t="shared" si="179"/>
        <v>0</v>
      </c>
      <c r="CD214" s="25">
        <f t="shared" si="180"/>
        <v>0</v>
      </c>
      <c r="CE214" s="24" t="str">
        <f t="shared" si="181"/>
        <v/>
      </c>
      <c r="CF214">
        <f t="shared" si="182"/>
        <v>1</v>
      </c>
      <c r="CG214">
        <f t="shared" si="199"/>
        <v>0</v>
      </c>
      <c r="CH214">
        <f t="shared" si="200"/>
        <v>0</v>
      </c>
      <c r="CI214">
        <f t="shared" si="201"/>
        <v>0</v>
      </c>
      <c r="CJ214">
        <f t="shared" si="202"/>
        <v>0</v>
      </c>
      <c r="CK214">
        <f t="shared" si="183"/>
        <v>-119.9999999999999</v>
      </c>
      <c r="CL214">
        <f t="shared" si="192"/>
        <v>1.55</v>
      </c>
      <c r="CM214">
        <f t="shared" si="193"/>
        <v>1</v>
      </c>
      <c r="CN214" t="str">
        <f t="shared" si="184"/>
        <v/>
      </c>
      <c r="CO214" t="str">
        <f t="shared" si="185"/>
        <v/>
      </c>
    </row>
    <row r="215" spans="1:93" ht="16" hidden="1" x14ac:dyDescent="0.2">
      <c r="A215">
        <v>474</v>
      </c>
      <c r="B215" t="s">
        <v>1336</v>
      </c>
      <c r="C215" t="s">
        <v>94</v>
      </c>
      <c r="J215" t="str">
        <f t="shared" si="161"/>
        <v>Hortensia Menchaca_1</v>
      </c>
      <c r="K215" s="22">
        <v>12895</v>
      </c>
      <c r="L215">
        <v>1</v>
      </c>
      <c r="M215" s="22" t="s">
        <v>1337</v>
      </c>
      <c r="N215" s="22"/>
      <c r="O215">
        <v>0</v>
      </c>
      <c r="P215">
        <v>0</v>
      </c>
      <c r="Q215">
        <v>0</v>
      </c>
      <c r="R215">
        <f t="shared" si="162"/>
        <v>0</v>
      </c>
      <c r="S215">
        <f t="shared" si="163"/>
        <v>0</v>
      </c>
      <c r="T215">
        <f t="shared" si="164"/>
        <v>0</v>
      </c>
      <c r="U215">
        <f t="shared" si="165"/>
        <v>0</v>
      </c>
      <c r="V215">
        <f t="shared" si="166"/>
        <v>0</v>
      </c>
      <c r="W215">
        <f t="shared" si="204"/>
        <v>0</v>
      </c>
      <c r="X215">
        <f t="shared" si="167"/>
        <v>0</v>
      </c>
      <c r="Y215" s="22" t="s">
        <v>220</v>
      </c>
      <c r="Z215">
        <v>0</v>
      </c>
      <c r="AA215">
        <f t="shared" si="194"/>
        <v>1</v>
      </c>
      <c r="AB215">
        <f t="shared" si="168"/>
        <v>1</v>
      </c>
      <c r="AC215">
        <v>1</v>
      </c>
      <c r="AD215">
        <v>0</v>
      </c>
      <c r="AE215">
        <f t="shared" si="169"/>
        <v>0</v>
      </c>
      <c r="AF215" s="23">
        <f t="shared" si="203"/>
        <v>0</v>
      </c>
      <c r="AG215">
        <f t="shared" si="154"/>
        <v>0</v>
      </c>
      <c r="AH215">
        <v>0</v>
      </c>
      <c r="AJ215">
        <f t="shared" si="170"/>
        <v>0</v>
      </c>
      <c r="AK215" s="22"/>
      <c r="AM215">
        <v>7</v>
      </c>
      <c r="AN215">
        <v>15</v>
      </c>
      <c r="AO215" s="24">
        <v>2</v>
      </c>
      <c r="AP215" s="25">
        <f t="shared" si="195"/>
        <v>68.69589041095891</v>
      </c>
      <c r="AQ215">
        <v>2</v>
      </c>
      <c r="AS215" s="26">
        <v>1</v>
      </c>
      <c r="AT215" s="24">
        <v>1</v>
      </c>
      <c r="AU215" s="27">
        <v>6</v>
      </c>
      <c r="AV215" s="27"/>
      <c r="AW215" s="29">
        <f>AW214</f>
        <v>38336</v>
      </c>
      <c r="AX215" s="22" t="str">
        <f>IF(ISERROR(VLOOKUP($J215,'[1]early late'!$G$1:$BT$134,7,FALSE)),"",VLOOKUP($J215,'[1]early late'!$G$1:$BT$134,7,FALSE))</f>
        <v/>
      </c>
      <c r="AY215" s="29">
        <f>AY214</f>
        <v>0</v>
      </c>
      <c r="AZ215" s="27">
        <f t="shared" si="205"/>
        <v>-1259.5</v>
      </c>
      <c r="BA215" t="s">
        <v>101</v>
      </c>
      <c r="BB215" s="25">
        <f t="shared" si="190"/>
        <v>0</v>
      </c>
      <c r="BC215">
        <v>2.11</v>
      </c>
      <c r="BG215" s="27" t="str">
        <f>IF(ISERROR(VLOOKUP($J215,'[1]early late'!$G$1:$BT$134,8,FALSE)),"",VLOOKUP($J215,'[1]early late'!$G$1:$BT$134,8,FALSE))</f>
        <v/>
      </c>
      <c r="BH215" s="27" t="str">
        <f>IF(ISERROR(VLOOKUP($J215,'[1]early late'!$G$1:$BT$134,9,FALSE)),"",VLOOKUP($J215,'[1]early late'!$G$1:$BT$134,9,FALSE))</f>
        <v/>
      </c>
      <c r="BJ215">
        <v>4.63</v>
      </c>
      <c r="BM215" t="s">
        <v>1338</v>
      </c>
      <c r="BN215" s="28" t="str">
        <f>IF(ISERROR(VLOOKUP($J215,'[1]early late'!$G$1:$BT$134,40,FALSE)),"",VLOOKUP($J215,'[1]early late'!$G$1:$BT$134,40,FALSE))</f>
        <v/>
      </c>
      <c r="BO215" s="28" t="str">
        <f>IF(ISERROR(VLOOKUP($J215,'[1]early late'!$G$1:$BT$134,41,FALSE)),"",VLOOKUP($J215,'[1]early late'!$G$1:$BT$134,41,FALSE))</f>
        <v/>
      </c>
      <c r="BP215">
        <f t="shared" si="196"/>
        <v>-2.11</v>
      </c>
      <c r="BQ215">
        <f t="shared" si="171"/>
        <v>0</v>
      </c>
      <c r="BR215">
        <f t="shared" si="172"/>
        <v>2.11</v>
      </c>
      <c r="BS215">
        <f t="shared" si="197"/>
        <v>2.52</v>
      </c>
      <c r="BT215" t="str">
        <f t="shared" si="173"/>
        <v/>
      </c>
      <c r="BU215" t="str">
        <f t="shared" si="174"/>
        <v/>
      </c>
      <c r="BW215" s="24">
        <f t="shared" si="191"/>
        <v>0</v>
      </c>
      <c r="BX215" s="24" t="str">
        <f t="shared" si="175"/>
        <v/>
      </c>
      <c r="BY215" s="24" t="str">
        <f t="shared" si="176"/>
        <v/>
      </c>
      <c r="BZ215" s="24" t="str">
        <f t="shared" si="177"/>
        <v/>
      </c>
      <c r="CA215" s="24" t="str">
        <f t="shared" si="178"/>
        <v/>
      </c>
      <c r="CB215" s="24" t="str">
        <f t="shared" si="198"/>
        <v/>
      </c>
      <c r="CC215" s="24">
        <f t="shared" si="179"/>
        <v>1</v>
      </c>
      <c r="CD215" s="25">
        <f t="shared" si="180"/>
        <v>0</v>
      </c>
      <c r="CE215" s="24" t="str">
        <f t="shared" si="181"/>
        <v/>
      </c>
      <c r="CF215">
        <f t="shared" si="182"/>
        <v>1</v>
      </c>
      <c r="CG215">
        <f t="shared" si="199"/>
        <v>1</v>
      </c>
      <c r="CH215">
        <f t="shared" si="200"/>
        <v>1</v>
      </c>
      <c r="CI215">
        <f t="shared" si="201"/>
        <v>0</v>
      </c>
      <c r="CJ215">
        <f t="shared" si="202"/>
        <v>1</v>
      </c>
      <c r="CK215">
        <f t="shared" si="183"/>
        <v>2.3809523809523809</v>
      </c>
      <c r="CL215">
        <f t="shared" si="192"/>
        <v>-1.02</v>
      </c>
      <c r="CM215">
        <f t="shared" si="193"/>
        <v>1</v>
      </c>
      <c r="CN215" t="str">
        <f t="shared" si="184"/>
        <v/>
      </c>
      <c r="CO215">
        <f t="shared" si="185"/>
        <v>1</v>
      </c>
    </row>
    <row r="216" spans="1:93" ht="16" x14ac:dyDescent="0.2">
      <c r="A216">
        <v>476</v>
      </c>
      <c r="B216" t="s">
        <v>1339</v>
      </c>
      <c r="C216" t="s">
        <v>94</v>
      </c>
      <c r="D216" t="s">
        <v>1340</v>
      </c>
      <c r="E216" t="s">
        <v>499</v>
      </c>
      <c r="F216" t="s">
        <v>97</v>
      </c>
      <c r="G216">
        <v>90405</v>
      </c>
      <c r="H216" t="s">
        <v>1341</v>
      </c>
      <c r="J216" t="str">
        <f t="shared" si="161"/>
        <v>Ida Mantelzak_1</v>
      </c>
      <c r="K216" s="22">
        <v>11434</v>
      </c>
      <c r="L216">
        <v>1</v>
      </c>
      <c r="M216" s="22" t="s">
        <v>1342</v>
      </c>
      <c r="N216" s="22"/>
      <c r="O216">
        <v>0</v>
      </c>
      <c r="P216">
        <v>0</v>
      </c>
      <c r="Q216">
        <v>0</v>
      </c>
      <c r="R216">
        <f t="shared" si="162"/>
        <v>0</v>
      </c>
      <c r="S216">
        <f t="shared" si="163"/>
        <v>1</v>
      </c>
      <c r="T216">
        <f t="shared" si="164"/>
        <v>0</v>
      </c>
      <c r="U216">
        <f t="shared" si="165"/>
        <v>0</v>
      </c>
      <c r="V216">
        <f t="shared" si="166"/>
        <v>0</v>
      </c>
      <c r="W216">
        <f t="shared" si="204"/>
        <v>0</v>
      </c>
      <c r="X216">
        <f t="shared" si="167"/>
        <v>0</v>
      </c>
      <c r="Y216" s="22" t="s">
        <v>158</v>
      </c>
      <c r="Z216">
        <v>0</v>
      </c>
      <c r="AA216">
        <f t="shared" si="194"/>
        <v>1</v>
      </c>
      <c r="AB216">
        <f t="shared" si="168"/>
        <v>0</v>
      </c>
      <c r="AC216">
        <v>0</v>
      </c>
      <c r="AD216">
        <v>0</v>
      </c>
      <c r="AE216">
        <f t="shared" si="169"/>
        <v>0</v>
      </c>
      <c r="AF216" s="23">
        <f t="shared" si="203"/>
        <v>0</v>
      </c>
      <c r="AG216">
        <f t="shared" si="154"/>
        <v>0</v>
      </c>
      <c r="AH216">
        <v>1</v>
      </c>
      <c r="AI216" s="23" t="s">
        <v>1343</v>
      </c>
      <c r="AJ216">
        <f t="shared" si="170"/>
        <v>1</v>
      </c>
      <c r="AK216" s="22"/>
      <c r="AL216">
        <v>29</v>
      </c>
      <c r="AN216">
        <v>16</v>
      </c>
      <c r="AO216" s="24">
        <v>2</v>
      </c>
      <c r="AP216" s="25">
        <f t="shared" si="195"/>
        <v>71.394520547945206</v>
      </c>
      <c r="AQ216">
        <v>2</v>
      </c>
      <c r="AS216" s="26">
        <v>1</v>
      </c>
      <c r="AT216" s="24">
        <v>1</v>
      </c>
      <c r="AU216" s="27">
        <v>6</v>
      </c>
      <c r="AV216" s="27"/>
      <c r="AW216" s="22">
        <v>37874</v>
      </c>
      <c r="AX216" s="22" t="str">
        <f>IF(ISERROR(VLOOKUP($J216,'[1]early late'!$G$1:$BT$134,7,FALSE)),"",VLOOKUP($J216,'[1]early late'!$G$1:$BT$134,7,FALSE))</f>
        <v/>
      </c>
      <c r="AY216" s="22">
        <f>AY215</f>
        <v>0</v>
      </c>
      <c r="AZ216" s="27">
        <f t="shared" si="205"/>
        <v>-1244.3333333333333</v>
      </c>
      <c r="BA216" t="s">
        <v>101</v>
      </c>
      <c r="BB216" s="25">
        <f t="shared" si="190"/>
        <v>0</v>
      </c>
      <c r="BC216" s="27">
        <v>0.68</v>
      </c>
      <c r="BD216" s="27">
        <v>17.75</v>
      </c>
      <c r="BE216" s="27">
        <v>1.49</v>
      </c>
      <c r="BF216" s="27">
        <v>22.18</v>
      </c>
      <c r="BG216" s="27" t="str">
        <f>IF(ISERROR(VLOOKUP($J216,'[1]early late'!$G$1:$BT$134,8,FALSE)),"",VLOOKUP($J216,'[1]early late'!$G$1:$BT$134,8,FALSE))</f>
        <v/>
      </c>
      <c r="BH216" s="27" t="str">
        <f>IF(ISERROR(VLOOKUP($J216,'[1]early late'!$G$1:$BT$134,9,FALSE)),"",VLOOKUP($J216,'[1]early late'!$G$1:$BT$134,9,FALSE))</f>
        <v/>
      </c>
      <c r="BI216" s="27"/>
      <c r="BJ216">
        <v>1.68</v>
      </c>
      <c r="BK216">
        <v>18.72</v>
      </c>
      <c r="BM216" s="28" t="s">
        <v>1344</v>
      </c>
      <c r="BN216" s="28" t="str">
        <f>IF(ISERROR(VLOOKUP($J216,'[1]early late'!$G$1:$BT$134,40,FALSE)),"",VLOOKUP($J216,'[1]early late'!$G$1:$BT$134,40,FALSE))</f>
        <v/>
      </c>
      <c r="BO216" s="28" t="str">
        <f>IF(ISERROR(VLOOKUP($J216,'[1]early late'!$G$1:$BT$134,41,FALSE)),"",VLOOKUP($J216,'[1]early late'!$G$1:$BT$134,41,FALSE))</f>
        <v/>
      </c>
      <c r="BP216">
        <f t="shared" si="196"/>
        <v>0.80999999999999994</v>
      </c>
      <c r="BQ216">
        <f t="shared" si="171"/>
        <v>4.43</v>
      </c>
      <c r="BR216">
        <f t="shared" si="172"/>
        <v>3.6199999999999997</v>
      </c>
      <c r="BS216">
        <f t="shared" si="197"/>
        <v>0.99999999999999989</v>
      </c>
      <c r="BT216">
        <f t="shared" si="173"/>
        <v>0.96999999999999886</v>
      </c>
      <c r="BU216">
        <f t="shared" si="174"/>
        <v>-3.0000000000001137E-2</v>
      </c>
      <c r="BW216" s="24">
        <f t="shared" si="191"/>
        <v>0</v>
      </c>
      <c r="BX216" s="24" t="str">
        <f t="shared" si="175"/>
        <v/>
      </c>
      <c r="BY216" s="24" t="str">
        <f t="shared" si="176"/>
        <v/>
      </c>
      <c r="BZ216" s="24" t="str">
        <f t="shared" si="177"/>
        <v/>
      </c>
      <c r="CA216" s="24" t="str">
        <f t="shared" si="178"/>
        <v/>
      </c>
      <c r="CB216" s="24" t="str">
        <f t="shared" si="198"/>
        <v/>
      </c>
      <c r="CC216" s="24">
        <f t="shared" si="179"/>
        <v>0</v>
      </c>
      <c r="CD216" s="25">
        <f t="shared" si="180"/>
        <v>0</v>
      </c>
      <c r="CE216" s="24" t="str">
        <f t="shared" si="181"/>
        <v/>
      </c>
      <c r="CF216">
        <f t="shared" si="182"/>
        <v>1</v>
      </c>
      <c r="CG216">
        <f t="shared" si="199"/>
        <v>0</v>
      </c>
      <c r="CH216">
        <f t="shared" si="200"/>
        <v>0</v>
      </c>
      <c r="CI216">
        <f t="shared" si="201"/>
        <v>0</v>
      </c>
      <c r="CJ216">
        <f t="shared" si="202"/>
        <v>0</v>
      </c>
      <c r="CK216">
        <f t="shared" si="183"/>
        <v>6.0000000000000009</v>
      </c>
      <c r="CL216">
        <f t="shared" si="192"/>
        <v>0.50000000000000011</v>
      </c>
      <c r="CM216">
        <f t="shared" si="193"/>
        <v>0</v>
      </c>
      <c r="CN216" t="str">
        <f t="shared" si="184"/>
        <v/>
      </c>
      <c r="CO216" t="str">
        <f t="shared" si="185"/>
        <v/>
      </c>
    </row>
    <row r="217" spans="1:93" ht="16" x14ac:dyDescent="0.2">
      <c r="A217">
        <v>491</v>
      </c>
      <c r="B217" t="s">
        <v>1411</v>
      </c>
      <c r="C217" t="s">
        <v>94</v>
      </c>
      <c r="D217" t="s">
        <v>1412</v>
      </c>
      <c r="E217" t="s">
        <v>109</v>
      </c>
      <c r="F217" t="s">
        <v>97</v>
      </c>
      <c r="G217">
        <v>90046</v>
      </c>
      <c r="H217" t="s">
        <v>1413</v>
      </c>
      <c r="J217" t="str">
        <f t="shared" si="161"/>
        <v>Larisa Tomashpolski_0</v>
      </c>
      <c r="K217" s="22">
        <v>14156</v>
      </c>
      <c r="L217">
        <v>1</v>
      </c>
      <c r="M217" s="22" t="s">
        <v>1414</v>
      </c>
      <c r="N217" s="22"/>
      <c r="O217">
        <v>0</v>
      </c>
      <c r="P217">
        <v>0</v>
      </c>
      <c r="Q217">
        <v>0</v>
      </c>
      <c r="R217">
        <f t="shared" si="162"/>
        <v>0</v>
      </c>
      <c r="S217">
        <f t="shared" si="163"/>
        <v>1</v>
      </c>
      <c r="T217">
        <f t="shared" si="164"/>
        <v>0</v>
      </c>
      <c r="U217">
        <f t="shared" si="165"/>
        <v>0</v>
      </c>
      <c r="V217">
        <f t="shared" si="166"/>
        <v>0</v>
      </c>
      <c r="W217">
        <f t="shared" si="204"/>
        <v>0</v>
      </c>
      <c r="X217">
        <f t="shared" si="167"/>
        <v>0</v>
      </c>
      <c r="Y217" s="22" t="s">
        <v>158</v>
      </c>
      <c r="Z217">
        <v>0</v>
      </c>
      <c r="AA217">
        <f t="shared" si="194"/>
        <v>1</v>
      </c>
      <c r="AB217">
        <f t="shared" si="168"/>
        <v>0</v>
      </c>
      <c r="AC217">
        <v>0</v>
      </c>
      <c r="AD217">
        <v>0</v>
      </c>
      <c r="AE217">
        <f t="shared" si="169"/>
        <v>0</v>
      </c>
      <c r="AF217" s="23">
        <f t="shared" si="203"/>
        <v>0</v>
      </c>
      <c r="AG217">
        <f t="shared" si="154"/>
        <v>0</v>
      </c>
      <c r="AH217">
        <v>0</v>
      </c>
      <c r="AJ217">
        <f t="shared" si="170"/>
        <v>0</v>
      </c>
      <c r="AK217" s="22"/>
      <c r="AN217">
        <v>14</v>
      </c>
      <c r="AO217" s="24">
        <v>2</v>
      </c>
      <c r="AP217" s="25">
        <f t="shared" si="195"/>
        <v>66.9945205479452</v>
      </c>
      <c r="AQ217">
        <v>2</v>
      </c>
      <c r="AS217" s="26">
        <v>0</v>
      </c>
      <c r="AT217" s="24">
        <v>1</v>
      </c>
      <c r="AU217" s="27">
        <v>6</v>
      </c>
      <c r="AV217" s="27"/>
      <c r="AW217" s="22">
        <v>38966</v>
      </c>
      <c r="AX217" s="22" t="str">
        <f>IF(ISERROR(VLOOKUP($J217,'[1]early late'!$G$1:$BT$134,7,FALSE)),"",VLOOKUP($J217,'[1]early late'!$G$1:$BT$134,7,FALSE))</f>
        <v/>
      </c>
      <c r="AY217" s="22">
        <v>39069</v>
      </c>
      <c r="AZ217" s="27">
        <f t="shared" si="205"/>
        <v>3.4</v>
      </c>
      <c r="BA217" t="s">
        <v>1235</v>
      </c>
      <c r="BB217" s="25">
        <f t="shared" si="190"/>
        <v>3</v>
      </c>
      <c r="BC217" s="27">
        <v>0.26600000000000001</v>
      </c>
      <c r="BD217" s="27">
        <v>25.097999999999999</v>
      </c>
      <c r="BE217" s="27"/>
      <c r="BF217" s="27"/>
      <c r="BG217" s="27" t="str">
        <f>IF(ISERROR(VLOOKUP($J217,'[1]early late'!$G$1:$BT$134,8,FALSE)),"",VLOOKUP($J217,'[1]early late'!$G$1:$BT$134,8,FALSE))</f>
        <v/>
      </c>
      <c r="BH217" s="27" t="str">
        <f>IF(ISERROR(VLOOKUP($J217,'[1]early late'!$G$1:$BT$134,9,FALSE)),"",VLOOKUP($J217,'[1]early late'!$G$1:$BT$134,9,FALSE))</f>
        <v/>
      </c>
      <c r="BI217" s="27"/>
      <c r="BJ217">
        <v>1.55</v>
      </c>
      <c r="BK217">
        <v>21.95</v>
      </c>
      <c r="BM217" s="28" t="s">
        <v>1335</v>
      </c>
      <c r="BN217" s="28" t="str">
        <f>IF(ISERROR(VLOOKUP($J217,'[1]early late'!$G$1:$BT$134,40,FALSE)),"",VLOOKUP($J217,'[1]early late'!$G$1:$BT$134,40,FALSE))</f>
        <v/>
      </c>
      <c r="BO217" s="28" t="str">
        <f>IF(ISERROR(VLOOKUP($J217,'[1]early late'!$G$1:$BT$134,41,FALSE)),"",VLOOKUP($J217,'[1]early late'!$G$1:$BT$134,41,FALSE))</f>
        <v/>
      </c>
      <c r="BP217">
        <f t="shared" si="196"/>
        <v>-0.26600000000000001</v>
      </c>
      <c r="BQ217">
        <f t="shared" si="171"/>
        <v>-25.097999999999999</v>
      </c>
      <c r="BR217">
        <f t="shared" si="172"/>
        <v>-24.832000000000001</v>
      </c>
      <c r="BS217">
        <f t="shared" si="197"/>
        <v>1.284</v>
      </c>
      <c r="BT217">
        <f t="shared" si="173"/>
        <v>-3.1479999999999997</v>
      </c>
      <c r="BU217">
        <f t="shared" si="174"/>
        <v>-4.4320000000000022</v>
      </c>
      <c r="BW217" s="24">
        <f t="shared" si="191"/>
        <v>0</v>
      </c>
      <c r="BX217" s="24" t="str">
        <f t="shared" si="175"/>
        <v/>
      </c>
      <c r="BY217" s="24" t="str">
        <f t="shared" si="176"/>
        <v/>
      </c>
      <c r="BZ217" s="24" t="str">
        <f t="shared" si="177"/>
        <v/>
      </c>
      <c r="CA217" s="24" t="str">
        <f t="shared" si="178"/>
        <v/>
      </c>
      <c r="CB217" s="24" t="str">
        <f t="shared" si="198"/>
        <v/>
      </c>
      <c r="CC217" s="24">
        <f t="shared" si="179"/>
        <v>0</v>
      </c>
      <c r="CD217" s="25">
        <f t="shared" si="180"/>
        <v>0</v>
      </c>
      <c r="CE217" s="24" t="str">
        <f t="shared" si="181"/>
        <v/>
      </c>
      <c r="CF217">
        <f t="shared" si="182"/>
        <v>1</v>
      </c>
      <c r="CG217">
        <f t="shared" si="199"/>
        <v>0</v>
      </c>
      <c r="CH217">
        <f t="shared" si="200"/>
        <v>1</v>
      </c>
      <c r="CI217">
        <f t="shared" si="201"/>
        <v>0</v>
      </c>
      <c r="CJ217">
        <f t="shared" si="202"/>
        <v>0</v>
      </c>
      <c r="CK217">
        <f t="shared" si="183"/>
        <v>4.6728971962616823</v>
      </c>
      <c r="CL217">
        <f t="shared" si="192"/>
        <v>0.21599999999999997</v>
      </c>
      <c r="CM217">
        <f t="shared" si="193"/>
        <v>0</v>
      </c>
      <c r="CN217" t="str">
        <f t="shared" si="184"/>
        <v/>
      </c>
      <c r="CO217" t="str">
        <f t="shared" si="185"/>
        <v/>
      </c>
    </row>
    <row r="218" spans="1:93" ht="16" x14ac:dyDescent="0.2">
      <c r="A218">
        <v>492</v>
      </c>
      <c r="B218" t="s">
        <v>1411</v>
      </c>
      <c r="C218" t="s">
        <v>94</v>
      </c>
      <c r="D218" t="s">
        <v>1412</v>
      </c>
      <c r="E218" t="s">
        <v>109</v>
      </c>
      <c r="F218" t="s">
        <v>97</v>
      </c>
      <c r="G218">
        <v>90046</v>
      </c>
      <c r="H218" t="s">
        <v>1413</v>
      </c>
      <c r="J218" t="str">
        <f t="shared" si="161"/>
        <v>Larisa Tomashpolski_1</v>
      </c>
      <c r="K218" s="22">
        <v>14156</v>
      </c>
      <c r="L218">
        <v>0</v>
      </c>
      <c r="M218" s="22"/>
      <c r="N218" s="22"/>
      <c r="O218">
        <v>0</v>
      </c>
      <c r="P218">
        <v>0</v>
      </c>
      <c r="Q218">
        <v>0</v>
      </c>
      <c r="R218">
        <f t="shared" si="162"/>
        <v>0</v>
      </c>
      <c r="S218">
        <f t="shared" si="163"/>
        <v>0</v>
      </c>
      <c r="T218">
        <f t="shared" si="164"/>
        <v>0</v>
      </c>
      <c r="U218">
        <f t="shared" si="165"/>
        <v>0</v>
      </c>
      <c r="V218">
        <f t="shared" si="166"/>
        <v>0</v>
      </c>
      <c r="W218">
        <f t="shared" si="204"/>
        <v>0</v>
      </c>
      <c r="X218">
        <f t="shared" si="167"/>
        <v>0</v>
      </c>
      <c r="Y218" s="22" t="s">
        <v>158</v>
      </c>
      <c r="Z218">
        <v>0</v>
      </c>
      <c r="AA218">
        <f t="shared" si="194"/>
        <v>1</v>
      </c>
      <c r="AB218">
        <f t="shared" si="168"/>
        <v>0</v>
      </c>
      <c r="AC218">
        <v>0</v>
      </c>
      <c r="AD218">
        <v>0</v>
      </c>
      <c r="AE218">
        <f t="shared" si="169"/>
        <v>0</v>
      </c>
      <c r="AF218" s="23">
        <f t="shared" si="203"/>
        <v>0</v>
      </c>
      <c r="AG218">
        <f t="shared" si="154"/>
        <v>0</v>
      </c>
      <c r="AH218">
        <v>0</v>
      </c>
      <c r="AJ218">
        <f t="shared" si="170"/>
        <v>0</v>
      </c>
      <c r="AK218" s="22"/>
      <c r="AN218">
        <v>14</v>
      </c>
      <c r="AO218" s="24">
        <v>2</v>
      </c>
      <c r="AP218" s="25">
        <f t="shared" si="195"/>
        <v>66.9945205479452</v>
      </c>
      <c r="AQ218">
        <v>2</v>
      </c>
      <c r="AS218" s="26">
        <v>1</v>
      </c>
      <c r="AT218" s="24">
        <v>1</v>
      </c>
      <c r="AU218" s="27">
        <v>6</v>
      </c>
      <c r="AV218" s="27"/>
      <c r="AW218" s="22">
        <v>38966</v>
      </c>
      <c r="AX218" s="22" t="str">
        <f>IF(ISERROR(VLOOKUP($J218,'[1]early late'!$G$1:$BT$134,7,FALSE)),"",VLOOKUP($J218,'[1]early late'!$G$1:$BT$134,7,FALSE))</f>
        <v/>
      </c>
      <c r="AY218" s="22">
        <f>AY217</f>
        <v>39069</v>
      </c>
      <c r="AZ218" s="27">
        <f t="shared" si="205"/>
        <v>3.4</v>
      </c>
      <c r="BA218" t="s">
        <v>1235</v>
      </c>
      <c r="BB218" s="25">
        <f t="shared" ref="BB218:BB235" si="206">IF($BA218="OD",0,IF($BA218="OS",1,IF($BA218="OU",2,IF($BA218="null",3,""))))</f>
        <v>3</v>
      </c>
      <c r="BC218" s="27">
        <v>3.37</v>
      </c>
      <c r="BD218" s="27">
        <v>21.55</v>
      </c>
      <c r="BE218" s="27"/>
      <c r="BF218" s="27"/>
      <c r="BG218" s="27" t="str">
        <f>IF(ISERROR(VLOOKUP($J218,'[1]early late'!$G$1:$BT$134,8,FALSE)),"",VLOOKUP($J218,'[1]early late'!$G$1:$BT$134,8,FALSE))</f>
        <v/>
      </c>
      <c r="BH218" s="27" t="str">
        <f>IF(ISERROR(VLOOKUP($J218,'[1]early late'!$G$1:$BT$134,9,FALSE)),"",VLOOKUP($J218,'[1]early late'!$G$1:$BT$134,9,FALSE))</f>
        <v/>
      </c>
      <c r="BI218" s="27"/>
      <c r="BJ218">
        <v>3.15</v>
      </c>
      <c r="BK218">
        <v>15.82</v>
      </c>
      <c r="BM218" s="28" t="s">
        <v>1335</v>
      </c>
      <c r="BN218" s="28" t="str">
        <f>IF(ISERROR(VLOOKUP($J218,'[1]early late'!$G$1:$BT$134,40,FALSE)),"",VLOOKUP($J218,'[1]early late'!$G$1:$BT$134,40,FALSE))</f>
        <v/>
      </c>
      <c r="BO218" s="28" t="str">
        <f>IF(ISERROR(VLOOKUP($J218,'[1]early late'!$G$1:$BT$134,41,FALSE)),"",VLOOKUP($J218,'[1]early late'!$G$1:$BT$134,41,FALSE))</f>
        <v/>
      </c>
      <c r="BP218">
        <f t="shared" si="196"/>
        <v>-3.37</v>
      </c>
      <c r="BQ218">
        <f t="shared" si="171"/>
        <v>-21.55</v>
      </c>
      <c r="BR218">
        <f t="shared" si="172"/>
        <v>-18.18</v>
      </c>
      <c r="BS218">
        <f t="shared" si="197"/>
        <v>-0.2200000000000002</v>
      </c>
      <c r="BT218">
        <f t="shared" si="173"/>
        <v>-5.73</v>
      </c>
      <c r="BU218">
        <f t="shared" si="174"/>
        <v>-5.51</v>
      </c>
      <c r="BW218" s="24">
        <f t="shared" ref="BW218:BW235" si="207">IF(ISNUMBER($BB218),IF(OR($BB218=$AS218,$BB218=2),1,0),"")</f>
        <v>0</v>
      </c>
      <c r="BX218" s="24" t="str">
        <f t="shared" si="175"/>
        <v/>
      </c>
      <c r="BY218" s="24" t="str">
        <f t="shared" si="176"/>
        <v/>
      </c>
      <c r="BZ218" s="24" t="str">
        <f t="shared" si="177"/>
        <v/>
      </c>
      <c r="CA218" s="24" t="str">
        <f t="shared" si="178"/>
        <v/>
      </c>
      <c r="CB218" s="24" t="str">
        <f t="shared" si="198"/>
        <v/>
      </c>
      <c r="CC218" s="24">
        <f t="shared" si="179"/>
        <v>0</v>
      </c>
      <c r="CD218" s="25">
        <f t="shared" si="180"/>
        <v>0</v>
      </c>
      <c r="CE218" s="24" t="str">
        <f t="shared" si="181"/>
        <v/>
      </c>
      <c r="CF218">
        <f t="shared" si="182"/>
        <v>1</v>
      </c>
      <c r="CG218">
        <f t="shared" si="199"/>
        <v>1</v>
      </c>
      <c r="CH218">
        <f t="shared" si="200"/>
        <v>0</v>
      </c>
      <c r="CI218">
        <f t="shared" si="201"/>
        <v>0</v>
      </c>
      <c r="CJ218">
        <f t="shared" si="202"/>
        <v>1</v>
      </c>
      <c r="CK218">
        <f t="shared" si="183"/>
        <v>-27.272727272727249</v>
      </c>
      <c r="CL218">
        <f t="shared" si="192"/>
        <v>1.7200000000000002</v>
      </c>
      <c r="CM218">
        <f t="shared" si="193"/>
        <v>1</v>
      </c>
      <c r="CN218" t="str">
        <f t="shared" si="184"/>
        <v/>
      </c>
      <c r="CO218" t="str">
        <f t="shared" si="185"/>
        <v/>
      </c>
    </row>
    <row r="219" spans="1:93" ht="16" hidden="1" x14ac:dyDescent="0.2">
      <c r="A219">
        <v>507</v>
      </c>
      <c r="B219" t="s">
        <v>1457</v>
      </c>
      <c r="C219" t="s">
        <v>94</v>
      </c>
      <c r="D219" t="s">
        <v>1458</v>
      </c>
      <c r="E219" t="s">
        <v>1459</v>
      </c>
      <c r="F219" t="s">
        <v>97</v>
      </c>
      <c r="G219">
        <v>90254</v>
      </c>
      <c r="H219" t="s">
        <v>1460</v>
      </c>
      <c r="J219" t="str">
        <f t="shared" si="161"/>
        <v>Mary Waldhart_1</v>
      </c>
      <c r="K219" s="22">
        <v>13429</v>
      </c>
      <c r="L219">
        <v>0</v>
      </c>
      <c r="M219" s="22"/>
      <c r="N219" s="22"/>
      <c r="O219">
        <v>0</v>
      </c>
      <c r="P219">
        <v>0</v>
      </c>
      <c r="Q219">
        <v>0</v>
      </c>
      <c r="R219">
        <f t="shared" si="162"/>
        <v>0</v>
      </c>
      <c r="S219">
        <f t="shared" si="163"/>
        <v>0</v>
      </c>
      <c r="T219">
        <f t="shared" si="164"/>
        <v>0</v>
      </c>
      <c r="U219">
        <f t="shared" si="165"/>
        <v>0</v>
      </c>
      <c r="V219">
        <f t="shared" si="166"/>
        <v>0</v>
      </c>
      <c r="W219">
        <f t="shared" si="204"/>
        <v>0</v>
      </c>
      <c r="X219">
        <f t="shared" si="167"/>
        <v>0</v>
      </c>
      <c r="Y219" s="22" t="s">
        <v>1461</v>
      </c>
      <c r="Z219">
        <v>0</v>
      </c>
      <c r="AA219">
        <f t="shared" si="194"/>
        <v>1</v>
      </c>
      <c r="AB219">
        <f t="shared" si="168"/>
        <v>1</v>
      </c>
      <c r="AC219">
        <v>0</v>
      </c>
      <c r="AD219">
        <v>1</v>
      </c>
      <c r="AE219">
        <f t="shared" si="169"/>
        <v>0</v>
      </c>
      <c r="AF219" s="23">
        <f t="shared" si="203"/>
        <v>0</v>
      </c>
      <c r="AG219">
        <f t="shared" ref="AG219:AG282" si="208">IF(ISERROR(SEARCH("entro",Y219)),0,1)</f>
        <v>0</v>
      </c>
      <c r="AH219">
        <v>0</v>
      </c>
      <c r="AJ219">
        <f t="shared" si="170"/>
        <v>0</v>
      </c>
      <c r="AK219" s="22" t="s">
        <v>1462</v>
      </c>
      <c r="AL219">
        <v>30</v>
      </c>
      <c r="AN219">
        <v>14</v>
      </c>
      <c r="AO219" s="24">
        <v>2</v>
      </c>
      <c r="AP219" s="25">
        <f t="shared" si="195"/>
        <v>66.443835616438349</v>
      </c>
      <c r="AQ219">
        <v>2</v>
      </c>
      <c r="AS219" s="26">
        <v>1</v>
      </c>
      <c r="AT219" s="24">
        <v>1</v>
      </c>
      <c r="AU219" s="27">
        <v>6</v>
      </c>
      <c r="AV219" s="27"/>
      <c r="AW219" s="22">
        <v>38035</v>
      </c>
      <c r="AX219" s="22" t="str">
        <f>IF(ISERROR(VLOOKUP($J219,'[1]early late'!$G$1:$BT$134,7,FALSE)),"",VLOOKUP($J219,'[1]early late'!$G$1:$BT$134,7,FALSE))</f>
        <v/>
      </c>
      <c r="AY219" s="22">
        <f>AY218</f>
        <v>39069</v>
      </c>
      <c r="AZ219" s="27">
        <f t="shared" si="205"/>
        <v>34</v>
      </c>
      <c r="BA219" t="s">
        <v>1235</v>
      </c>
      <c r="BB219" s="25">
        <f t="shared" si="206"/>
        <v>3</v>
      </c>
      <c r="BC219" s="27">
        <v>0.54</v>
      </c>
      <c r="BD219" s="27">
        <v>18.45</v>
      </c>
      <c r="BE219" s="27"/>
      <c r="BF219" s="27"/>
      <c r="BG219" s="27" t="str">
        <f>IF(ISERROR(VLOOKUP($J219,'[1]early late'!$G$1:$BT$134,8,FALSE)),"",VLOOKUP($J219,'[1]early late'!$G$1:$BT$134,8,FALSE))</f>
        <v/>
      </c>
      <c r="BH219" s="27" t="str">
        <f>IF(ISERROR(VLOOKUP($J219,'[1]early late'!$G$1:$BT$134,9,FALSE)),"",VLOOKUP($J219,'[1]early late'!$G$1:$BT$134,9,FALSE))</f>
        <v/>
      </c>
      <c r="BI219" s="27"/>
      <c r="BJ219">
        <v>1.77</v>
      </c>
      <c r="BK219">
        <v>18.2</v>
      </c>
      <c r="BM219" s="28" t="s">
        <v>1463</v>
      </c>
      <c r="BN219" s="28" t="str">
        <f>IF(ISERROR(VLOOKUP($J219,'[1]early late'!$G$1:$BT$134,40,FALSE)),"",VLOOKUP($J219,'[1]early late'!$G$1:$BT$134,40,FALSE))</f>
        <v/>
      </c>
      <c r="BO219" s="28" t="str">
        <f>IF(ISERROR(VLOOKUP($J219,'[1]early late'!$G$1:$BT$134,41,FALSE)),"",VLOOKUP($J219,'[1]early late'!$G$1:$BT$134,41,FALSE))</f>
        <v/>
      </c>
      <c r="BP219">
        <f t="shared" si="196"/>
        <v>-0.54</v>
      </c>
      <c r="BQ219">
        <f t="shared" si="171"/>
        <v>-18.45</v>
      </c>
      <c r="BR219">
        <f t="shared" si="172"/>
        <v>-17.91</v>
      </c>
      <c r="BS219">
        <f t="shared" si="197"/>
        <v>1.23</v>
      </c>
      <c r="BT219">
        <f t="shared" si="173"/>
        <v>-0.25</v>
      </c>
      <c r="BU219">
        <f t="shared" si="174"/>
        <v>-1.4800000000000004</v>
      </c>
      <c r="BW219" s="24">
        <f t="shared" si="207"/>
        <v>0</v>
      </c>
      <c r="BX219" s="24" t="str">
        <f t="shared" si="175"/>
        <v/>
      </c>
      <c r="BY219" s="24" t="str">
        <f t="shared" si="176"/>
        <v/>
      </c>
      <c r="BZ219" s="24" t="str">
        <f t="shared" si="177"/>
        <v/>
      </c>
      <c r="CA219" s="24" t="str">
        <f t="shared" si="178"/>
        <v/>
      </c>
      <c r="CB219" s="24" t="str">
        <f t="shared" si="198"/>
        <v/>
      </c>
      <c r="CC219" s="24">
        <f t="shared" si="179"/>
        <v>1</v>
      </c>
      <c r="CD219" s="25">
        <f t="shared" si="180"/>
        <v>0</v>
      </c>
      <c r="CE219" s="24" t="str">
        <f t="shared" si="181"/>
        <v/>
      </c>
      <c r="CF219">
        <f t="shared" si="182"/>
        <v>1</v>
      </c>
      <c r="CG219">
        <f t="shared" si="199"/>
        <v>0</v>
      </c>
      <c r="CH219">
        <f t="shared" si="200"/>
        <v>1</v>
      </c>
      <c r="CI219">
        <f t="shared" si="201"/>
        <v>0</v>
      </c>
      <c r="CJ219">
        <f t="shared" si="202"/>
        <v>0</v>
      </c>
      <c r="CK219">
        <f t="shared" si="183"/>
        <v>4.8780487804878048</v>
      </c>
      <c r="CL219">
        <f t="shared" si="192"/>
        <v>0.27</v>
      </c>
      <c r="CM219">
        <f t="shared" si="193"/>
        <v>0</v>
      </c>
      <c r="CN219" t="str">
        <f t="shared" si="184"/>
        <v/>
      </c>
      <c r="CO219">
        <f t="shared" si="185"/>
        <v>1</v>
      </c>
    </row>
    <row r="220" spans="1:93" ht="16" hidden="1" x14ac:dyDescent="0.2">
      <c r="A220">
        <v>509</v>
      </c>
      <c r="B220" t="str">
        <f>B219</f>
        <v>Mary Waldhart</v>
      </c>
      <c r="C220" t="s">
        <v>94</v>
      </c>
      <c r="D220" t="s">
        <v>1465</v>
      </c>
      <c r="E220" t="s">
        <v>308</v>
      </c>
      <c r="F220" t="s">
        <v>97</v>
      </c>
      <c r="G220">
        <v>91436</v>
      </c>
      <c r="H220" t="s">
        <v>1466</v>
      </c>
      <c r="J220" t="str">
        <f t="shared" si="161"/>
        <v>Mary Waldhart_1</v>
      </c>
      <c r="K220" s="22">
        <v>6852</v>
      </c>
      <c r="L220">
        <v>0</v>
      </c>
      <c r="M220" s="22"/>
      <c r="N220" s="22"/>
      <c r="O220">
        <v>0</v>
      </c>
      <c r="P220">
        <v>0</v>
      </c>
      <c r="Q220">
        <v>0</v>
      </c>
      <c r="R220">
        <f t="shared" si="162"/>
        <v>0</v>
      </c>
      <c r="S220">
        <f t="shared" si="163"/>
        <v>0</v>
      </c>
      <c r="T220">
        <f t="shared" si="164"/>
        <v>0</v>
      </c>
      <c r="U220">
        <f t="shared" si="165"/>
        <v>0</v>
      </c>
      <c r="V220">
        <f t="shared" si="166"/>
        <v>0</v>
      </c>
      <c r="W220">
        <f t="shared" si="204"/>
        <v>0</v>
      </c>
      <c r="X220">
        <f t="shared" si="167"/>
        <v>0</v>
      </c>
      <c r="Y220" s="22" t="s">
        <v>1467</v>
      </c>
      <c r="Z220">
        <v>0</v>
      </c>
      <c r="AA220">
        <f t="shared" si="194"/>
        <v>1</v>
      </c>
      <c r="AB220">
        <f t="shared" si="168"/>
        <v>0</v>
      </c>
      <c r="AC220">
        <v>0</v>
      </c>
      <c r="AD220">
        <v>0</v>
      </c>
      <c r="AE220">
        <f t="shared" si="169"/>
        <v>0</v>
      </c>
      <c r="AF220" s="23">
        <f t="shared" si="203"/>
        <v>1</v>
      </c>
      <c r="AG220">
        <f t="shared" si="208"/>
        <v>0</v>
      </c>
      <c r="AH220">
        <v>0</v>
      </c>
      <c r="AJ220">
        <f t="shared" si="170"/>
        <v>0</v>
      </c>
      <c r="AK220" s="22"/>
      <c r="AN220">
        <v>15</v>
      </c>
      <c r="AO220" s="24">
        <v>1</v>
      </c>
      <c r="AP220" s="25">
        <f t="shared" si="195"/>
        <v>83.663013698630138</v>
      </c>
      <c r="AQ220">
        <v>2</v>
      </c>
      <c r="AS220" s="26">
        <v>1</v>
      </c>
      <c r="AT220" s="24">
        <v>1</v>
      </c>
      <c r="AU220" s="27">
        <v>6</v>
      </c>
      <c r="AV220" s="27"/>
      <c r="AW220" s="22">
        <v>37834</v>
      </c>
      <c r="AX220" s="22" t="str">
        <f>IF(ISERROR(VLOOKUP($J220,'[1]early late'!$G$1:$BT$134,7,FALSE)),"",VLOOKUP($J220,'[1]early late'!$G$1:$BT$134,7,FALSE))</f>
        <v/>
      </c>
      <c r="AY220" s="22">
        <f>AY219</f>
        <v>39069</v>
      </c>
      <c r="AZ220" s="27">
        <f t="shared" si="205"/>
        <v>40.56666666666667</v>
      </c>
      <c r="BA220" t="s">
        <v>1235</v>
      </c>
      <c r="BB220" s="25">
        <f t="shared" si="206"/>
        <v>3</v>
      </c>
      <c r="BC220" s="27">
        <v>2.42</v>
      </c>
      <c r="BD220" s="27">
        <v>11.05</v>
      </c>
      <c r="BE220" s="27"/>
      <c r="BF220" s="27"/>
      <c r="BG220" s="27" t="str">
        <f>IF(ISERROR(VLOOKUP($J220,'[1]early late'!$G$1:$BT$134,8,FALSE)),"",VLOOKUP($J220,'[1]early late'!$G$1:$BT$134,8,FALSE))</f>
        <v/>
      </c>
      <c r="BH220" s="27" t="str">
        <f>IF(ISERROR(VLOOKUP($J220,'[1]early late'!$G$1:$BT$134,9,FALSE)),"",VLOOKUP($J220,'[1]early late'!$G$1:$BT$134,9,FALSE))</f>
        <v/>
      </c>
      <c r="BI220" s="27"/>
      <c r="BJ220">
        <v>2.4500000000000002</v>
      </c>
      <c r="BK220">
        <v>11.01</v>
      </c>
      <c r="BM220" s="28" t="s">
        <v>1468</v>
      </c>
      <c r="BN220" s="28" t="str">
        <f>IF(ISERROR(VLOOKUP($J220,'[1]early late'!$G$1:$BT$134,40,FALSE)),"",VLOOKUP($J220,'[1]early late'!$G$1:$BT$134,40,FALSE))</f>
        <v/>
      </c>
      <c r="BO220" s="28" t="str">
        <f>IF(ISERROR(VLOOKUP($J220,'[1]early late'!$G$1:$BT$134,41,FALSE)),"",VLOOKUP($J220,'[1]early late'!$G$1:$BT$134,41,FALSE))</f>
        <v/>
      </c>
      <c r="BP220">
        <f t="shared" si="196"/>
        <v>-2.42</v>
      </c>
      <c r="BQ220">
        <f t="shared" si="171"/>
        <v>-11.05</v>
      </c>
      <c r="BR220">
        <f t="shared" si="172"/>
        <v>-8.6300000000000008</v>
      </c>
      <c r="BS220">
        <f t="shared" si="197"/>
        <v>3.0000000000000249E-2</v>
      </c>
      <c r="BT220">
        <f t="shared" si="173"/>
        <v>-4.0000000000000924E-2</v>
      </c>
      <c r="BU220">
        <f t="shared" si="174"/>
        <v>-7.0000000000002061E-2</v>
      </c>
      <c r="BW220" s="24">
        <f t="shared" si="207"/>
        <v>0</v>
      </c>
      <c r="BX220" s="24" t="str">
        <f t="shared" si="175"/>
        <v/>
      </c>
      <c r="BY220" s="24" t="str">
        <f t="shared" si="176"/>
        <v/>
      </c>
      <c r="BZ220" s="24" t="str">
        <f t="shared" si="177"/>
        <v/>
      </c>
      <c r="CA220" s="24" t="str">
        <f t="shared" si="178"/>
        <v/>
      </c>
      <c r="CB220" s="24" t="str">
        <f t="shared" si="198"/>
        <v/>
      </c>
      <c r="CC220" s="24">
        <f t="shared" si="179"/>
        <v>1</v>
      </c>
      <c r="CD220" s="25">
        <f t="shared" si="180"/>
        <v>0</v>
      </c>
      <c r="CE220" s="24" t="str">
        <f t="shared" si="181"/>
        <v/>
      </c>
      <c r="CF220">
        <f t="shared" si="182"/>
        <v>1</v>
      </c>
      <c r="CG220">
        <f t="shared" si="199"/>
        <v>0</v>
      </c>
      <c r="CH220">
        <f t="shared" si="200"/>
        <v>0</v>
      </c>
      <c r="CI220">
        <f t="shared" si="201"/>
        <v>0</v>
      </c>
      <c r="CJ220">
        <f t="shared" si="202"/>
        <v>0</v>
      </c>
      <c r="CK220">
        <f t="shared" si="183"/>
        <v>199.99999999999835</v>
      </c>
      <c r="CL220">
        <f t="shared" si="192"/>
        <v>1.4699999999999998</v>
      </c>
      <c r="CM220">
        <f t="shared" si="193"/>
        <v>1</v>
      </c>
      <c r="CN220" t="str">
        <f t="shared" si="184"/>
        <v/>
      </c>
      <c r="CO220" t="str">
        <f t="shared" si="185"/>
        <v/>
      </c>
    </row>
    <row r="221" spans="1:93" ht="16" hidden="1" x14ac:dyDescent="0.2">
      <c r="A221">
        <v>514</v>
      </c>
      <c r="B221" t="s">
        <v>1479</v>
      </c>
      <c r="C221" t="s">
        <v>94</v>
      </c>
      <c r="D221" t="s">
        <v>1480</v>
      </c>
      <c r="E221" t="s">
        <v>109</v>
      </c>
      <c r="F221" t="s">
        <v>97</v>
      </c>
      <c r="G221">
        <v>90049</v>
      </c>
      <c r="H221" t="s">
        <v>1481</v>
      </c>
      <c r="J221" t="str">
        <f t="shared" si="161"/>
        <v>Nancy Glander_1</v>
      </c>
      <c r="K221" s="22">
        <v>8626</v>
      </c>
      <c r="L221">
        <v>0</v>
      </c>
      <c r="M221" s="22"/>
      <c r="N221" s="22"/>
      <c r="O221">
        <v>0</v>
      </c>
      <c r="P221">
        <v>0</v>
      </c>
      <c r="Q221">
        <v>0</v>
      </c>
      <c r="R221">
        <f t="shared" si="162"/>
        <v>0</v>
      </c>
      <c r="S221">
        <f t="shared" si="163"/>
        <v>0</v>
      </c>
      <c r="T221">
        <f t="shared" si="164"/>
        <v>0</v>
      </c>
      <c r="U221">
        <f t="shared" si="165"/>
        <v>0</v>
      </c>
      <c r="V221">
        <f t="shared" si="166"/>
        <v>0</v>
      </c>
      <c r="W221">
        <f t="shared" si="204"/>
        <v>0</v>
      </c>
      <c r="X221">
        <f t="shared" si="167"/>
        <v>0</v>
      </c>
      <c r="Y221" s="22" t="s">
        <v>1482</v>
      </c>
      <c r="Z221">
        <v>0</v>
      </c>
      <c r="AA221">
        <v>1</v>
      </c>
      <c r="AB221">
        <f t="shared" si="168"/>
        <v>1</v>
      </c>
      <c r="AC221">
        <v>1</v>
      </c>
      <c r="AD221">
        <v>0</v>
      </c>
      <c r="AE221">
        <f t="shared" si="169"/>
        <v>0</v>
      </c>
      <c r="AF221" s="23">
        <f t="shared" si="203"/>
        <v>0</v>
      </c>
      <c r="AG221">
        <f t="shared" si="208"/>
        <v>0</v>
      </c>
      <c r="AH221">
        <v>0</v>
      </c>
      <c r="AJ221">
        <f t="shared" si="170"/>
        <v>0</v>
      </c>
      <c r="AK221" s="22"/>
      <c r="AN221">
        <v>17</v>
      </c>
      <c r="AO221" s="24">
        <v>2</v>
      </c>
      <c r="AP221" s="25">
        <f t="shared" si="195"/>
        <v>77.852054794520555</v>
      </c>
      <c r="AQ221">
        <v>2</v>
      </c>
      <c r="AS221" s="26">
        <v>1</v>
      </c>
      <c r="AT221" s="24">
        <v>1</v>
      </c>
      <c r="AU221" s="27">
        <v>6</v>
      </c>
      <c r="AV221" s="27"/>
      <c r="AW221" s="22">
        <v>37456</v>
      </c>
      <c r="AX221" s="22" t="str">
        <f>IF(ISERROR(VLOOKUP($J221,'[1]early late'!$G$1:$BT$134,7,FALSE)),"",VLOOKUP($J221,'[1]early late'!$G$1:$BT$134,7,FALSE))</f>
        <v/>
      </c>
      <c r="AY221" s="22">
        <f>AY220</f>
        <v>39069</v>
      </c>
      <c r="AZ221" s="27">
        <f t="shared" si="205"/>
        <v>52.966666666666669</v>
      </c>
      <c r="BA221" t="s">
        <v>1235</v>
      </c>
      <c r="BB221" s="25">
        <f t="shared" si="206"/>
        <v>3</v>
      </c>
      <c r="BC221" s="27">
        <v>1.69</v>
      </c>
      <c r="BD221" s="27">
        <v>11.56</v>
      </c>
      <c r="BE221" s="27"/>
      <c r="BF221" s="27"/>
      <c r="BG221" s="27" t="str">
        <f>IF(ISERROR(VLOOKUP($J221,'[1]early late'!$G$1:$BT$134,8,FALSE)),"",VLOOKUP($J221,'[1]early late'!$G$1:$BT$134,8,FALSE))</f>
        <v/>
      </c>
      <c r="BH221" s="27" t="str">
        <f>IF(ISERROR(VLOOKUP($J221,'[1]early late'!$G$1:$BT$134,9,FALSE)),"",VLOOKUP($J221,'[1]early late'!$G$1:$BT$134,9,FALSE))</f>
        <v/>
      </c>
      <c r="BI221" s="27"/>
      <c r="BJ221">
        <v>3.45</v>
      </c>
      <c r="BK221">
        <v>10.73</v>
      </c>
      <c r="BM221" s="28" t="s">
        <v>1483</v>
      </c>
      <c r="BN221" s="28" t="str">
        <f>IF(ISERROR(VLOOKUP($J221,'[1]early late'!$G$1:$BT$134,40,FALSE)),"",VLOOKUP($J221,'[1]early late'!$G$1:$BT$134,40,FALSE))</f>
        <v/>
      </c>
      <c r="BO221" s="28" t="str">
        <f>IF(ISERROR(VLOOKUP($J221,'[1]early late'!$G$1:$BT$134,41,FALSE)),"",VLOOKUP($J221,'[1]early late'!$G$1:$BT$134,41,FALSE))</f>
        <v/>
      </c>
      <c r="BP221">
        <f t="shared" si="196"/>
        <v>-1.69</v>
      </c>
      <c r="BQ221">
        <f t="shared" si="171"/>
        <v>-11.56</v>
      </c>
      <c r="BR221">
        <f t="shared" si="172"/>
        <v>-9.870000000000001</v>
      </c>
      <c r="BS221">
        <f t="shared" si="197"/>
        <v>1.7600000000000002</v>
      </c>
      <c r="BT221">
        <f t="shared" si="173"/>
        <v>-0.83000000000000007</v>
      </c>
      <c r="BU221">
        <f t="shared" si="174"/>
        <v>-2.5900000000000007</v>
      </c>
      <c r="BW221" s="24">
        <f t="shared" si="207"/>
        <v>0</v>
      </c>
      <c r="BX221" s="24" t="str">
        <f t="shared" si="175"/>
        <v/>
      </c>
      <c r="BY221" s="24" t="str">
        <f t="shared" si="176"/>
        <v/>
      </c>
      <c r="BZ221" s="24" t="str">
        <f t="shared" si="177"/>
        <v/>
      </c>
      <c r="CA221" s="24" t="str">
        <f t="shared" si="178"/>
        <v/>
      </c>
      <c r="CB221" s="24" t="str">
        <f t="shared" si="198"/>
        <v/>
      </c>
      <c r="CC221" s="24">
        <f t="shared" si="179"/>
        <v>1</v>
      </c>
      <c r="CD221" s="25">
        <f t="shared" si="180"/>
        <v>0</v>
      </c>
      <c r="CE221" s="24" t="str">
        <f t="shared" si="181"/>
        <v/>
      </c>
      <c r="CF221">
        <f t="shared" si="182"/>
        <v>1</v>
      </c>
      <c r="CG221">
        <f t="shared" si="199"/>
        <v>1</v>
      </c>
      <c r="CH221">
        <f t="shared" si="200"/>
        <v>1</v>
      </c>
      <c r="CI221">
        <f t="shared" si="201"/>
        <v>0</v>
      </c>
      <c r="CJ221">
        <f t="shared" si="202"/>
        <v>1</v>
      </c>
      <c r="CK221">
        <f t="shared" si="183"/>
        <v>3.4090909090909087</v>
      </c>
      <c r="CL221">
        <f t="shared" si="192"/>
        <v>-0.26000000000000023</v>
      </c>
      <c r="CM221">
        <f t="shared" si="193"/>
        <v>0</v>
      </c>
      <c r="CN221" t="str">
        <f t="shared" si="184"/>
        <v/>
      </c>
      <c r="CO221">
        <f t="shared" si="185"/>
        <v>1</v>
      </c>
    </row>
    <row r="222" spans="1:93" ht="16" x14ac:dyDescent="0.2">
      <c r="A222">
        <v>526</v>
      </c>
      <c r="B222" t="s">
        <v>1518</v>
      </c>
      <c r="C222" t="s">
        <v>94</v>
      </c>
      <c r="D222" t="s">
        <v>1519</v>
      </c>
      <c r="E222" t="s">
        <v>1520</v>
      </c>
      <c r="F222" t="s">
        <v>97</v>
      </c>
      <c r="G222">
        <v>91710</v>
      </c>
      <c r="H222" t="s">
        <v>1521</v>
      </c>
      <c r="J222" t="str">
        <f t="shared" si="161"/>
        <v>Robert Ponce_0</v>
      </c>
      <c r="K222" s="22">
        <v>16947</v>
      </c>
      <c r="L222">
        <v>0</v>
      </c>
      <c r="M222" s="22"/>
      <c r="N222" s="22"/>
      <c r="O222">
        <v>0</v>
      </c>
      <c r="P222">
        <v>0</v>
      </c>
      <c r="Q222">
        <v>0</v>
      </c>
      <c r="R222">
        <f t="shared" si="162"/>
        <v>0</v>
      </c>
      <c r="S222">
        <f t="shared" si="163"/>
        <v>0</v>
      </c>
      <c r="T222">
        <f t="shared" si="164"/>
        <v>0</v>
      </c>
      <c r="U222">
        <f t="shared" si="165"/>
        <v>0</v>
      </c>
      <c r="V222">
        <f t="shared" si="166"/>
        <v>0</v>
      </c>
      <c r="W222">
        <f t="shared" si="204"/>
        <v>0</v>
      </c>
      <c r="X222">
        <f t="shared" si="167"/>
        <v>0</v>
      </c>
      <c r="Y222" s="22" t="s">
        <v>1522</v>
      </c>
      <c r="Z222">
        <v>0</v>
      </c>
      <c r="AA222">
        <f>IF(ISERROR(SEARCH("ptosis",Y222)),0,1)</f>
        <v>1</v>
      </c>
      <c r="AB222">
        <f t="shared" si="168"/>
        <v>0</v>
      </c>
      <c r="AC222">
        <v>0</v>
      </c>
      <c r="AD222">
        <v>0</v>
      </c>
      <c r="AE222">
        <f t="shared" si="169"/>
        <v>0</v>
      </c>
      <c r="AF222" s="23">
        <f t="shared" si="203"/>
        <v>0</v>
      </c>
      <c r="AG222">
        <f t="shared" si="208"/>
        <v>0</v>
      </c>
      <c r="AH222">
        <v>0</v>
      </c>
      <c r="AJ222">
        <f t="shared" si="170"/>
        <v>0</v>
      </c>
      <c r="AK222" s="22"/>
      <c r="AN222">
        <v>14</v>
      </c>
      <c r="AO222" s="24">
        <v>1</v>
      </c>
      <c r="AP222" s="25">
        <f t="shared" si="195"/>
        <v>58.909589041095892</v>
      </c>
      <c r="AQ222">
        <v>2</v>
      </c>
      <c r="AS222" s="26">
        <v>0</v>
      </c>
      <c r="AT222" s="24">
        <v>1</v>
      </c>
      <c r="AU222" s="27">
        <v>6</v>
      </c>
      <c r="AV222" s="27"/>
      <c r="AW222" s="22">
        <v>38765</v>
      </c>
      <c r="AX222" s="22" t="str">
        <f>IF(ISERROR(VLOOKUP($J222,'[1]early late'!$G$1:$BT$134,7,FALSE)),"",VLOOKUP($J222,'[1]early late'!$G$1:$BT$134,7,FALSE))</f>
        <v/>
      </c>
      <c r="AY222" s="22">
        <v>38771</v>
      </c>
      <c r="AZ222" s="27">
        <f t="shared" si="205"/>
        <v>0.2</v>
      </c>
      <c r="BA222" t="s">
        <v>101</v>
      </c>
      <c r="BB222" s="25">
        <f t="shared" si="206"/>
        <v>0</v>
      </c>
      <c r="BC222" s="27">
        <v>0.87</v>
      </c>
      <c r="BD222" s="27">
        <v>11.2</v>
      </c>
      <c r="BE222" s="27">
        <v>2.0099999999999998</v>
      </c>
      <c r="BF222" s="27">
        <v>8.9</v>
      </c>
      <c r="BG222" s="27" t="str">
        <f>IF(ISERROR(VLOOKUP($J222,'[1]early late'!$G$1:$BT$134,8,FALSE)),"",VLOOKUP($J222,'[1]early late'!$G$1:$BT$134,8,FALSE))</f>
        <v/>
      </c>
      <c r="BH222" s="27" t="str">
        <f>IF(ISERROR(VLOOKUP($J222,'[1]early late'!$G$1:$BT$134,9,FALSE)),"",VLOOKUP($J222,'[1]early late'!$G$1:$BT$134,9,FALSE))</f>
        <v/>
      </c>
      <c r="BI222" s="27"/>
      <c r="BJ222">
        <v>1.0900000000000001</v>
      </c>
      <c r="BK222">
        <v>7.6</v>
      </c>
      <c r="BM222" s="28" t="s">
        <v>1523</v>
      </c>
      <c r="BN222" s="28" t="str">
        <f>IF(ISERROR(VLOOKUP($J222,'[1]early late'!$G$1:$BT$134,40,FALSE)),"",VLOOKUP($J222,'[1]early late'!$G$1:$BT$134,40,FALSE))</f>
        <v/>
      </c>
      <c r="BO222" s="28" t="str">
        <f>IF(ISERROR(VLOOKUP($J222,'[1]early late'!$G$1:$BT$134,41,FALSE)),"",VLOOKUP($J222,'[1]early late'!$G$1:$BT$134,41,FALSE))</f>
        <v/>
      </c>
      <c r="BP222">
        <f t="shared" si="196"/>
        <v>1.1399999999999997</v>
      </c>
      <c r="BQ222">
        <f t="shared" si="171"/>
        <v>-2.2999999999999989</v>
      </c>
      <c r="BR222">
        <f t="shared" si="172"/>
        <v>-3.4399999999999986</v>
      </c>
      <c r="BS222">
        <f t="shared" si="197"/>
        <v>0.22000000000000008</v>
      </c>
      <c r="BT222">
        <f t="shared" si="173"/>
        <v>-3.5999999999999996</v>
      </c>
      <c r="BU222">
        <f t="shared" si="174"/>
        <v>-3.8200000000000003</v>
      </c>
      <c r="BW222" s="24">
        <f t="shared" si="207"/>
        <v>1</v>
      </c>
      <c r="BX222" s="24" t="str">
        <f t="shared" si="175"/>
        <v/>
      </c>
      <c r="BY222" s="24" t="str">
        <f t="shared" si="176"/>
        <v/>
      </c>
      <c r="BZ222" s="24" t="str">
        <f t="shared" si="177"/>
        <v/>
      </c>
      <c r="CA222" s="24" t="str">
        <f t="shared" si="178"/>
        <v/>
      </c>
      <c r="CB222" s="24">
        <f t="shared" si="198"/>
        <v>0</v>
      </c>
      <c r="CC222" s="24">
        <f t="shared" si="179"/>
        <v>0</v>
      </c>
      <c r="CD222" s="25">
        <f t="shared" si="180"/>
        <v>0</v>
      </c>
      <c r="CE222" s="24" t="str">
        <f t="shared" si="181"/>
        <v/>
      </c>
      <c r="CF222">
        <f t="shared" si="182"/>
        <v>1</v>
      </c>
      <c r="CG222">
        <f t="shared" si="199"/>
        <v>0</v>
      </c>
      <c r="CH222">
        <f t="shared" si="200"/>
        <v>0</v>
      </c>
      <c r="CI222">
        <f t="shared" si="201"/>
        <v>0</v>
      </c>
      <c r="CJ222">
        <f t="shared" si="202"/>
        <v>0</v>
      </c>
      <c r="CK222">
        <f t="shared" si="183"/>
        <v>27.272727272727263</v>
      </c>
      <c r="CL222">
        <f t="shared" si="192"/>
        <v>1.2799999999999998</v>
      </c>
      <c r="CM222">
        <f t="shared" si="193"/>
        <v>1</v>
      </c>
      <c r="CN222" t="str">
        <f t="shared" si="184"/>
        <v/>
      </c>
      <c r="CO222" t="str">
        <f t="shared" si="185"/>
        <v/>
      </c>
    </row>
    <row r="223" spans="1:93" ht="16" hidden="1" x14ac:dyDescent="0.2">
      <c r="A223">
        <v>530</v>
      </c>
      <c r="B223" t="s">
        <v>1537</v>
      </c>
      <c r="C223" t="s">
        <v>94</v>
      </c>
      <c r="D223" t="s">
        <v>1538</v>
      </c>
      <c r="E223" t="s">
        <v>109</v>
      </c>
      <c r="F223" t="s">
        <v>97</v>
      </c>
      <c r="G223">
        <v>90024</v>
      </c>
      <c r="H223" t="s">
        <v>1539</v>
      </c>
      <c r="J223" t="str">
        <f t="shared" si="161"/>
        <v>Sharon Marcus_0</v>
      </c>
      <c r="K223" s="22">
        <v>11177</v>
      </c>
      <c r="L223">
        <v>1</v>
      </c>
      <c r="M223" s="22" t="s">
        <v>1540</v>
      </c>
      <c r="N223" s="22"/>
      <c r="O223">
        <v>0</v>
      </c>
      <c r="P223">
        <v>0</v>
      </c>
      <c r="Q223">
        <v>0</v>
      </c>
      <c r="R223">
        <f t="shared" si="162"/>
        <v>0</v>
      </c>
      <c r="S223">
        <f t="shared" si="163"/>
        <v>0</v>
      </c>
      <c r="T223">
        <f t="shared" si="164"/>
        <v>0</v>
      </c>
      <c r="U223">
        <f t="shared" si="165"/>
        <v>0</v>
      </c>
      <c r="V223">
        <f t="shared" si="166"/>
        <v>0</v>
      </c>
      <c r="W223">
        <f t="shared" si="204"/>
        <v>0</v>
      </c>
      <c r="X223">
        <f t="shared" si="167"/>
        <v>0</v>
      </c>
      <c r="Y223" s="22" t="s">
        <v>1541</v>
      </c>
      <c r="Z223">
        <v>0</v>
      </c>
      <c r="AA223">
        <v>1</v>
      </c>
      <c r="AB223">
        <f t="shared" si="168"/>
        <v>1</v>
      </c>
      <c r="AC223">
        <v>1</v>
      </c>
      <c r="AD223">
        <v>0</v>
      </c>
      <c r="AE223">
        <f t="shared" si="169"/>
        <v>0</v>
      </c>
      <c r="AF223" s="23">
        <f t="shared" si="203"/>
        <v>1</v>
      </c>
      <c r="AG223">
        <f t="shared" si="208"/>
        <v>0</v>
      </c>
      <c r="AH223">
        <v>0</v>
      </c>
      <c r="AJ223">
        <f t="shared" si="170"/>
        <v>0</v>
      </c>
      <c r="AK223" t="s">
        <v>863</v>
      </c>
      <c r="AM223">
        <v>11</v>
      </c>
      <c r="AN223">
        <v>13</v>
      </c>
      <c r="AO223" s="24">
        <v>2</v>
      </c>
      <c r="AP223" s="25">
        <f t="shared" si="195"/>
        <v>75.558904109589037</v>
      </c>
      <c r="AQ223">
        <v>2</v>
      </c>
      <c r="AS223" s="26">
        <v>0</v>
      </c>
      <c r="AT223" s="24">
        <v>1</v>
      </c>
      <c r="AU223" s="27">
        <v>6</v>
      </c>
      <c r="AV223" s="27"/>
      <c r="AW223" s="22">
        <v>39157</v>
      </c>
      <c r="AX223" s="22" t="str">
        <f>IF(ISERROR(VLOOKUP($J223,'[1]early late'!$G$1:$BT$134,7,FALSE)),"",VLOOKUP($J223,'[1]early late'!$G$1:$BT$134,7,FALSE))</f>
        <v/>
      </c>
      <c r="AY223" s="22">
        <v>39218</v>
      </c>
      <c r="AZ223" s="27">
        <f t="shared" si="205"/>
        <v>2</v>
      </c>
      <c r="BA223" t="s">
        <v>1235</v>
      </c>
      <c r="BB223" s="25">
        <f t="shared" si="206"/>
        <v>3</v>
      </c>
      <c r="BC223" s="27">
        <v>2.0409999999999999</v>
      </c>
      <c r="BD223" s="27">
        <v>24.25</v>
      </c>
      <c r="BE223" s="27"/>
      <c r="BF223" s="27"/>
      <c r="BG223" s="27" t="str">
        <f>IF(ISERROR(VLOOKUP($J223,'[1]early late'!$G$1:$BT$134,8,FALSE)),"",VLOOKUP($J223,'[1]early late'!$G$1:$BT$134,8,FALSE))</f>
        <v/>
      </c>
      <c r="BH223" s="27" t="str">
        <f>IF(ISERROR(VLOOKUP($J223,'[1]early late'!$G$1:$BT$134,9,FALSE)),"",VLOOKUP($J223,'[1]early late'!$G$1:$BT$134,9,FALSE))</f>
        <v/>
      </c>
      <c r="BI223" s="27"/>
      <c r="BJ223">
        <v>3.39</v>
      </c>
      <c r="BK223">
        <v>22.38</v>
      </c>
      <c r="BM223" s="28" t="s">
        <v>1542</v>
      </c>
      <c r="BN223" s="28" t="str">
        <f>IF(ISERROR(VLOOKUP($J223,'[1]early late'!$G$1:$BT$134,40,FALSE)),"",VLOOKUP($J223,'[1]early late'!$G$1:$BT$134,40,FALSE))</f>
        <v/>
      </c>
      <c r="BO223" s="28" t="str">
        <f>IF(ISERROR(VLOOKUP($J223,'[1]early late'!$G$1:$BT$134,41,FALSE)),"",VLOOKUP($J223,'[1]early late'!$G$1:$BT$134,41,FALSE))</f>
        <v/>
      </c>
      <c r="BP223">
        <f t="shared" si="196"/>
        <v>-2.0409999999999999</v>
      </c>
      <c r="BQ223">
        <f t="shared" si="171"/>
        <v>-24.25</v>
      </c>
      <c r="BR223">
        <f t="shared" si="172"/>
        <v>-22.209</v>
      </c>
      <c r="BS223">
        <f t="shared" si="197"/>
        <v>1.3490000000000002</v>
      </c>
      <c r="BT223">
        <f t="shared" si="173"/>
        <v>-1.870000000000001</v>
      </c>
      <c r="BU223">
        <f t="shared" si="174"/>
        <v>-3.2190000000000012</v>
      </c>
      <c r="BW223" s="24">
        <f t="shared" si="207"/>
        <v>0</v>
      </c>
      <c r="BX223" s="24" t="str">
        <f t="shared" si="175"/>
        <v/>
      </c>
      <c r="BY223" s="24" t="str">
        <f t="shared" si="176"/>
        <v/>
      </c>
      <c r="BZ223" s="24" t="str">
        <f t="shared" si="177"/>
        <v/>
      </c>
      <c r="CA223" s="24" t="str">
        <f t="shared" si="178"/>
        <v/>
      </c>
      <c r="CB223" s="24" t="str">
        <f t="shared" si="198"/>
        <v/>
      </c>
      <c r="CC223" s="24">
        <f t="shared" si="179"/>
        <v>1</v>
      </c>
      <c r="CD223" s="25">
        <f t="shared" si="180"/>
        <v>0</v>
      </c>
      <c r="CE223" s="24" t="str">
        <f t="shared" si="181"/>
        <v/>
      </c>
      <c r="CF223">
        <f t="shared" si="182"/>
        <v>1</v>
      </c>
      <c r="CG223">
        <f t="shared" si="199"/>
        <v>1</v>
      </c>
      <c r="CH223">
        <f t="shared" si="200"/>
        <v>1</v>
      </c>
      <c r="CI223">
        <f t="shared" si="201"/>
        <v>0</v>
      </c>
      <c r="CJ223">
        <f t="shared" si="202"/>
        <v>1</v>
      </c>
      <c r="CK223">
        <f t="shared" si="183"/>
        <v>4.4477390659747957</v>
      </c>
      <c r="CL223">
        <f t="shared" si="192"/>
        <v>0.1509999999999998</v>
      </c>
      <c r="CM223">
        <f t="shared" si="193"/>
        <v>0</v>
      </c>
      <c r="CN223" t="str">
        <f t="shared" si="184"/>
        <v/>
      </c>
      <c r="CO223">
        <f t="shared" si="185"/>
        <v>1</v>
      </c>
    </row>
    <row r="224" spans="1:93" ht="16" hidden="1" x14ac:dyDescent="0.2">
      <c r="A224">
        <v>534</v>
      </c>
      <c r="B224" t="s">
        <v>1550</v>
      </c>
      <c r="C224" t="s">
        <v>94</v>
      </c>
      <c r="D224" t="s">
        <v>1551</v>
      </c>
      <c r="E224" t="s">
        <v>1552</v>
      </c>
      <c r="F224" t="s">
        <v>97</v>
      </c>
      <c r="G224">
        <v>92253</v>
      </c>
      <c r="H224" t="s">
        <v>1553</v>
      </c>
      <c r="J224" t="str">
        <f t="shared" si="161"/>
        <v>Stella Horaczko_0</v>
      </c>
      <c r="K224" s="22">
        <v>11030</v>
      </c>
      <c r="L224">
        <v>1</v>
      </c>
      <c r="M224" s="22" t="s">
        <v>347</v>
      </c>
      <c r="N224" s="22"/>
      <c r="O224">
        <v>0</v>
      </c>
      <c r="P224">
        <v>0</v>
      </c>
      <c r="Q224">
        <v>0</v>
      </c>
      <c r="R224">
        <f t="shared" si="162"/>
        <v>0</v>
      </c>
      <c r="S224">
        <f t="shared" si="163"/>
        <v>1</v>
      </c>
      <c r="T224">
        <f t="shared" si="164"/>
        <v>0</v>
      </c>
      <c r="U224">
        <f t="shared" si="165"/>
        <v>0</v>
      </c>
      <c r="V224">
        <f t="shared" si="166"/>
        <v>0</v>
      </c>
      <c r="W224">
        <v>1</v>
      </c>
      <c r="X224">
        <f t="shared" si="167"/>
        <v>0</v>
      </c>
      <c r="Y224" s="22" t="s">
        <v>479</v>
      </c>
      <c r="Z224">
        <v>0</v>
      </c>
      <c r="AA224">
        <f>IF(ISERROR(SEARCH("ptosis",Y224)),0,1)</f>
        <v>1</v>
      </c>
      <c r="AB224">
        <f t="shared" si="168"/>
        <v>0</v>
      </c>
      <c r="AC224">
        <v>0</v>
      </c>
      <c r="AD224">
        <v>0</v>
      </c>
      <c r="AE224">
        <f t="shared" si="169"/>
        <v>0</v>
      </c>
      <c r="AF224" s="23">
        <f t="shared" si="203"/>
        <v>0</v>
      </c>
      <c r="AG224">
        <f t="shared" si="208"/>
        <v>1</v>
      </c>
      <c r="AH224">
        <v>0</v>
      </c>
      <c r="AJ224">
        <f t="shared" si="170"/>
        <v>0</v>
      </c>
      <c r="AK224" s="22" t="s">
        <v>799</v>
      </c>
      <c r="AN224">
        <v>12</v>
      </c>
      <c r="AO224" s="24">
        <v>2</v>
      </c>
      <c r="AP224" s="25">
        <f t="shared" si="195"/>
        <v>76.104109589041101</v>
      </c>
      <c r="AQ224">
        <v>2</v>
      </c>
      <c r="AS224" s="26">
        <v>0</v>
      </c>
      <c r="AT224" s="24">
        <v>1</v>
      </c>
      <c r="AU224" s="27">
        <v>6</v>
      </c>
      <c r="AV224" s="27"/>
      <c r="AW224" s="22">
        <v>39213</v>
      </c>
      <c r="AX224" s="22" t="str">
        <f>IF(ISERROR(VLOOKUP($J224,'[1]early late'!$G$1:$BT$134,7,FALSE)),"",VLOOKUP($J224,'[1]early late'!$G$1:$BT$134,7,FALSE))</f>
        <v/>
      </c>
      <c r="AY224" s="22">
        <v>39307</v>
      </c>
      <c r="AZ224" s="27">
        <f t="shared" si="205"/>
        <v>3.0666666666666669</v>
      </c>
      <c r="BA224" t="s">
        <v>1235</v>
      </c>
      <c r="BB224" s="25">
        <f t="shared" si="206"/>
        <v>3</v>
      </c>
      <c r="BC224" s="27">
        <v>1.66</v>
      </c>
      <c r="BD224" s="27">
        <v>20.84</v>
      </c>
      <c r="BE224" s="27"/>
      <c r="BF224" s="27"/>
      <c r="BG224" s="27" t="str">
        <f>IF(ISERROR(VLOOKUP($J224,'[1]early late'!$G$1:$BT$134,8,FALSE)),"",VLOOKUP($J224,'[1]early late'!$G$1:$BT$134,8,FALSE))</f>
        <v/>
      </c>
      <c r="BH224" s="27" t="str">
        <f>IF(ISERROR(VLOOKUP($J224,'[1]early late'!$G$1:$BT$134,9,FALSE)),"",VLOOKUP($J224,'[1]early late'!$G$1:$BT$134,9,FALSE))</f>
        <v/>
      </c>
      <c r="BI224" s="27"/>
      <c r="BJ224">
        <v>4.55</v>
      </c>
      <c r="BK224">
        <v>19.100000000000001</v>
      </c>
      <c r="BM224" s="28" t="s">
        <v>1554</v>
      </c>
      <c r="BN224" s="28" t="str">
        <f>IF(ISERROR(VLOOKUP($J224,'[1]early late'!$G$1:$BT$134,40,FALSE)),"",VLOOKUP($J224,'[1]early late'!$G$1:$BT$134,40,FALSE))</f>
        <v/>
      </c>
      <c r="BO224" s="28" t="str">
        <f>IF(ISERROR(VLOOKUP($J224,'[1]early late'!$G$1:$BT$134,41,FALSE)),"",VLOOKUP($J224,'[1]early late'!$G$1:$BT$134,41,FALSE))</f>
        <v/>
      </c>
      <c r="BP224">
        <f t="shared" si="196"/>
        <v>-1.66</v>
      </c>
      <c r="BQ224">
        <f t="shared" si="171"/>
        <v>-20.84</v>
      </c>
      <c r="BR224">
        <f t="shared" si="172"/>
        <v>-19.18</v>
      </c>
      <c r="BS224">
        <f t="shared" si="197"/>
        <v>2.8899999999999997</v>
      </c>
      <c r="BT224">
        <f t="shared" si="173"/>
        <v>-1.7399999999999984</v>
      </c>
      <c r="BU224">
        <f t="shared" si="174"/>
        <v>-4.629999999999999</v>
      </c>
      <c r="BW224" s="24">
        <f t="shared" si="207"/>
        <v>0</v>
      </c>
      <c r="BX224" s="24" t="str">
        <f t="shared" si="175"/>
        <v/>
      </c>
      <c r="BY224" s="24" t="str">
        <f t="shared" si="176"/>
        <v/>
      </c>
      <c r="BZ224" s="24" t="str">
        <f t="shared" si="177"/>
        <v/>
      </c>
      <c r="CA224" s="24" t="str">
        <f t="shared" si="178"/>
        <v/>
      </c>
      <c r="CB224" s="24" t="str">
        <f t="shared" si="198"/>
        <v/>
      </c>
      <c r="CC224" s="24">
        <f t="shared" si="179"/>
        <v>1</v>
      </c>
      <c r="CD224" s="25">
        <f t="shared" si="180"/>
        <v>0</v>
      </c>
      <c r="CE224" s="24" t="str">
        <f t="shared" si="181"/>
        <v/>
      </c>
      <c r="CF224">
        <f t="shared" si="182"/>
        <v>1</v>
      </c>
      <c r="CG224">
        <f t="shared" si="199"/>
        <v>1</v>
      </c>
      <c r="CH224">
        <f t="shared" si="200"/>
        <v>1</v>
      </c>
      <c r="CI224">
        <f t="shared" si="201"/>
        <v>0</v>
      </c>
      <c r="CJ224">
        <f t="shared" si="202"/>
        <v>1</v>
      </c>
      <c r="CK224">
        <f t="shared" si="183"/>
        <v>2.0761245674740487</v>
      </c>
      <c r="CL224">
        <f t="shared" si="192"/>
        <v>-1.3899999999999997</v>
      </c>
      <c r="CM224">
        <f t="shared" si="193"/>
        <v>1</v>
      </c>
      <c r="CN224" t="str">
        <f t="shared" si="184"/>
        <v/>
      </c>
      <c r="CO224" t="str">
        <f t="shared" si="185"/>
        <v/>
      </c>
    </row>
    <row r="225" spans="1:93" ht="16" hidden="1" x14ac:dyDescent="0.2">
      <c r="A225">
        <v>536</v>
      </c>
      <c r="B225" t="s">
        <v>1555</v>
      </c>
      <c r="C225" t="s">
        <v>94</v>
      </c>
      <c r="D225" t="s">
        <v>1556</v>
      </c>
      <c r="E225" t="s">
        <v>1557</v>
      </c>
      <c r="F225" t="s">
        <v>97</v>
      </c>
      <c r="G225">
        <v>93536</v>
      </c>
      <c r="H225" t="s">
        <v>1558</v>
      </c>
      <c r="J225" t="str">
        <f t="shared" si="161"/>
        <v>Tae Woo Park_0</v>
      </c>
      <c r="K225" s="22">
        <v>14861</v>
      </c>
      <c r="L225">
        <v>0</v>
      </c>
      <c r="M225" s="22"/>
      <c r="N225" s="22"/>
      <c r="O225">
        <v>0</v>
      </c>
      <c r="P225">
        <v>0</v>
      </c>
      <c r="Q225">
        <v>0</v>
      </c>
      <c r="R225">
        <f t="shared" si="162"/>
        <v>0</v>
      </c>
      <c r="S225">
        <f t="shared" si="163"/>
        <v>0</v>
      </c>
      <c r="T225">
        <f t="shared" si="164"/>
        <v>0</v>
      </c>
      <c r="U225">
        <f t="shared" si="165"/>
        <v>0</v>
      </c>
      <c r="V225">
        <f t="shared" si="166"/>
        <v>0</v>
      </c>
      <c r="W225">
        <f>IF(ISERROR(SEARCH("glauc",M225)),0,1)</f>
        <v>0</v>
      </c>
      <c r="X225">
        <f t="shared" si="167"/>
        <v>0</v>
      </c>
      <c r="Y225" s="22" t="s">
        <v>1559</v>
      </c>
      <c r="Z225">
        <v>0</v>
      </c>
      <c r="AA225">
        <f>IF(ISERROR(SEARCH("ptosis",Y225)),0,1)</f>
        <v>1</v>
      </c>
      <c r="AB225">
        <f t="shared" si="168"/>
        <v>0</v>
      </c>
      <c r="AC225">
        <v>0</v>
      </c>
      <c r="AD225">
        <v>0</v>
      </c>
      <c r="AE225">
        <f t="shared" si="169"/>
        <v>0</v>
      </c>
      <c r="AF225" s="23">
        <f t="shared" si="203"/>
        <v>0</v>
      </c>
      <c r="AG225">
        <f t="shared" si="208"/>
        <v>1</v>
      </c>
      <c r="AH225">
        <v>0</v>
      </c>
      <c r="AJ225">
        <f t="shared" si="170"/>
        <v>0</v>
      </c>
      <c r="AK225" s="22"/>
      <c r="AN225">
        <v>11</v>
      </c>
      <c r="AO225" s="24">
        <v>1</v>
      </c>
      <c r="AP225" s="25">
        <f t="shared" si="195"/>
        <v>66.802739726027397</v>
      </c>
      <c r="AQ225">
        <v>2</v>
      </c>
      <c r="AS225" s="26">
        <v>0</v>
      </c>
      <c r="AT225" s="24">
        <v>1</v>
      </c>
      <c r="AU225" s="27">
        <v>6</v>
      </c>
      <c r="AV225" s="27"/>
      <c r="AW225" s="22">
        <v>39598</v>
      </c>
      <c r="AX225" s="22" t="str">
        <f>IF(ISERROR(VLOOKUP($J225,'[1]early late'!$G$1:$BT$134,7,FALSE)),"",VLOOKUP($J225,'[1]early late'!$G$1:$BT$134,7,FALSE))</f>
        <v/>
      </c>
      <c r="AY225" s="22">
        <v>39723</v>
      </c>
      <c r="AZ225" s="27">
        <f t="shared" si="205"/>
        <v>4.0666666666666664</v>
      </c>
      <c r="BA225" t="s">
        <v>1235</v>
      </c>
      <c r="BB225" s="25">
        <f t="shared" si="206"/>
        <v>3</v>
      </c>
      <c r="BC225" s="27">
        <v>0.2</v>
      </c>
      <c r="BD225" s="27">
        <v>27.38</v>
      </c>
      <c r="BE225" s="27"/>
      <c r="BF225" s="27"/>
      <c r="BG225" s="27" t="str">
        <f>IF(ISERROR(VLOOKUP($J225,'[1]early late'!$G$1:$BT$134,8,FALSE)),"",VLOOKUP($J225,'[1]early late'!$G$1:$BT$134,8,FALSE))</f>
        <v/>
      </c>
      <c r="BH225" s="27" t="str">
        <f>IF(ISERROR(VLOOKUP($J225,'[1]early late'!$G$1:$BT$134,9,FALSE)),"",VLOOKUP($J225,'[1]early late'!$G$1:$BT$134,9,FALSE))</f>
        <v/>
      </c>
      <c r="BI225" s="27"/>
      <c r="BJ225">
        <v>2.21</v>
      </c>
      <c r="BK225">
        <v>24.12</v>
      </c>
      <c r="BM225" s="28" t="s">
        <v>1560</v>
      </c>
      <c r="BN225" s="28" t="str">
        <f>IF(ISERROR(VLOOKUP($J225,'[1]early late'!$G$1:$BT$134,40,FALSE)),"",VLOOKUP($J225,'[1]early late'!$G$1:$BT$134,40,FALSE))</f>
        <v/>
      </c>
      <c r="BO225" s="28" t="str">
        <f>IF(ISERROR(VLOOKUP($J225,'[1]early late'!$G$1:$BT$134,41,FALSE)),"",VLOOKUP($J225,'[1]early late'!$G$1:$BT$134,41,FALSE))</f>
        <v/>
      </c>
      <c r="BP225">
        <f t="shared" si="196"/>
        <v>-0.2</v>
      </c>
      <c r="BQ225">
        <f t="shared" si="171"/>
        <v>-27.38</v>
      </c>
      <c r="BR225">
        <f t="shared" si="172"/>
        <v>-27.18</v>
      </c>
      <c r="BS225">
        <f t="shared" si="197"/>
        <v>2.0099999999999998</v>
      </c>
      <c r="BT225">
        <f t="shared" si="173"/>
        <v>-3.259999999999998</v>
      </c>
      <c r="BU225">
        <f t="shared" si="174"/>
        <v>-5.27</v>
      </c>
      <c r="BW225" s="24">
        <f t="shared" si="207"/>
        <v>0</v>
      </c>
      <c r="BX225" s="24" t="str">
        <f t="shared" si="175"/>
        <v/>
      </c>
      <c r="BY225" s="24" t="str">
        <f t="shared" si="176"/>
        <v/>
      </c>
      <c r="BZ225" s="24" t="str">
        <f t="shared" si="177"/>
        <v/>
      </c>
      <c r="CA225" s="24" t="str">
        <f t="shared" si="178"/>
        <v/>
      </c>
      <c r="CB225" s="24" t="str">
        <f t="shared" si="198"/>
        <v/>
      </c>
      <c r="CC225" s="24">
        <f t="shared" si="179"/>
        <v>1</v>
      </c>
      <c r="CD225" s="25">
        <f t="shared" si="180"/>
        <v>0</v>
      </c>
      <c r="CE225" s="24" t="str">
        <f t="shared" si="181"/>
        <v/>
      </c>
      <c r="CF225">
        <f t="shared" si="182"/>
        <v>1</v>
      </c>
      <c r="CG225">
        <f t="shared" si="199"/>
        <v>0</v>
      </c>
      <c r="CH225">
        <f t="shared" si="200"/>
        <v>1</v>
      </c>
      <c r="CI225">
        <f t="shared" si="201"/>
        <v>0</v>
      </c>
      <c r="CJ225">
        <f t="shared" si="202"/>
        <v>0</v>
      </c>
      <c r="CK225">
        <f t="shared" si="183"/>
        <v>2.9850746268656718</v>
      </c>
      <c r="CL225">
        <f t="shared" si="192"/>
        <v>-0.50999999999999979</v>
      </c>
      <c r="CM225">
        <f t="shared" si="193"/>
        <v>0</v>
      </c>
      <c r="CN225" t="str">
        <f t="shared" si="184"/>
        <v/>
      </c>
      <c r="CO225" t="str">
        <f t="shared" si="185"/>
        <v/>
      </c>
    </row>
    <row r="226" spans="1:93" ht="16" hidden="1" x14ac:dyDescent="0.2">
      <c r="A226">
        <v>548</v>
      </c>
      <c r="B226" t="s">
        <v>1591</v>
      </c>
      <c r="C226" t="s">
        <v>94</v>
      </c>
      <c r="D226" t="s">
        <v>1592</v>
      </c>
      <c r="E226" t="s">
        <v>109</v>
      </c>
      <c r="F226" t="s">
        <v>97</v>
      </c>
      <c r="G226">
        <v>90077</v>
      </c>
      <c r="H226" t="s">
        <v>1593</v>
      </c>
      <c r="J226" t="str">
        <f t="shared" si="161"/>
        <v>William Seay_0</v>
      </c>
      <c r="K226" s="22">
        <v>10217</v>
      </c>
      <c r="L226">
        <v>1</v>
      </c>
      <c r="M226" t="s">
        <v>1594</v>
      </c>
      <c r="O226">
        <v>1</v>
      </c>
      <c r="P226">
        <v>1</v>
      </c>
      <c r="Q226">
        <v>1</v>
      </c>
      <c r="R226">
        <f t="shared" si="162"/>
        <v>0</v>
      </c>
      <c r="S226">
        <f t="shared" si="163"/>
        <v>0</v>
      </c>
      <c r="T226">
        <f t="shared" si="164"/>
        <v>0</v>
      </c>
      <c r="U226">
        <f t="shared" si="165"/>
        <v>0</v>
      </c>
      <c r="V226">
        <f t="shared" si="166"/>
        <v>0</v>
      </c>
      <c r="W226">
        <v>1</v>
      </c>
      <c r="X226">
        <f t="shared" si="167"/>
        <v>0</v>
      </c>
      <c r="Y226" s="22" t="s">
        <v>370</v>
      </c>
      <c r="Z226">
        <v>0</v>
      </c>
      <c r="AA226">
        <f>IF(ISERROR(SEARCH("ptosis",Y226)),0,1)</f>
        <v>1</v>
      </c>
      <c r="AB226">
        <f t="shared" si="168"/>
        <v>0</v>
      </c>
      <c r="AC226">
        <v>0</v>
      </c>
      <c r="AD226">
        <v>0</v>
      </c>
      <c r="AE226">
        <f t="shared" si="169"/>
        <v>1</v>
      </c>
      <c r="AF226" s="23">
        <v>1</v>
      </c>
      <c r="AG226">
        <f t="shared" si="208"/>
        <v>0</v>
      </c>
      <c r="AH226">
        <v>0</v>
      </c>
      <c r="AJ226">
        <f t="shared" si="170"/>
        <v>0</v>
      </c>
      <c r="AK226" s="22" t="s">
        <v>1595</v>
      </c>
      <c r="AM226">
        <v>3.5</v>
      </c>
      <c r="AN226">
        <v>14</v>
      </c>
      <c r="AO226" s="24">
        <v>1</v>
      </c>
      <c r="AP226" s="25">
        <f t="shared" si="195"/>
        <v>81.150684931506845</v>
      </c>
      <c r="AQ226">
        <v>2</v>
      </c>
      <c r="AS226" s="26">
        <v>0</v>
      </c>
      <c r="AT226" s="24">
        <v>1</v>
      </c>
      <c r="AU226" s="27">
        <v>6</v>
      </c>
      <c r="AV226" s="27"/>
      <c r="AW226" s="22">
        <v>40268</v>
      </c>
      <c r="AX226" s="22" t="str">
        <f>IF(ISERROR(VLOOKUP($J226,'[1]early late'!$G$1:$BT$134,7,FALSE)),"",VLOOKUP($J226,'[1]early late'!$G$1:$BT$134,7,FALSE))</f>
        <v/>
      </c>
      <c r="AY226" s="22">
        <v>40339</v>
      </c>
      <c r="AZ226" s="27">
        <f t="shared" si="205"/>
        <v>2.3333333333333335</v>
      </c>
      <c r="BA226" t="s">
        <v>1235</v>
      </c>
      <c r="BB226" s="25">
        <f t="shared" si="206"/>
        <v>3</v>
      </c>
      <c r="BC226" s="27">
        <v>1.44</v>
      </c>
      <c r="BD226" s="27">
        <v>9.81</v>
      </c>
      <c r="BE226" s="27"/>
      <c r="BF226" s="27"/>
      <c r="BG226" s="27" t="str">
        <f>IF(ISERROR(VLOOKUP($J226,'[1]early late'!$G$1:$BT$134,8,FALSE)),"",VLOOKUP($J226,'[1]early late'!$G$1:$BT$134,8,FALSE))</f>
        <v/>
      </c>
      <c r="BH226" s="27" t="str">
        <f>IF(ISERROR(VLOOKUP($J226,'[1]early late'!$G$1:$BT$134,9,FALSE)),"",VLOOKUP($J226,'[1]early late'!$G$1:$BT$134,9,FALSE))</f>
        <v/>
      </c>
      <c r="BI226" s="27"/>
      <c r="BJ226">
        <v>1.88</v>
      </c>
      <c r="BK226">
        <v>6.38</v>
      </c>
      <c r="BM226" s="28" t="s">
        <v>1596</v>
      </c>
      <c r="BN226" s="28" t="str">
        <f>IF(ISERROR(VLOOKUP($J226,'[1]early late'!$G$1:$BT$134,40,FALSE)),"",VLOOKUP($J226,'[1]early late'!$G$1:$BT$134,40,FALSE))</f>
        <v/>
      </c>
      <c r="BO226" s="28" t="str">
        <f>IF(ISERROR(VLOOKUP($J226,'[1]early late'!$G$1:$BT$134,41,FALSE)),"",VLOOKUP($J226,'[1]early late'!$G$1:$BT$134,41,FALSE))</f>
        <v/>
      </c>
      <c r="BP226">
        <f t="shared" si="196"/>
        <v>-1.44</v>
      </c>
      <c r="BQ226">
        <f t="shared" si="171"/>
        <v>-9.81</v>
      </c>
      <c r="BR226">
        <f t="shared" si="172"/>
        <v>-8.370000000000001</v>
      </c>
      <c r="BS226">
        <f t="shared" si="197"/>
        <v>0.43999999999999995</v>
      </c>
      <c r="BT226">
        <f t="shared" si="173"/>
        <v>-3.4300000000000006</v>
      </c>
      <c r="BU226">
        <f t="shared" si="174"/>
        <v>-3.870000000000001</v>
      </c>
      <c r="BW226" s="24">
        <f t="shared" si="207"/>
        <v>0</v>
      </c>
      <c r="BX226" s="24" t="str">
        <f t="shared" si="175"/>
        <v/>
      </c>
      <c r="BY226" s="24" t="str">
        <f t="shared" si="176"/>
        <v/>
      </c>
      <c r="BZ226" s="24" t="str">
        <f t="shared" si="177"/>
        <v/>
      </c>
      <c r="CA226" s="24" t="str">
        <f t="shared" si="178"/>
        <v/>
      </c>
      <c r="CB226" s="24" t="str">
        <f t="shared" si="198"/>
        <v/>
      </c>
      <c r="CC226" s="24">
        <f t="shared" si="179"/>
        <v>1</v>
      </c>
      <c r="CD226" s="25">
        <f t="shared" si="180"/>
        <v>0</v>
      </c>
      <c r="CE226" s="24" t="str">
        <f t="shared" si="181"/>
        <v/>
      </c>
      <c r="CF226">
        <f t="shared" si="182"/>
        <v>1</v>
      </c>
      <c r="CG226">
        <f t="shared" si="199"/>
        <v>0</v>
      </c>
      <c r="CH226">
        <f t="shared" si="200"/>
        <v>0</v>
      </c>
      <c r="CI226">
        <f t="shared" si="201"/>
        <v>0</v>
      </c>
      <c r="CJ226">
        <f t="shared" si="202"/>
        <v>0</v>
      </c>
      <c r="CK226">
        <f t="shared" si="183"/>
        <v>13.636363636363638</v>
      </c>
      <c r="CL226">
        <f t="shared" ref="CL226:CL257" si="209">IF(ISNUMBER(AU226), (AU226/4)-BS226,"")</f>
        <v>1.06</v>
      </c>
      <c r="CM226">
        <f t="shared" ref="CM226:CM257" si="210">IF(ISNUMBER(AU226),IF(ABS(CL226)&gt;0.99999,1,0),"")</f>
        <v>1</v>
      </c>
      <c r="CN226" t="str">
        <f t="shared" si="184"/>
        <v/>
      </c>
      <c r="CO226" t="str">
        <f t="shared" si="185"/>
        <v/>
      </c>
    </row>
    <row r="227" spans="1:93" ht="16" x14ac:dyDescent="0.2">
      <c r="A227">
        <v>553</v>
      </c>
      <c r="B227" t="s">
        <v>1609</v>
      </c>
      <c r="C227" t="s">
        <v>94</v>
      </c>
      <c r="D227" t="s">
        <v>1610</v>
      </c>
      <c r="E227" t="s">
        <v>1064</v>
      </c>
      <c r="F227" t="s">
        <v>97</v>
      </c>
      <c r="G227">
        <v>91324</v>
      </c>
      <c r="H227" t="s">
        <v>1611</v>
      </c>
      <c r="J227" t="str">
        <f t="shared" si="161"/>
        <v>Dirlys Calabro_1</v>
      </c>
      <c r="K227" s="22">
        <v>12792</v>
      </c>
      <c r="L227">
        <v>1</v>
      </c>
      <c r="M227" s="22" t="s">
        <v>1612</v>
      </c>
      <c r="N227" s="22"/>
      <c r="O227">
        <v>0</v>
      </c>
      <c r="P227">
        <v>0</v>
      </c>
      <c r="Q227">
        <v>0</v>
      </c>
      <c r="R227">
        <f t="shared" si="162"/>
        <v>0</v>
      </c>
      <c r="S227">
        <f t="shared" si="163"/>
        <v>1</v>
      </c>
      <c r="T227">
        <f t="shared" si="164"/>
        <v>0</v>
      </c>
      <c r="U227">
        <f t="shared" si="165"/>
        <v>0</v>
      </c>
      <c r="V227">
        <f t="shared" si="166"/>
        <v>0</v>
      </c>
      <c r="W227">
        <f t="shared" ref="W227:W258" si="211">IF(ISERROR(SEARCH("glauc",M227)),0,1)</f>
        <v>0</v>
      </c>
      <c r="X227">
        <f t="shared" si="167"/>
        <v>0</v>
      </c>
      <c r="Y227" s="22" t="s">
        <v>1613</v>
      </c>
      <c r="Z227">
        <v>0</v>
      </c>
      <c r="AA227">
        <v>1</v>
      </c>
      <c r="AB227">
        <f t="shared" si="168"/>
        <v>0</v>
      </c>
      <c r="AC227">
        <v>0</v>
      </c>
      <c r="AD227">
        <v>0</v>
      </c>
      <c r="AE227">
        <f t="shared" si="169"/>
        <v>0</v>
      </c>
      <c r="AF227" s="23">
        <f t="shared" ref="AF227:AF272" si="212">IF(ISERROR(SEARCH("canth",Y227)),0,1)</f>
        <v>0</v>
      </c>
      <c r="AG227">
        <f t="shared" si="208"/>
        <v>0</v>
      </c>
      <c r="AH227">
        <v>0</v>
      </c>
      <c r="AJ227">
        <f t="shared" si="170"/>
        <v>0</v>
      </c>
      <c r="AK227" s="22" t="s">
        <v>1614</v>
      </c>
      <c r="AN227">
        <v>15</v>
      </c>
      <c r="AO227" s="24">
        <v>2</v>
      </c>
      <c r="AP227" s="25">
        <f t="shared" si="195"/>
        <v>65.194520547945203</v>
      </c>
      <c r="AQ227">
        <v>1</v>
      </c>
      <c r="AS227" s="26">
        <v>1</v>
      </c>
      <c r="AT227" s="24">
        <v>1</v>
      </c>
      <c r="AU227" s="27">
        <v>6</v>
      </c>
      <c r="AV227" s="27"/>
      <c r="AW227" s="22">
        <v>36936</v>
      </c>
      <c r="AX227" s="22" t="str">
        <f>IF(ISERROR(VLOOKUP($J227,'[1]early late'!$G$1:$BT$134,7,FALSE)),"",VLOOKUP($J227,'[1]early late'!$G$1:$BT$134,7,FALSE))</f>
        <v/>
      </c>
      <c r="AY227" s="22">
        <v>36965</v>
      </c>
      <c r="AZ227" s="27">
        <v>1.0333333333333301</v>
      </c>
      <c r="BA227" t="s">
        <v>245</v>
      </c>
      <c r="BB227" s="25">
        <f t="shared" si="206"/>
        <v>2</v>
      </c>
      <c r="BC227" s="27">
        <v>0.63300000000000001</v>
      </c>
      <c r="BD227" s="27">
        <v>13.032</v>
      </c>
      <c r="BE227" s="27">
        <v>1.9650000000000001</v>
      </c>
      <c r="BF227" s="27">
        <v>13.359</v>
      </c>
      <c r="BG227" s="27" t="str">
        <f>IF(ISERROR(VLOOKUP($J227,'[1]early late'!$G$1:$BT$134,8,FALSE)),"",VLOOKUP($J227,'[1]early late'!$G$1:$BT$134,8,FALSE))</f>
        <v/>
      </c>
      <c r="BH227" s="27" t="str">
        <f>IF(ISERROR(VLOOKUP($J227,'[1]early late'!$G$1:$BT$134,9,FALSE)),"",VLOOKUP($J227,'[1]early late'!$G$1:$BT$134,9,FALSE))</f>
        <v/>
      </c>
      <c r="BI227" s="27"/>
      <c r="BJ227">
        <v>4.1500000000000004</v>
      </c>
      <c r="BK227">
        <v>19.8</v>
      </c>
      <c r="BN227" s="28" t="str">
        <f>IF(ISERROR(VLOOKUP($J227,'[1]early late'!$G$1:$BT$134,40,FALSE)),"",VLOOKUP($J227,'[1]early late'!$G$1:$BT$134,40,FALSE))</f>
        <v/>
      </c>
      <c r="BO227" s="28" t="str">
        <f>IF(ISERROR(VLOOKUP($J227,'[1]early late'!$G$1:$BT$134,41,FALSE)),"",VLOOKUP($J227,'[1]early late'!$G$1:$BT$134,41,FALSE))</f>
        <v/>
      </c>
      <c r="BP227">
        <f t="shared" si="196"/>
        <v>1.3320000000000001</v>
      </c>
      <c r="BQ227">
        <f t="shared" si="171"/>
        <v>0.32699999999999996</v>
      </c>
      <c r="BR227">
        <f t="shared" si="172"/>
        <v>-1.0050000000000001</v>
      </c>
      <c r="BS227">
        <f t="shared" si="197"/>
        <v>3.5170000000000003</v>
      </c>
      <c r="BT227">
        <f t="shared" si="173"/>
        <v>6.7680000000000007</v>
      </c>
      <c r="BU227">
        <f t="shared" si="174"/>
        <v>3.2509999999999994</v>
      </c>
      <c r="BW227" s="24">
        <f t="shared" si="207"/>
        <v>1</v>
      </c>
      <c r="BX227" s="24">
        <f t="shared" si="175"/>
        <v>0.13600000000000012</v>
      </c>
      <c r="BY227" s="24">
        <f t="shared" si="176"/>
        <v>-2.0659999999999998</v>
      </c>
      <c r="BZ227" s="24">
        <f t="shared" si="177"/>
        <v>-2.3079999999999998</v>
      </c>
      <c r="CA227" s="24">
        <f t="shared" si="178"/>
        <v>0</v>
      </c>
      <c r="CB227" s="24">
        <f t="shared" si="198"/>
        <v>0</v>
      </c>
      <c r="CC227" s="24">
        <f t="shared" si="179"/>
        <v>0</v>
      </c>
      <c r="CD227" s="25" t="e">
        <f t="shared" si="180"/>
        <v>#N/A</v>
      </c>
      <c r="CE227" s="24">
        <f t="shared" si="181"/>
        <v>0</v>
      </c>
      <c r="CF227">
        <f t="shared" si="182"/>
        <v>1</v>
      </c>
      <c r="CG227">
        <f t="shared" si="199"/>
        <v>1</v>
      </c>
      <c r="CH227">
        <f t="shared" si="200"/>
        <v>1</v>
      </c>
      <c r="CI227">
        <f t="shared" si="201"/>
        <v>1</v>
      </c>
      <c r="CJ227">
        <f t="shared" si="202"/>
        <v>1</v>
      </c>
      <c r="CK227">
        <f t="shared" si="183"/>
        <v>1.7059994313335227</v>
      </c>
      <c r="CL227">
        <f t="shared" si="209"/>
        <v>-2.0170000000000003</v>
      </c>
      <c r="CM227">
        <f t="shared" si="210"/>
        <v>1</v>
      </c>
      <c r="CN227" t="str">
        <f t="shared" si="184"/>
        <v/>
      </c>
      <c r="CO227" t="str">
        <f t="shared" si="185"/>
        <v/>
      </c>
    </row>
    <row r="228" spans="1:93" ht="16" hidden="1" x14ac:dyDescent="0.2">
      <c r="A228">
        <v>554</v>
      </c>
      <c r="B228" t="s">
        <v>1615</v>
      </c>
      <c r="C228" t="s">
        <v>94</v>
      </c>
      <c r="J228" t="str">
        <f t="shared" si="161"/>
        <v>Fusaye Kosaka_1</v>
      </c>
      <c r="K228" s="22">
        <v>12584</v>
      </c>
      <c r="L228">
        <v>1</v>
      </c>
      <c r="M228" s="22" t="s">
        <v>184</v>
      </c>
      <c r="N228" s="22"/>
      <c r="O228">
        <v>0</v>
      </c>
      <c r="P228">
        <v>0</v>
      </c>
      <c r="Q228">
        <v>0</v>
      </c>
      <c r="R228">
        <f t="shared" si="162"/>
        <v>0</v>
      </c>
      <c r="S228">
        <f t="shared" si="163"/>
        <v>1</v>
      </c>
      <c r="T228">
        <f t="shared" si="164"/>
        <v>0</v>
      </c>
      <c r="U228">
        <f t="shared" si="165"/>
        <v>0</v>
      </c>
      <c r="V228">
        <f t="shared" si="166"/>
        <v>0</v>
      </c>
      <c r="W228">
        <f t="shared" si="211"/>
        <v>0</v>
      </c>
      <c r="X228">
        <f t="shared" si="167"/>
        <v>0</v>
      </c>
      <c r="Y228" s="22" t="s">
        <v>1060</v>
      </c>
      <c r="Z228">
        <v>0</v>
      </c>
      <c r="AA228">
        <f t="shared" ref="AA228:AA254" si="213">IF(ISERROR(SEARCH("ptosis",Y228)),0,1)</f>
        <v>1</v>
      </c>
      <c r="AB228">
        <f t="shared" si="168"/>
        <v>0</v>
      </c>
      <c r="AC228">
        <v>0</v>
      </c>
      <c r="AD228">
        <v>0</v>
      </c>
      <c r="AE228">
        <f t="shared" si="169"/>
        <v>0</v>
      </c>
      <c r="AF228" s="23">
        <f t="shared" si="212"/>
        <v>0</v>
      </c>
      <c r="AG228">
        <f t="shared" si="208"/>
        <v>1</v>
      </c>
      <c r="AH228">
        <v>0</v>
      </c>
      <c r="AJ228">
        <f t="shared" si="170"/>
        <v>0</v>
      </c>
      <c r="AK228" s="22" t="s">
        <v>106</v>
      </c>
      <c r="AN228">
        <v>11</v>
      </c>
      <c r="AO228" s="24">
        <v>2</v>
      </c>
      <c r="AP228" s="25">
        <f t="shared" si="195"/>
        <v>73.717808219178082</v>
      </c>
      <c r="AQ228">
        <v>1</v>
      </c>
      <c r="AS228" s="26">
        <v>1</v>
      </c>
      <c r="AT228" s="24">
        <v>1</v>
      </c>
      <c r="AU228" s="27">
        <v>6</v>
      </c>
      <c r="AV228" s="27"/>
      <c r="AW228" s="29">
        <v>39883</v>
      </c>
      <c r="AX228" s="22" t="str">
        <f>IF(ISERROR(VLOOKUP($J228,'[1]early late'!$G$1:$BT$134,7,FALSE)),"",VLOOKUP($J228,'[1]early late'!$G$1:$BT$134,7,FALSE))</f>
        <v/>
      </c>
      <c r="AY228" s="29">
        <v>39993</v>
      </c>
      <c r="AZ228" s="27">
        <v>3.6</v>
      </c>
      <c r="BA228" t="s">
        <v>245</v>
      </c>
      <c r="BB228" s="25">
        <f t="shared" si="206"/>
        <v>2</v>
      </c>
      <c r="BC228">
        <v>1.24</v>
      </c>
      <c r="BD228">
        <v>22.15</v>
      </c>
      <c r="BE228">
        <v>2.4</v>
      </c>
      <c r="BF228">
        <v>22.32</v>
      </c>
      <c r="BG228" s="27" t="str">
        <f>IF(ISERROR(VLOOKUP($J228,'[1]early late'!$G$1:$BT$134,8,FALSE)),"",VLOOKUP($J228,'[1]early late'!$G$1:$BT$134,8,FALSE))</f>
        <v/>
      </c>
      <c r="BH228" s="27" t="str">
        <f>IF(ISERROR(VLOOKUP($J228,'[1]early late'!$G$1:$BT$134,9,FALSE)),"",VLOOKUP($J228,'[1]early late'!$G$1:$BT$134,9,FALSE))</f>
        <v/>
      </c>
      <c r="BJ228">
        <v>2.25</v>
      </c>
      <c r="BK228">
        <v>22.92</v>
      </c>
      <c r="BN228" s="28" t="str">
        <f>IF(ISERROR(VLOOKUP($J228,'[1]early late'!$G$1:$BT$134,40,FALSE)),"",VLOOKUP($J228,'[1]early late'!$G$1:$BT$134,40,FALSE))</f>
        <v/>
      </c>
      <c r="BO228" s="28" t="str">
        <f>IF(ISERROR(VLOOKUP($J228,'[1]early late'!$G$1:$BT$134,41,FALSE)),"",VLOOKUP($J228,'[1]early late'!$G$1:$BT$134,41,FALSE))</f>
        <v/>
      </c>
      <c r="BP228">
        <f t="shared" si="196"/>
        <v>1.1599999999999999</v>
      </c>
      <c r="BQ228">
        <f t="shared" si="171"/>
        <v>0.17000000000000171</v>
      </c>
      <c r="BR228">
        <f t="shared" si="172"/>
        <v>-0.98999999999999821</v>
      </c>
      <c r="BS228">
        <f t="shared" si="197"/>
        <v>1.01</v>
      </c>
      <c r="BT228">
        <f t="shared" si="173"/>
        <v>0.77000000000000313</v>
      </c>
      <c r="BU228">
        <f t="shared" si="174"/>
        <v>-0.23999999999999844</v>
      </c>
      <c r="BW228" s="24">
        <f t="shared" si="207"/>
        <v>1</v>
      </c>
      <c r="BX228" s="24">
        <f t="shared" si="175"/>
        <v>-0.49000000000000021</v>
      </c>
      <c r="BY228" s="24">
        <f t="shared" si="176"/>
        <v>6.0000000000000053E-2</v>
      </c>
      <c r="BZ228" s="24">
        <f t="shared" si="177"/>
        <v>0.53999999999999981</v>
      </c>
      <c r="CA228" s="24">
        <f t="shared" si="178"/>
        <v>1</v>
      </c>
      <c r="CB228" s="24">
        <f t="shared" si="198"/>
        <v>0</v>
      </c>
      <c r="CC228" s="24">
        <f t="shared" si="179"/>
        <v>1</v>
      </c>
      <c r="CD228" s="25" t="e">
        <f t="shared" si="180"/>
        <v>#N/A</v>
      </c>
      <c r="CE228" s="24">
        <f t="shared" si="181"/>
        <v>1</v>
      </c>
      <c r="CF228">
        <f t="shared" si="182"/>
        <v>1</v>
      </c>
      <c r="CG228">
        <f t="shared" si="199"/>
        <v>0</v>
      </c>
      <c r="CH228">
        <f t="shared" si="200"/>
        <v>1</v>
      </c>
      <c r="CI228">
        <f t="shared" si="201"/>
        <v>1</v>
      </c>
      <c r="CJ228">
        <f t="shared" si="202"/>
        <v>1</v>
      </c>
      <c r="CK228">
        <f t="shared" si="183"/>
        <v>5.9405940594059405</v>
      </c>
      <c r="CL228">
        <f t="shared" si="209"/>
        <v>0.49</v>
      </c>
      <c r="CM228">
        <f t="shared" si="210"/>
        <v>0</v>
      </c>
      <c r="CN228" t="str">
        <f t="shared" si="184"/>
        <v/>
      </c>
      <c r="CO228" t="str">
        <f t="shared" si="185"/>
        <v/>
      </c>
    </row>
    <row r="229" spans="1:93" ht="16" x14ac:dyDescent="0.2">
      <c r="A229">
        <v>555</v>
      </c>
      <c r="B229" t="s">
        <v>1616</v>
      </c>
      <c r="C229" t="s">
        <v>94</v>
      </c>
      <c r="D229" t="s">
        <v>1617</v>
      </c>
      <c r="E229" t="s">
        <v>1618</v>
      </c>
      <c r="F229" t="s">
        <v>97</v>
      </c>
      <c r="G229">
        <v>93460</v>
      </c>
      <c r="H229" t="s">
        <v>1619</v>
      </c>
      <c r="J229" t="str">
        <f t="shared" si="161"/>
        <v>Helen Reynolds_0</v>
      </c>
      <c r="K229" s="22">
        <v>9962</v>
      </c>
      <c r="L229">
        <v>1</v>
      </c>
      <c r="M229" s="22" t="s">
        <v>1620</v>
      </c>
      <c r="N229" s="22"/>
      <c r="O229">
        <v>0</v>
      </c>
      <c r="P229">
        <v>0</v>
      </c>
      <c r="Q229">
        <v>0</v>
      </c>
      <c r="R229">
        <f t="shared" si="162"/>
        <v>0</v>
      </c>
      <c r="S229">
        <f t="shared" si="163"/>
        <v>0</v>
      </c>
      <c r="T229">
        <f t="shared" si="164"/>
        <v>0</v>
      </c>
      <c r="U229">
        <f t="shared" si="165"/>
        <v>0</v>
      </c>
      <c r="V229">
        <f t="shared" si="166"/>
        <v>0</v>
      </c>
      <c r="W229">
        <f t="shared" si="211"/>
        <v>0</v>
      </c>
      <c r="X229">
        <f t="shared" si="167"/>
        <v>0</v>
      </c>
      <c r="Y229" s="22" t="s">
        <v>889</v>
      </c>
      <c r="Z229">
        <v>0</v>
      </c>
      <c r="AA229">
        <f t="shared" si="213"/>
        <v>1</v>
      </c>
      <c r="AB229">
        <f t="shared" si="168"/>
        <v>0</v>
      </c>
      <c r="AC229">
        <v>0</v>
      </c>
      <c r="AD229">
        <v>0</v>
      </c>
      <c r="AE229">
        <f t="shared" si="169"/>
        <v>0</v>
      </c>
      <c r="AF229" s="23">
        <f t="shared" si="212"/>
        <v>0</v>
      </c>
      <c r="AG229">
        <f t="shared" si="208"/>
        <v>0</v>
      </c>
      <c r="AH229">
        <v>0</v>
      </c>
      <c r="AJ229">
        <f t="shared" si="170"/>
        <v>0</v>
      </c>
      <c r="AK229" s="22" t="s">
        <v>1621</v>
      </c>
      <c r="AM229">
        <v>13</v>
      </c>
      <c r="AN229" t="str">
        <f>IF(ISERROR(VLOOKUP($J229,'[1]early late'!$G$1:$BT$134,6,FALSE)),"",VLOOKUP($J229,'[1]early late'!$G$1:$BT$134,6,FALSE))</f>
        <v/>
      </c>
      <c r="AO229" s="24">
        <v>2</v>
      </c>
      <c r="AP229" s="25">
        <f t="shared" si="195"/>
        <v>73.427397260273978</v>
      </c>
      <c r="AQ229">
        <v>1</v>
      </c>
      <c r="AS229" s="26">
        <v>0</v>
      </c>
      <c r="AT229" s="24">
        <v>1</v>
      </c>
      <c r="AU229" s="27">
        <v>6</v>
      </c>
      <c r="AV229" s="27"/>
      <c r="AW229" s="22">
        <v>37155</v>
      </c>
      <c r="AX229" s="22" t="str">
        <f>IF(ISERROR(VLOOKUP($J229,'[1]early late'!$G$1:$BT$134,7,FALSE)),"",VLOOKUP($J229,'[1]early late'!$G$1:$BT$134,7,FALSE))</f>
        <v/>
      </c>
      <c r="AY229" s="22">
        <v>37231</v>
      </c>
      <c r="AZ229" s="27">
        <v>2.5</v>
      </c>
      <c r="BA229" t="s">
        <v>245</v>
      </c>
      <c r="BB229" s="25">
        <f t="shared" si="206"/>
        <v>2</v>
      </c>
      <c r="BC229" s="27">
        <v>3.44</v>
      </c>
      <c r="BD229" s="27">
        <v>14.87</v>
      </c>
      <c r="BE229" s="27">
        <v>2.484</v>
      </c>
      <c r="BF229" s="27">
        <v>12.204000000000001</v>
      </c>
      <c r="BG229" s="27" t="str">
        <f>IF(ISERROR(VLOOKUP($J229,'[1]early late'!$G$1:$BT$134,8,FALSE)),"",VLOOKUP($J229,'[1]early late'!$G$1:$BT$134,8,FALSE))</f>
        <v/>
      </c>
      <c r="BH229" s="27" t="str">
        <f>IF(ISERROR(VLOOKUP($J229,'[1]early late'!$G$1:$BT$134,9,FALSE)),"",VLOOKUP($J229,'[1]early late'!$G$1:$BT$134,9,FALSE))</f>
        <v/>
      </c>
      <c r="BI229" s="27"/>
      <c r="BJ229">
        <v>3.63</v>
      </c>
      <c r="BK229">
        <v>17.260000000000002</v>
      </c>
      <c r="BN229" s="28" t="str">
        <f>IF(ISERROR(VLOOKUP($J229,'[1]early late'!$G$1:$BT$134,40,FALSE)),"",VLOOKUP($J229,'[1]early late'!$G$1:$BT$134,40,FALSE))</f>
        <v/>
      </c>
      <c r="BO229" s="28" t="str">
        <f>IF(ISERROR(VLOOKUP($J229,'[1]early late'!$G$1:$BT$134,41,FALSE)),"",VLOOKUP($J229,'[1]early late'!$G$1:$BT$134,41,FALSE))</f>
        <v/>
      </c>
      <c r="BP229">
        <f t="shared" si="196"/>
        <v>-0.95599999999999996</v>
      </c>
      <c r="BQ229">
        <f t="shared" si="171"/>
        <v>-2.6659999999999986</v>
      </c>
      <c r="BR229">
        <f t="shared" si="172"/>
        <v>-1.7099999999999986</v>
      </c>
      <c r="BS229">
        <f t="shared" si="197"/>
        <v>0.18999999999999995</v>
      </c>
      <c r="BT229">
        <f t="shared" si="173"/>
        <v>2.3900000000000023</v>
      </c>
      <c r="BU229">
        <f t="shared" si="174"/>
        <v>2.2000000000000028</v>
      </c>
      <c r="BW229" s="24">
        <f t="shared" si="207"/>
        <v>1</v>
      </c>
      <c r="BX229" s="24">
        <f t="shared" si="175"/>
        <v>-5.0000000000000266E-2</v>
      </c>
      <c r="BY229" s="24">
        <f t="shared" si="176"/>
        <v>1.48</v>
      </c>
      <c r="BZ229" s="24">
        <f t="shared" si="177"/>
        <v>-0.35599999999999987</v>
      </c>
      <c r="CA229" s="24">
        <f t="shared" si="178"/>
        <v>0</v>
      </c>
      <c r="CB229" s="24">
        <f t="shared" si="198"/>
        <v>1</v>
      </c>
      <c r="CC229" s="24">
        <f t="shared" si="179"/>
        <v>0</v>
      </c>
      <c r="CD229" s="25" t="e">
        <f t="shared" si="180"/>
        <v>#N/A</v>
      </c>
      <c r="CE229" s="24">
        <f t="shared" si="181"/>
        <v>1</v>
      </c>
      <c r="CF229">
        <f t="shared" si="182"/>
        <v>1</v>
      </c>
      <c r="CG229">
        <f t="shared" si="199"/>
        <v>1</v>
      </c>
      <c r="CH229">
        <f t="shared" si="200"/>
        <v>0</v>
      </c>
      <c r="CI229">
        <f t="shared" si="201"/>
        <v>1</v>
      </c>
      <c r="CJ229">
        <f t="shared" si="202"/>
        <v>1</v>
      </c>
      <c r="CK229">
        <f t="shared" si="183"/>
        <v>31.578947368421062</v>
      </c>
      <c r="CL229">
        <f t="shared" si="209"/>
        <v>1.31</v>
      </c>
      <c r="CM229">
        <f t="shared" si="210"/>
        <v>1</v>
      </c>
      <c r="CN229" t="str">
        <f t="shared" si="184"/>
        <v/>
      </c>
      <c r="CO229" t="str">
        <f t="shared" si="185"/>
        <v/>
      </c>
    </row>
    <row r="230" spans="1:93" ht="16" x14ac:dyDescent="0.2">
      <c r="A230">
        <v>557</v>
      </c>
      <c r="B230" t="s">
        <v>1627</v>
      </c>
      <c r="C230" t="s">
        <v>94</v>
      </c>
      <c r="D230" t="s">
        <v>1628</v>
      </c>
      <c r="E230" t="s">
        <v>1629</v>
      </c>
      <c r="F230" t="s">
        <v>97</v>
      </c>
      <c r="G230">
        <v>92404</v>
      </c>
      <c r="H230" t="s">
        <v>1630</v>
      </c>
      <c r="J230" t="str">
        <f t="shared" si="161"/>
        <v>Rhoda Fox_1</v>
      </c>
      <c r="K230" s="22">
        <v>9689</v>
      </c>
      <c r="L230">
        <v>1</v>
      </c>
      <c r="M230" s="43" t="s">
        <v>1631</v>
      </c>
      <c r="N230" s="43"/>
      <c r="O230">
        <v>0</v>
      </c>
      <c r="P230">
        <v>0</v>
      </c>
      <c r="Q230">
        <v>0</v>
      </c>
      <c r="R230">
        <f t="shared" si="162"/>
        <v>0</v>
      </c>
      <c r="S230">
        <f t="shared" si="163"/>
        <v>1</v>
      </c>
      <c r="T230">
        <f t="shared" si="164"/>
        <v>0</v>
      </c>
      <c r="U230">
        <f t="shared" si="165"/>
        <v>0</v>
      </c>
      <c r="V230">
        <f t="shared" si="166"/>
        <v>0</v>
      </c>
      <c r="W230">
        <f t="shared" si="211"/>
        <v>0</v>
      </c>
      <c r="X230">
        <f t="shared" si="167"/>
        <v>0</v>
      </c>
      <c r="Y230" s="22" t="s">
        <v>469</v>
      </c>
      <c r="Z230">
        <v>0</v>
      </c>
      <c r="AA230">
        <f t="shared" si="213"/>
        <v>1</v>
      </c>
      <c r="AB230">
        <f t="shared" si="168"/>
        <v>0</v>
      </c>
      <c r="AC230">
        <v>0</v>
      </c>
      <c r="AD230">
        <v>0</v>
      </c>
      <c r="AE230">
        <f t="shared" si="169"/>
        <v>0</v>
      </c>
      <c r="AF230" s="23">
        <f t="shared" si="212"/>
        <v>0</v>
      </c>
      <c r="AG230">
        <f t="shared" si="208"/>
        <v>0</v>
      </c>
      <c r="AH230">
        <v>0</v>
      </c>
      <c r="AJ230">
        <f t="shared" si="170"/>
        <v>0</v>
      </c>
      <c r="AK230" s="22" t="s">
        <v>1632</v>
      </c>
      <c r="AN230" s="23">
        <v>14</v>
      </c>
      <c r="AO230" s="24">
        <v>2</v>
      </c>
      <c r="AP230" s="25">
        <f t="shared" si="195"/>
        <v>73.476712328767121</v>
      </c>
      <c r="AQ230">
        <v>1</v>
      </c>
      <c r="AS230" s="26">
        <v>1</v>
      </c>
      <c r="AT230" s="24">
        <v>1</v>
      </c>
      <c r="AU230" s="27">
        <v>6</v>
      </c>
      <c r="AV230" s="27"/>
      <c r="AW230" s="22">
        <v>36901</v>
      </c>
      <c r="AX230" s="22" t="str">
        <f>IF(ISERROR(VLOOKUP($J230,'[1]early late'!$G$1:$BT$134,7,FALSE)),"",VLOOKUP($J230,'[1]early late'!$G$1:$BT$134,7,FALSE))</f>
        <v/>
      </c>
      <c r="AY230" s="22">
        <v>37028</v>
      </c>
      <c r="AZ230" s="27">
        <v>4.2333333333333298</v>
      </c>
      <c r="BA230" t="s">
        <v>245</v>
      </c>
      <c r="BB230" s="25">
        <f t="shared" si="206"/>
        <v>2</v>
      </c>
      <c r="BC230" s="27">
        <v>1</v>
      </c>
      <c r="BD230" s="27">
        <v>12.61</v>
      </c>
      <c r="BE230" s="27">
        <v>2.76</v>
      </c>
      <c r="BF230" s="27">
        <v>18.5</v>
      </c>
      <c r="BG230" s="27" t="str">
        <f>IF(ISERROR(VLOOKUP($J230,'[1]early late'!$G$1:$BT$134,8,FALSE)),"",VLOOKUP($J230,'[1]early late'!$G$1:$BT$134,8,FALSE))</f>
        <v/>
      </c>
      <c r="BH230" s="27" t="str">
        <f>IF(ISERROR(VLOOKUP($J230,'[1]early late'!$G$1:$BT$134,9,FALSE)),"",VLOOKUP($J230,'[1]early late'!$G$1:$BT$134,9,FALSE))</f>
        <v/>
      </c>
      <c r="BI230" s="27"/>
      <c r="BJ230">
        <v>1.68</v>
      </c>
      <c r="BK230">
        <v>16.55</v>
      </c>
      <c r="BN230" s="28" t="str">
        <f>IF(ISERROR(VLOOKUP($J230,'[1]early late'!$G$1:$BT$134,40,FALSE)),"",VLOOKUP($J230,'[1]early late'!$G$1:$BT$134,40,FALSE))</f>
        <v/>
      </c>
      <c r="BO230" s="28" t="str">
        <f>IF(ISERROR(VLOOKUP($J230,'[1]early late'!$G$1:$BT$134,41,FALSE)),"",VLOOKUP($J230,'[1]early late'!$G$1:$BT$134,41,FALSE))</f>
        <v/>
      </c>
      <c r="BP230">
        <f t="shared" si="196"/>
        <v>1.7599999999999998</v>
      </c>
      <c r="BQ230">
        <f t="shared" si="171"/>
        <v>5.8900000000000006</v>
      </c>
      <c r="BR230">
        <f t="shared" si="172"/>
        <v>4.1300000000000008</v>
      </c>
      <c r="BS230">
        <f t="shared" si="197"/>
        <v>0.67999999999999994</v>
      </c>
      <c r="BT230">
        <f t="shared" si="173"/>
        <v>3.9400000000000013</v>
      </c>
      <c r="BU230">
        <f t="shared" si="174"/>
        <v>3.2600000000000016</v>
      </c>
      <c r="BW230" s="24">
        <f t="shared" si="207"/>
        <v>1</v>
      </c>
      <c r="BX230" s="24">
        <f t="shared" si="175"/>
        <v>-1.2</v>
      </c>
      <c r="BY230" s="24">
        <f t="shared" si="176"/>
        <v>-0.73</v>
      </c>
      <c r="BZ230" s="24">
        <f t="shared" si="177"/>
        <v>-0.15000000000000036</v>
      </c>
      <c r="CA230" s="24">
        <f t="shared" si="178"/>
        <v>1</v>
      </c>
      <c r="CB230" s="24">
        <f t="shared" si="198"/>
        <v>0</v>
      </c>
      <c r="CC230" s="24">
        <f t="shared" si="179"/>
        <v>0</v>
      </c>
      <c r="CD230" s="25" t="e">
        <f t="shared" si="180"/>
        <v>#N/A</v>
      </c>
      <c r="CE230" s="24">
        <f t="shared" si="181"/>
        <v>1</v>
      </c>
      <c r="CF230">
        <f t="shared" si="182"/>
        <v>1</v>
      </c>
      <c r="CG230">
        <f t="shared" si="199"/>
        <v>0</v>
      </c>
      <c r="CH230">
        <f t="shared" si="200"/>
        <v>0</v>
      </c>
      <c r="CI230">
        <f t="shared" si="201"/>
        <v>0</v>
      </c>
      <c r="CJ230">
        <f t="shared" si="202"/>
        <v>0</v>
      </c>
      <c r="CK230">
        <f t="shared" si="183"/>
        <v>8.8235294117647065</v>
      </c>
      <c r="CL230">
        <f t="shared" si="209"/>
        <v>0.82000000000000006</v>
      </c>
      <c r="CM230">
        <f t="shared" si="210"/>
        <v>0</v>
      </c>
      <c r="CN230" t="str">
        <f t="shared" si="184"/>
        <v/>
      </c>
      <c r="CO230" t="str">
        <f t="shared" si="185"/>
        <v/>
      </c>
    </row>
    <row r="231" spans="1:93" ht="16" hidden="1" x14ac:dyDescent="0.2">
      <c r="A231">
        <v>559</v>
      </c>
      <c r="B231" t="s">
        <v>175</v>
      </c>
      <c r="C231" t="s">
        <v>94</v>
      </c>
      <c r="D231" t="s">
        <v>176</v>
      </c>
      <c r="E231" t="s">
        <v>177</v>
      </c>
      <c r="F231" t="s">
        <v>97</v>
      </c>
      <c r="G231">
        <v>91357</v>
      </c>
      <c r="H231" t="s">
        <v>178</v>
      </c>
      <c r="J231" t="str">
        <f t="shared" si="161"/>
        <v>Carmen Hanlon_0</v>
      </c>
      <c r="K231" s="22">
        <v>10965</v>
      </c>
      <c r="L231">
        <v>1</v>
      </c>
      <c r="M231" s="22" t="s">
        <v>1635</v>
      </c>
      <c r="N231" s="22"/>
      <c r="O231">
        <v>1</v>
      </c>
      <c r="P231">
        <v>1</v>
      </c>
      <c r="Q231">
        <v>1</v>
      </c>
      <c r="R231">
        <f t="shared" si="162"/>
        <v>0</v>
      </c>
      <c r="S231">
        <f t="shared" si="163"/>
        <v>0</v>
      </c>
      <c r="T231">
        <f t="shared" si="164"/>
        <v>0</v>
      </c>
      <c r="U231">
        <f t="shared" si="165"/>
        <v>0</v>
      </c>
      <c r="V231">
        <f t="shared" si="166"/>
        <v>0</v>
      </c>
      <c r="W231">
        <f t="shared" si="211"/>
        <v>0</v>
      </c>
      <c r="X231">
        <f t="shared" si="167"/>
        <v>0</v>
      </c>
      <c r="Y231" s="22" t="s">
        <v>1636</v>
      </c>
      <c r="Z231">
        <v>0</v>
      </c>
      <c r="AA231" s="31">
        <f t="shared" si="213"/>
        <v>0</v>
      </c>
      <c r="AB231">
        <f t="shared" si="168"/>
        <v>0</v>
      </c>
      <c r="AC231">
        <v>0</v>
      </c>
      <c r="AD231">
        <v>0</v>
      </c>
      <c r="AE231">
        <f t="shared" si="169"/>
        <v>1</v>
      </c>
      <c r="AF231">
        <f t="shared" si="212"/>
        <v>1</v>
      </c>
      <c r="AG231">
        <f t="shared" si="208"/>
        <v>0</v>
      </c>
      <c r="AH231">
        <v>0</v>
      </c>
      <c r="AJ231">
        <f t="shared" si="170"/>
        <v>0</v>
      </c>
      <c r="AK231" s="22"/>
      <c r="AL231">
        <v>26</v>
      </c>
      <c r="AM231">
        <v>7</v>
      </c>
      <c r="AN231">
        <v>14</v>
      </c>
      <c r="AO231" s="24">
        <v>2</v>
      </c>
      <c r="AP231" s="25">
        <f t="shared" si="195"/>
        <v>80.197260273972603</v>
      </c>
      <c r="AQ231">
        <v>1</v>
      </c>
      <c r="AS231" s="24">
        <v>0</v>
      </c>
      <c r="AT231" s="24" t="e">
        <f>IF(#REF!="OU",1,IF(AND(#REF!="OD",AS231=0),1,IF(AND(#REF!="OS",AS231=0),0,IF(AND(#REF!="OD",AS231=1),0,IF(AND(#REF!="OS",AS231=1),1,"")))))</f>
        <v>#REF!</v>
      </c>
      <c r="AU231">
        <v>6</v>
      </c>
      <c r="AW231" s="22">
        <v>40662</v>
      </c>
      <c r="AX231" s="22" t="str">
        <f>IF(ISERROR(VLOOKUP($J231,'[2]early late'!$G$1:$BT$134,7,FALSE)),"",VLOOKUP($J231,'[2]early late'!$G$1:$BT$134,7,FALSE))</f>
        <v/>
      </c>
      <c r="AY231" s="22">
        <v>40679</v>
      </c>
      <c r="AZ231" s="27">
        <f>IF(AND(ISNUMBER(AW231),ISNUMBER(AY231)),DAYS360(AW231,AY231)/30,"")</f>
        <v>0.56666666666666665</v>
      </c>
      <c r="BA231" t="s">
        <v>118</v>
      </c>
      <c r="BB231" s="25">
        <f t="shared" si="206"/>
        <v>1</v>
      </c>
      <c r="BC231" s="27">
        <v>2.0299999999999998</v>
      </c>
      <c r="BD231" s="27">
        <v>16.54</v>
      </c>
      <c r="BE231" s="27">
        <v>1.34</v>
      </c>
      <c r="BF231" s="27">
        <v>18.190000000000001</v>
      </c>
      <c r="BG231" s="27" t="str">
        <f>IF(ISERROR(VLOOKUP($J231,'[2]early late'!$G$1:$BT$134,8,FALSE)),"",VLOOKUP($J231,'[2]early late'!$G$1:$BT$134,8,FALSE))</f>
        <v/>
      </c>
      <c r="BH231" s="27" t="str">
        <f>IF(ISERROR(VLOOKUP($J231,'[2]early late'!$G$1:$BT$134,9,FALSE)),"",VLOOKUP($J231,'[2]early late'!$G$1:$BT$134,9,FALSE))</f>
        <v/>
      </c>
      <c r="BI231" s="27"/>
      <c r="BJ231" s="27">
        <v>2.62</v>
      </c>
      <c r="BK231" s="27">
        <v>13.24</v>
      </c>
      <c r="BM231" s="28"/>
      <c r="BN231" s="28" t="str">
        <f>IF(ISERROR(VLOOKUP($J231,'[2]early late'!$G$1:$BT$134,40,FALSE)),"",VLOOKUP($J231,'[2]early late'!$G$1:$BT$134,40,FALSE))</f>
        <v/>
      </c>
      <c r="BO231" s="28" t="str">
        <f>IF(ISERROR(VLOOKUP($J231,'[2]early late'!$G$1:$BT$134,41,FALSE)),"",VLOOKUP($J231,'[2]early late'!$G$1:$BT$134,41,FALSE))</f>
        <v/>
      </c>
      <c r="BP231">
        <f t="shared" si="196"/>
        <v>-0.68999999999999972</v>
      </c>
      <c r="BQ231">
        <f t="shared" si="171"/>
        <v>1.6500000000000021</v>
      </c>
      <c r="BR231">
        <f t="shared" si="172"/>
        <v>2.3400000000000016</v>
      </c>
      <c r="BS231">
        <f t="shared" si="197"/>
        <v>0.5900000000000003</v>
      </c>
      <c r="BT231">
        <f t="shared" si="173"/>
        <v>-3.2999999999999989</v>
      </c>
      <c r="BU231">
        <f t="shared" si="174"/>
        <v>-3.8899999999999988</v>
      </c>
      <c r="BV231" t="str">
        <f>IF(ISNUMBER($BL231),IF($BL231=$BW231,1,0),"")</f>
        <v/>
      </c>
      <c r="BW231" s="24">
        <f t="shared" si="207"/>
        <v>0</v>
      </c>
      <c r="BX231" s="24">
        <f t="shared" si="175"/>
        <v>1.01</v>
      </c>
      <c r="BY231" s="24">
        <f t="shared" si="176"/>
        <v>1.3479999999999999</v>
      </c>
      <c r="BZ231" s="24">
        <f t="shared" si="177"/>
        <v>-0.84099999999999997</v>
      </c>
      <c r="CA231" s="24">
        <f t="shared" si="178"/>
        <v>0</v>
      </c>
      <c r="CB231" s="24" t="str">
        <f t="shared" si="198"/>
        <v/>
      </c>
      <c r="CC231" s="24">
        <f t="shared" si="179"/>
        <v>1</v>
      </c>
      <c r="CD231" s="25">
        <f t="shared" si="180"/>
        <v>0</v>
      </c>
      <c r="CE231" s="24">
        <f t="shared" si="181"/>
        <v>1</v>
      </c>
      <c r="CF231">
        <f t="shared" si="182"/>
        <v>1</v>
      </c>
      <c r="CG231">
        <f t="shared" si="199"/>
        <v>1</v>
      </c>
      <c r="CH231">
        <f t="shared" si="200"/>
        <v>0</v>
      </c>
      <c r="CI231">
        <f t="shared" si="201"/>
        <v>0</v>
      </c>
      <c r="CJ231">
        <f t="shared" si="202"/>
        <v>1</v>
      </c>
      <c r="CK231" t="e">
        <f t="shared" si="183"/>
        <v>#REF!</v>
      </c>
      <c r="CL231">
        <f t="shared" si="209"/>
        <v>0.9099999999999997</v>
      </c>
      <c r="CM231">
        <f t="shared" si="210"/>
        <v>0</v>
      </c>
      <c r="CN231" t="str">
        <f t="shared" si="184"/>
        <v/>
      </c>
      <c r="CO231" t="str">
        <f t="shared" si="185"/>
        <v/>
      </c>
    </row>
    <row r="232" spans="1:93" ht="16" hidden="1" x14ac:dyDescent="0.2">
      <c r="A232">
        <v>563</v>
      </c>
      <c r="B232" t="s">
        <v>690</v>
      </c>
      <c r="C232" t="s">
        <v>94</v>
      </c>
      <c r="D232" t="s">
        <v>691</v>
      </c>
      <c r="E232" t="s">
        <v>242</v>
      </c>
      <c r="F232" t="s">
        <v>97</v>
      </c>
      <c r="G232">
        <v>91403</v>
      </c>
      <c r="H232" t="s">
        <v>692</v>
      </c>
      <c r="J232" t="str">
        <f t="shared" si="161"/>
        <v>Hazel Palache_1</v>
      </c>
      <c r="K232" s="22">
        <v>15076</v>
      </c>
      <c r="L232">
        <v>1</v>
      </c>
      <c r="M232" s="22" t="s">
        <v>451</v>
      </c>
      <c r="N232" s="22"/>
      <c r="O232">
        <v>1</v>
      </c>
      <c r="P232">
        <v>1</v>
      </c>
      <c r="Q232">
        <v>0</v>
      </c>
      <c r="R232">
        <f t="shared" si="162"/>
        <v>0</v>
      </c>
      <c r="S232">
        <f t="shared" si="163"/>
        <v>0</v>
      </c>
      <c r="T232">
        <f t="shared" si="164"/>
        <v>0</v>
      </c>
      <c r="U232">
        <f t="shared" si="165"/>
        <v>0</v>
      </c>
      <c r="V232">
        <f t="shared" si="166"/>
        <v>0</v>
      </c>
      <c r="W232">
        <f t="shared" si="211"/>
        <v>0</v>
      </c>
      <c r="X232">
        <f t="shared" si="167"/>
        <v>0</v>
      </c>
      <c r="Y232" s="22" t="s">
        <v>451</v>
      </c>
      <c r="Z232">
        <v>0</v>
      </c>
      <c r="AA232" s="31">
        <f t="shared" si="213"/>
        <v>0</v>
      </c>
      <c r="AB232">
        <f t="shared" si="168"/>
        <v>1</v>
      </c>
      <c r="AC232">
        <v>1</v>
      </c>
      <c r="AD232">
        <v>0</v>
      </c>
      <c r="AE232">
        <f t="shared" si="169"/>
        <v>0</v>
      </c>
      <c r="AF232">
        <f t="shared" si="212"/>
        <v>0</v>
      </c>
      <c r="AG232">
        <f t="shared" si="208"/>
        <v>0</v>
      </c>
      <c r="AH232">
        <v>0</v>
      </c>
      <c r="AJ232">
        <f t="shared" si="170"/>
        <v>0</v>
      </c>
      <c r="AK232" s="22"/>
      <c r="AL232">
        <v>26</v>
      </c>
      <c r="AN232">
        <v>18</v>
      </c>
      <c r="AO232" s="24">
        <v>2</v>
      </c>
      <c r="AP232" s="25">
        <f t="shared" si="195"/>
        <v>64.495890410958907</v>
      </c>
      <c r="AQ232">
        <v>1</v>
      </c>
      <c r="AS232" s="24">
        <v>1</v>
      </c>
      <c r="AT232" s="24">
        <v>0</v>
      </c>
      <c r="AU232" s="27">
        <v>6</v>
      </c>
      <c r="AV232" s="27"/>
      <c r="AW232" s="22">
        <v>38961</v>
      </c>
      <c r="AX232" s="22" t="str">
        <f>IF(ISERROR(VLOOKUP($J232,'[2]early late'!$G$1:$BT$134,7,FALSE)),"",VLOOKUP($J232,'[2]early late'!$G$1:$BT$134,7,FALSE))</f>
        <v/>
      </c>
      <c r="AY232" s="22">
        <v>38995</v>
      </c>
      <c r="AZ232" s="27">
        <v>1.13333333333333</v>
      </c>
      <c r="BA232" t="s">
        <v>101</v>
      </c>
      <c r="BB232" s="25">
        <f t="shared" si="206"/>
        <v>0</v>
      </c>
      <c r="BC232" s="27">
        <v>2.96</v>
      </c>
      <c r="BD232" s="27">
        <v>19.53</v>
      </c>
      <c r="BE232" s="27">
        <v>4</v>
      </c>
      <c r="BF232" s="27">
        <v>21.54</v>
      </c>
      <c r="BG232" s="27" t="str">
        <f>IF(ISERROR(VLOOKUP($J232,'[2]early late'!$G$1:$BT$134,8,FALSE)),"",VLOOKUP($J232,'[2]early late'!$G$1:$BT$134,8,FALSE))</f>
        <v/>
      </c>
      <c r="BH232" s="27" t="str">
        <f>IF(ISERROR(VLOOKUP($J232,'[2]early late'!$G$1:$BT$134,9,FALSE)),"",VLOOKUP($J232,'[2]early late'!$G$1:$BT$134,9,FALSE))</f>
        <v/>
      </c>
      <c r="BI232" s="27"/>
      <c r="BJ232">
        <v>3.31</v>
      </c>
      <c r="BK232">
        <v>17.88</v>
      </c>
      <c r="BM232" s="28" t="s">
        <v>694</v>
      </c>
      <c r="BN232" s="28" t="str">
        <f>IF(ISERROR(VLOOKUP($J232,'[2]early late'!$G$1:$BT$134,40,FALSE)),"",VLOOKUP($J232,'[2]early late'!$G$1:$BT$134,40,FALSE))</f>
        <v/>
      </c>
      <c r="BO232" s="28" t="str">
        <f>IF(ISERROR(VLOOKUP($J232,'[2]early late'!$G$1:$BT$134,41,FALSE)),"",VLOOKUP($J232,'[2]early late'!$G$1:$BT$134,41,FALSE))</f>
        <v/>
      </c>
      <c r="BP232">
        <f t="shared" si="196"/>
        <v>1.04</v>
      </c>
      <c r="BQ232">
        <f t="shared" si="171"/>
        <v>2.009999999999998</v>
      </c>
      <c r="BR232">
        <f t="shared" si="172"/>
        <v>0.96999999999999797</v>
      </c>
      <c r="BS232">
        <f t="shared" si="197"/>
        <v>0.35000000000000009</v>
      </c>
      <c r="BT232">
        <f t="shared" si="173"/>
        <v>-1.6500000000000021</v>
      </c>
      <c r="BU232">
        <f t="shared" si="174"/>
        <v>-2.0000000000000018</v>
      </c>
      <c r="BW232" s="24">
        <f t="shared" si="207"/>
        <v>0</v>
      </c>
      <c r="BX232" s="24">
        <f t="shared" si="175"/>
        <v>0.20000000000000018</v>
      </c>
      <c r="BY232" s="24">
        <f t="shared" si="176"/>
        <v>2.13</v>
      </c>
      <c r="BZ232" s="24">
        <f t="shared" si="177"/>
        <v>-1.9999999999999574E-2</v>
      </c>
      <c r="CA232" s="24">
        <f t="shared" si="178"/>
        <v>0</v>
      </c>
      <c r="CB232" s="24" t="str">
        <f t="shared" si="198"/>
        <v/>
      </c>
      <c r="CC232" s="24">
        <f t="shared" si="179"/>
        <v>1</v>
      </c>
      <c r="CD232" s="25">
        <f t="shared" si="180"/>
        <v>0</v>
      </c>
      <c r="CE232" s="24">
        <f t="shared" si="181"/>
        <v>1</v>
      </c>
      <c r="CF232">
        <f t="shared" si="182"/>
        <v>1</v>
      </c>
      <c r="CG232">
        <f t="shared" si="199"/>
        <v>1</v>
      </c>
      <c r="CH232">
        <f t="shared" si="200"/>
        <v>0</v>
      </c>
      <c r="CI232">
        <f t="shared" si="201"/>
        <v>1</v>
      </c>
      <c r="CJ232">
        <f t="shared" si="202"/>
        <v>1</v>
      </c>
      <c r="CK232" t="str">
        <f t="shared" si="183"/>
        <v/>
      </c>
      <c r="CL232">
        <f t="shared" si="209"/>
        <v>1.1499999999999999</v>
      </c>
      <c r="CM232">
        <f t="shared" si="210"/>
        <v>1</v>
      </c>
      <c r="CN232" t="str">
        <f t="shared" si="184"/>
        <v/>
      </c>
      <c r="CO232">
        <f t="shared" si="185"/>
        <v>1</v>
      </c>
    </row>
    <row r="233" spans="1:93" ht="16" hidden="1" x14ac:dyDescent="0.2">
      <c r="A233">
        <v>564</v>
      </c>
      <c r="B233" t="s">
        <v>710</v>
      </c>
      <c r="C233" t="s">
        <v>94</v>
      </c>
      <c r="J233" t="str">
        <f t="shared" si="161"/>
        <v>Janice Price_0</v>
      </c>
      <c r="K233" s="22">
        <v>16102</v>
      </c>
      <c r="L233">
        <v>0</v>
      </c>
      <c r="M233" s="22"/>
      <c r="N233" s="22"/>
      <c r="O233">
        <v>0</v>
      </c>
      <c r="P233">
        <v>0</v>
      </c>
      <c r="Q233">
        <v>0</v>
      </c>
      <c r="R233">
        <f t="shared" si="162"/>
        <v>0</v>
      </c>
      <c r="S233">
        <f t="shared" si="163"/>
        <v>0</v>
      </c>
      <c r="T233">
        <f t="shared" si="164"/>
        <v>0</v>
      </c>
      <c r="U233">
        <f t="shared" si="165"/>
        <v>0</v>
      </c>
      <c r="V233">
        <f t="shared" si="166"/>
        <v>0</v>
      </c>
      <c r="W233">
        <f t="shared" si="211"/>
        <v>0</v>
      </c>
      <c r="X233">
        <f t="shared" si="167"/>
        <v>0</v>
      </c>
      <c r="Y233" s="22" t="s">
        <v>582</v>
      </c>
      <c r="Z233">
        <v>0</v>
      </c>
      <c r="AA233" s="31">
        <f t="shared" si="213"/>
        <v>0</v>
      </c>
      <c r="AB233">
        <f t="shared" si="168"/>
        <v>1</v>
      </c>
      <c r="AC233">
        <v>1</v>
      </c>
      <c r="AD233">
        <v>1</v>
      </c>
      <c r="AE233">
        <f t="shared" si="169"/>
        <v>0</v>
      </c>
      <c r="AF233">
        <f t="shared" si="212"/>
        <v>0</v>
      </c>
      <c r="AG233">
        <f t="shared" si="208"/>
        <v>0</v>
      </c>
      <c r="AH233">
        <v>0</v>
      </c>
      <c r="AJ233">
        <f t="shared" si="170"/>
        <v>0</v>
      </c>
      <c r="AK233" s="22"/>
      <c r="AN233">
        <v>14</v>
      </c>
      <c r="AO233" s="24">
        <v>2</v>
      </c>
      <c r="AP233" s="25">
        <f t="shared" si="195"/>
        <v>65.887671232876713</v>
      </c>
      <c r="AQ233">
        <v>1</v>
      </c>
      <c r="AS233" s="24">
        <v>0</v>
      </c>
      <c r="AT233" s="24">
        <v>0</v>
      </c>
      <c r="AU233" s="27">
        <v>6</v>
      </c>
      <c r="AV233" s="27"/>
      <c r="AW233" s="29">
        <v>40501</v>
      </c>
      <c r="AX233" s="22" t="str">
        <f>IF(ISERROR(VLOOKUP($J233,'[2]early late'!$G$1:$BT$134,7,FALSE)),"",VLOOKUP($J233,'[2]early late'!$G$1:$BT$134,7,FALSE))</f>
        <v/>
      </c>
      <c r="AY233" s="29">
        <v>40602</v>
      </c>
      <c r="AZ233" s="27">
        <v>3.3</v>
      </c>
      <c r="BA233" t="s">
        <v>118</v>
      </c>
      <c r="BB233" s="25">
        <f t="shared" si="206"/>
        <v>1</v>
      </c>
      <c r="BC233">
        <v>4.18</v>
      </c>
      <c r="BD233">
        <v>18.010000000000002</v>
      </c>
      <c r="BE233">
        <v>4.07</v>
      </c>
      <c r="BF233">
        <v>19.89</v>
      </c>
      <c r="BG233" s="27" t="str">
        <f>IF(ISERROR(VLOOKUP($J233,'[2]early late'!$G$1:$BT$134,8,FALSE)),"",VLOOKUP($J233,'[2]early late'!$G$1:$BT$134,8,FALSE))</f>
        <v/>
      </c>
      <c r="BH233" s="27" t="str">
        <f>IF(ISERROR(VLOOKUP($J233,'[2]early late'!$G$1:$BT$134,9,FALSE)),"",VLOOKUP($J233,'[2]early late'!$G$1:$BT$134,9,FALSE))</f>
        <v/>
      </c>
      <c r="BJ233">
        <v>4.6100000000000003</v>
      </c>
      <c r="BK233">
        <v>18.91</v>
      </c>
      <c r="BM233" t="s">
        <v>712</v>
      </c>
      <c r="BN233" s="28" t="str">
        <f>IF(ISERROR(VLOOKUP($J233,'[2]early late'!$G$1:$BT$134,40,FALSE)),"",VLOOKUP($J233,'[2]early late'!$G$1:$BT$134,40,FALSE))</f>
        <v/>
      </c>
      <c r="BO233" s="28" t="str">
        <f>IF(ISERROR(VLOOKUP($J233,'[2]early late'!$G$1:$BT$134,41,FALSE)),"",VLOOKUP($J233,'[2]early late'!$G$1:$BT$134,41,FALSE))</f>
        <v/>
      </c>
      <c r="BP233">
        <f t="shared" si="196"/>
        <v>-0.10999999999999943</v>
      </c>
      <c r="BQ233">
        <f t="shared" si="171"/>
        <v>1.879999999999999</v>
      </c>
      <c r="BR233">
        <f t="shared" si="172"/>
        <v>1.9899999999999984</v>
      </c>
      <c r="BS233">
        <f t="shared" si="197"/>
        <v>0.4300000000000006</v>
      </c>
      <c r="BT233">
        <f t="shared" si="173"/>
        <v>0.89999999999999858</v>
      </c>
      <c r="BU233">
        <f t="shared" si="174"/>
        <v>0.46999999999999886</v>
      </c>
      <c r="BW233" s="24">
        <f t="shared" si="207"/>
        <v>0</v>
      </c>
      <c r="BX233" s="24">
        <f t="shared" si="175"/>
        <v>-8.0000000000000071E-2</v>
      </c>
      <c r="BY233" s="24">
        <f t="shared" si="176"/>
        <v>2.4699999999999998</v>
      </c>
      <c r="BZ233" s="24">
        <f t="shared" si="177"/>
        <v>0.3100000000000005</v>
      </c>
      <c r="CA233" s="24">
        <f t="shared" si="178"/>
        <v>0</v>
      </c>
      <c r="CB233" s="24" t="str">
        <f t="shared" si="198"/>
        <v/>
      </c>
      <c r="CC233" s="24">
        <f t="shared" si="179"/>
        <v>1</v>
      </c>
      <c r="CD233" s="25">
        <f t="shared" si="180"/>
        <v>0</v>
      </c>
      <c r="CE233" s="24">
        <f t="shared" si="181"/>
        <v>1</v>
      </c>
      <c r="CF233">
        <f t="shared" si="182"/>
        <v>1</v>
      </c>
      <c r="CG233">
        <f t="shared" si="199"/>
        <v>1</v>
      </c>
      <c r="CH233">
        <f t="shared" si="200"/>
        <v>0</v>
      </c>
      <c r="CI233">
        <f t="shared" si="201"/>
        <v>1</v>
      </c>
      <c r="CJ233">
        <f t="shared" si="202"/>
        <v>1</v>
      </c>
      <c r="CK233" t="str">
        <f t="shared" si="183"/>
        <v/>
      </c>
      <c r="CL233">
        <f t="shared" si="209"/>
        <v>1.0699999999999994</v>
      </c>
      <c r="CM233">
        <f t="shared" si="210"/>
        <v>1</v>
      </c>
      <c r="CN233" t="str">
        <f t="shared" si="184"/>
        <v/>
      </c>
      <c r="CO233">
        <f t="shared" si="185"/>
        <v>1</v>
      </c>
    </row>
    <row r="234" spans="1:93" ht="16" hidden="1" x14ac:dyDescent="0.2">
      <c r="A234">
        <v>566</v>
      </c>
      <c r="B234" t="s">
        <v>726</v>
      </c>
      <c r="C234" t="s">
        <v>94</v>
      </c>
      <c r="D234" t="s">
        <v>727</v>
      </c>
      <c r="E234" t="s">
        <v>728</v>
      </c>
      <c r="F234" t="s">
        <v>97</v>
      </c>
      <c r="G234">
        <v>92570</v>
      </c>
      <c r="H234" t="s">
        <v>729</v>
      </c>
      <c r="J234" t="str">
        <f t="shared" si="161"/>
        <v>Karen North_1</v>
      </c>
      <c r="K234" s="22">
        <v>18887</v>
      </c>
      <c r="L234">
        <v>1</v>
      </c>
      <c r="M234" s="22" t="s">
        <v>730</v>
      </c>
      <c r="N234" s="22"/>
      <c r="O234">
        <v>0</v>
      </c>
      <c r="P234">
        <v>0</v>
      </c>
      <c r="Q234">
        <v>0</v>
      </c>
      <c r="R234">
        <f t="shared" si="162"/>
        <v>0</v>
      </c>
      <c r="S234">
        <f t="shared" si="163"/>
        <v>1</v>
      </c>
      <c r="T234">
        <f t="shared" si="164"/>
        <v>0</v>
      </c>
      <c r="U234">
        <f t="shared" si="165"/>
        <v>0</v>
      </c>
      <c r="V234">
        <f t="shared" si="166"/>
        <v>0</v>
      </c>
      <c r="W234">
        <f t="shared" si="211"/>
        <v>0</v>
      </c>
      <c r="X234">
        <f t="shared" si="167"/>
        <v>0</v>
      </c>
      <c r="Y234" s="22" t="s">
        <v>1641</v>
      </c>
      <c r="Z234">
        <v>0</v>
      </c>
      <c r="AA234" s="31">
        <f t="shared" si="213"/>
        <v>0</v>
      </c>
      <c r="AB234">
        <f t="shared" si="168"/>
        <v>1</v>
      </c>
      <c r="AC234">
        <v>1</v>
      </c>
      <c r="AD234">
        <v>0</v>
      </c>
      <c r="AE234">
        <f t="shared" si="169"/>
        <v>0</v>
      </c>
      <c r="AF234">
        <f t="shared" si="212"/>
        <v>0</v>
      </c>
      <c r="AG234">
        <f t="shared" si="208"/>
        <v>0</v>
      </c>
      <c r="AH234">
        <v>0</v>
      </c>
      <c r="AJ234">
        <f t="shared" si="170"/>
        <v>0</v>
      </c>
      <c r="AK234" s="22" t="s">
        <v>732</v>
      </c>
      <c r="AN234">
        <v>15</v>
      </c>
      <c r="AO234" s="24">
        <v>2</v>
      </c>
      <c r="AP234" s="25">
        <f t="shared" si="195"/>
        <v>56.37808219178082</v>
      </c>
      <c r="AQ234">
        <v>1</v>
      </c>
      <c r="AS234" s="24">
        <v>1</v>
      </c>
      <c r="AT234" s="24">
        <v>0</v>
      </c>
      <c r="AU234" s="27">
        <v>6</v>
      </c>
      <c r="AV234" s="27"/>
      <c r="AW234" s="22">
        <v>39766</v>
      </c>
      <c r="AX234" s="22" t="str">
        <f>IF(ISERROR(VLOOKUP($J234,'[2]early late'!$G$1:$BT$134,7,FALSE)),"",VLOOKUP($J234,'[2]early late'!$G$1:$BT$134,7,FALSE))</f>
        <v/>
      </c>
      <c r="AY234" s="22">
        <v>39846</v>
      </c>
      <c r="AZ234" s="27">
        <v>2.6</v>
      </c>
      <c r="BA234" t="s">
        <v>101</v>
      </c>
      <c r="BB234" s="25">
        <f t="shared" si="206"/>
        <v>0</v>
      </c>
      <c r="BC234" s="27">
        <v>3.8</v>
      </c>
      <c r="BD234" s="27">
        <v>18.54</v>
      </c>
      <c r="BE234" s="27">
        <v>3.64</v>
      </c>
      <c r="BF234" s="27">
        <v>18.43</v>
      </c>
      <c r="BG234" s="27" t="str">
        <f>IF(ISERROR(VLOOKUP($J234,'[2]early late'!$G$1:$BT$134,8,FALSE)),"",VLOOKUP($J234,'[2]early late'!$G$1:$BT$134,8,FALSE))</f>
        <v/>
      </c>
      <c r="BH234" s="27" t="str">
        <f>IF(ISERROR(VLOOKUP($J234,'[2]early late'!$G$1:$BT$134,9,FALSE)),"",VLOOKUP($J234,'[2]early late'!$G$1:$BT$134,9,FALSE))</f>
        <v/>
      </c>
      <c r="BI234" s="27"/>
      <c r="BJ234">
        <v>3.14</v>
      </c>
      <c r="BK234">
        <v>20.66</v>
      </c>
      <c r="BM234" s="28" t="s">
        <v>670</v>
      </c>
      <c r="BN234" s="28" t="str">
        <f>IF(ISERROR(VLOOKUP($J234,'[2]early late'!$G$1:$BT$134,40,FALSE)),"",VLOOKUP($J234,'[2]early late'!$G$1:$BT$134,40,FALSE))</f>
        <v/>
      </c>
      <c r="BO234" s="28" t="str">
        <f>IF(ISERROR(VLOOKUP($J234,'[2]early late'!$G$1:$BT$134,41,FALSE)),"",VLOOKUP($J234,'[2]early late'!$G$1:$BT$134,41,FALSE))</f>
        <v/>
      </c>
      <c r="BP234">
        <f t="shared" si="196"/>
        <v>-0.1599999999999997</v>
      </c>
      <c r="BQ234">
        <f t="shared" si="171"/>
        <v>-0.10999999999999943</v>
      </c>
      <c r="BR234">
        <f t="shared" si="172"/>
        <v>5.0000000000000266E-2</v>
      </c>
      <c r="BS234">
        <f t="shared" si="197"/>
        <v>-0.6599999999999997</v>
      </c>
      <c r="BT234">
        <f t="shared" si="173"/>
        <v>2.120000000000001</v>
      </c>
      <c r="BU234">
        <f t="shared" si="174"/>
        <v>2.7800000000000011</v>
      </c>
      <c r="BW234" s="24">
        <f t="shared" si="207"/>
        <v>0</v>
      </c>
      <c r="BX234" s="24">
        <f t="shared" si="175"/>
        <v>-0.25999999999999979</v>
      </c>
      <c r="BY234" s="24">
        <f t="shared" si="176"/>
        <v>1.9</v>
      </c>
      <c r="BZ234" s="24">
        <f t="shared" si="177"/>
        <v>-1.6999999999999997</v>
      </c>
      <c r="CA234" s="24">
        <f t="shared" si="178"/>
        <v>0</v>
      </c>
      <c r="CB234" s="24" t="str">
        <f t="shared" si="198"/>
        <v/>
      </c>
      <c r="CC234" s="24">
        <f t="shared" si="179"/>
        <v>1</v>
      </c>
      <c r="CD234" s="25">
        <f t="shared" si="180"/>
        <v>0</v>
      </c>
      <c r="CE234" s="24">
        <f t="shared" si="181"/>
        <v>0</v>
      </c>
      <c r="CF234">
        <f t="shared" si="182"/>
        <v>1</v>
      </c>
      <c r="CG234">
        <f t="shared" si="199"/>
        <v>1</v>
      </c>
      <c r="CH234">
        <f t="shared" si="200"/>
        <v>0</v>
      </c>
      <c r="CI234">
        <f t="shared" si="201"/>
        <v>1</v>
      </c>
      <c r="CJ234">
        <f t="shared" si="202"/>
        <v>1</v>
      </c>
      <c r="CK234" t="str">
        <f t="shared" si="183"/>
        <v/>
      </c>
      <c r="CL234">
        <f t="shared" si="209"/>
        <v>2.1599999999999997</v>
      </c>
      <c r="CM234">
        <f t="shared" si="210"/>
        <v>1</v>
      </c>
      <c r="CN234" t="str">
        <f t="shared" si="184"/>
        <v/>
      </c>
      <c r="CO234">
        <f t="shared" si="185"/>
        <v>1</v>
      </c>
    </row>
    <row r="235" spans="1:93" ht="16" hidden="1" x14ac:dyDescent="0.2">
      <c r="A235">
        <v>570</v>
      </c>
      <c r="B235" t="s">
        <v>790</v>
      </c>
      <c r="C235" t="s">
        <v>94</v>
      </c>
      <c r="J235" t="str">
        <f t="shared" si="161"/>
        <v>Nancy Holling_1</v>
      </c>
      <c r="K235" s="22">
        <v>17722</v>
      </c>
      <c r="L235">
        <v>1</v>
      </c>
      <c r="M235" s="22" t="s">
        <v>791</v>
      </c>
      <c r="N235" s="22"/>
      <c r="O235">
        <v>0</v>
      </c>
      <c r="P235">
        <v>0</v>
      </c>
      <c r="Q235">
        <v>0</v>
      </c>
      <c r="R235">
        <f t="shared" si="162"/>
        <v>1</v>
      </c>
      <c r="S235">
        <f t="shared" si="163"/>
        <v>0</v>
      </c>
      <c r="T235">
        <f t="shared" si="164"/>
        <v>0</v>
      </c>
      <c r="U235">
        <f t="shared" si="165"/>
        <v>0</v>
      </c>
      <c r="V235">
        <f t="shared" si="166"/>
        <v>0</v>
      </c>
      <c r="W235">
        <f t="shared" si="211"/>
        <v>0</v>
      </c>
      <c r="X235">
        <f t="shared" si="167"/>
        <v>0</v>
      </c>
      <c r="Y235" s="22" t="s">
        <v>1643</v>
      </c>
      <c r="Z235">
        <v>0</v>
      </c>
      <c r="AA235" s="31">
        <f t="shared" si="213"/>
        <v>0</v>
      </c>
      <c r="AB235">
        <f t="shared" si="168"/>
        <v>1</v>
      </c>
      <c r="AC235">
        <v>1</v>
      </c>
      <c r="AD235">
        <v>0</v>
      </c>
      <c r="AE235">
        <f t="shared" si="169"/>
        <v>0</v>
      </c>
      <c r="AF235">
        <f t="shared" si="212"/>
        <v>0</v>
      </c>
      <c r="AG235">
        <f t="shared" si="208"/>
        <v>0</v>
      </c>
      <c r="AH235">
        <v>0</v>
      </c>
      <c r="AJ235">
        <f t="shared" si="170"/>
        <v>0</v>
      </c>
      <c r="AK235" s="22"/>
      <c r="AL235">
        <v>27</v>
      </c>
      <c r="AM235">
        <v>11</v>
      </c>
      <c r="AN235">
        <v>17</v>
      </c>
      <c r="AO235" s="24">
        <v>2</v>
      </c>
      <c r="AP235" s="25">
        <f t="shared" si="195"/>
        <v>60.413698630136984</v>
      </c>
      <c r="AQ235" s="28">
        <v>1</v>
      </c>
      <c r="AS235" s="24">
        <v>1</v>
      </c>
      <c r="AT235" s="24">
        <v>0</v>
      </c>
      <c r="AU235" s="27">
        <v>6</v>
      </c>
      <c r="AV235" s="27"/>
      <c r="AW235" s="22">
        <v>40095</v>
      </c>
      <c r="AX235" s="22" t="str">
        <f>IF(ISERROR(VLOOKUP($J235,'[2]early late'!$G$1:$BT$134,7,FALSE)),"",VLOOKUP($J235,'[2]early late'!$G$1:$BT$134,7,FALSE))</f>
        <v/>
      </c>
      <c r="AY235" s="22">
        <v>40191</v>
      </c>
      <c r="AZ235" s="27">
        <v>3.1333333333333302</v>
      </c>
      <c r="BA235" t="s">
        <v>101</v>
      </c>
      <c r="BB235" s="25">
        <f t="shared" si="206"/>
        <v>0</v>
      </c>
      <c r="BC235" s="27">
        <v>1.92</v>
      </c>
      <c r="BD235" s="27">
        <v>12.47</v>
      </c>
      <c r="BE235" s="27">
        <v>2.12</v>
      </c>
      <c r="BF235" s="27">
        <v>10.94</v>
      </c>
      <c r="BG235" s="27" t="str">
        <f>IF(ISERROR(VLOOKUP($J235,'[2]early late'!$G$1:$BT$134,8,FALSE)),"",VLOOKUP($J235,'[2]early late'!$G$1:$BT$134,8,FALSE))</f>
        <v/>
      </c>
      <c r="BH235" s="27" t="str">
        <f>IF(ISERROR(VLOOKUP($J235,'[2]early late'!$G$1:$BT$134,9,FALSE)),"",VLOOKUP($J235,'[2]early late'!$G$1:$BT$134,9,FALSE))</f>
        <v/>
      </c>
      <c r="BI235" s="27"/>
      <c r="BJ235">
        <v>2.08</v>
      </c>
      <c r="BK235">
        <v>10.34</v>
      </c>
      <c r="BM235" s="28" t="s">
        <v>712</v>
      </c>
      <c r="BN235" s="28" t="str">
        <f>IF(ISERROR(VLOOKUP($J235,'[2]early late'!$G$1:$BT$134,40,FALSE)),"",VLOOKUP($J235,'[2]early late'!$G$1:$BT$134,40,FALSE))</f>
        <v/>
      </c>
      <c r="BO235" s="28" t="str">
        <f>IF(ISERROR(VLOOKUP($J235,'[2]early late'!$G$1:$BT$134,41,FALSE)),"",VLOOKUP($J235,'[2]early late'!$G$1:$BT$134,41,FALSE))</f>
        <v/>
      </c>
      <c r="BP235">
        <f t="shared" si="196"/>
        <v>0.20000000000000018</v>
      </c>
      <c r="BQ235">
        <f t="shared" si="171"/>
        <v>-1.5300000000000011</v>
      </c>
      <c r="BR235">
        <f t="shared" si="172"/>
        <v>-1.7300000000000013</v>
      </c>
      <c r="BS235">
        <f t="shared" si="197"/>
        <v>0.16000000000000014</v>
      </c>
      <c r="BT235">
        <f t="shared" si="173"/>
        <v>-2.1300000000000008</v>
      </c>
      <c r="BU235">
        <f t="shared" si="174"/>
        <v>-2.2900000000000009</v>
      </c>
      <c r="BW235" s="24">
        <f t="shared" si="207"/>
        <v>0</v>
      </c>
      <c r="BX235" s="24">
        <f t="shared" si="175"/>
        <v>6.0000000000000053E-2</v>
      </c>
      <c r="BY235" s="24">
        <f t="shared" si="176"/>
        <v>1.2799999999999998</v>
      </c>
      <c r="BZ235" s="24">
        <f t="shared" si="177"/>
        <v>-0.13999999999999968</v>
      </c>
      <c r="CA235" s="24">
        <f t="shared" si="178"/>
        <v>0</v>
      </c>
      <c r="CB235" s="24" t="str">
        <f t="shared" si="198"/>
        <v/>
      </c>
      <c r="CC235" s="24">
        <f t="shared" si="179"/>
        <v>1</v>
      </c>
      <c r="CD235" s="25">
        <f t="shared" si="180"/>
        <v>0</v>
      </c>
      <c r="CE235" s="24">
        <f t="shared" si="181"/>
        <v>1</v>
      </c>
      <c r="CF235">
        <f t="shared" si="182"/>
        <v>1</v>
      </c>
      <c r="CG235">
        <f t="shared" si="199"/>
        <v>0</v>
      </c>
      <c r="CH235">
        <f t="shared" si="200"/>
        <v>0</v>
      </c>
      <c r="CI235">
        <f t="shared" si="201"/>
        <v>1</v>
      </c>
      <c r="CJ235">
        <f t="shared" si="202"/>
        <v>1</v>
      </c>
      <c r="CK235" t="str">
        <f t="shared" si="183"/>
        <v/>
      </c>
      <c r="CL235">
        <f t="shared" si="209"/>
        <v>1.3399999999999999</v>
      </c>
      <c r="CM235">
        <f t="shared" si="210"/>
        <v>1</v>
      </c>
      <c r="CN235" t="str">
        <f t="shared" si="184"/>
        <v/>
      </c>
      <c r="CO235">
        <f t="shared" si="185"/>
        <v>1</v>
      </c>
    </row>
    <row r="236" spans="1:93" ht="16" hidden="1" x14ac:dyDescent="0.2">
      <c r="A236">
        <v>582</v>
      </c>
      <c r="B236" t="s">
        <v>917</v>
      </c>
      <c r="C236" t="s">
        <v>94</v>
      </c>
      <c r="J236" t="str">
        <f t="shared" ref="J236:J299" si="214">(CONCATENATE(B236,"_",AS236))</f>
        <v>Joan Renfrow_1</v>
      </c>
      <c r="K236" s="22">
        <v>15209</v>
      </c>
      <c r="L236">
        <v>0</v>
      </c>
      <c r="M236" s="22"/>
      <c r="N236" s="22"/>
      <c r="O236">
        <v>0</v>
      </c>
      <c r="P236">
        <v>0</v>
      </c>
      <c r="Q236">
        <v>0</v>
      </c>
      <c r="R236">
        <f t="shared" ref="R236:R299" si="215">IF(ISERROR(SEARCH("ptosis",M236)),0,1)</f>
        <v>0</v>
      </c>
      <c r="S236">
        <f t="shared" ref="S236:S299" si="216">IF(ISERROR(SEARCH("cataract",M236)),0,1)</f>
        <v>0</v>
      </c>
      <c r="T236">
        <f t="shared" ref="T236:T299" si="217">IF(ISERROR(SEARCH("strab",M236)),0,1)</f>
        <v>0</v>
      </c>
      <c r="U236">
        <f t="shared" ref="U236:U299" si="218">IF(ISERROR(SEARCH("ectropion",M236)),0,1)</f>
        <v>0</v>
      </c>
      <c r="V236">
        <f t="shared" ref="V236:V299" si="219">IF(ISERROR(SEARCH("entropion",M236)),0,1)</f>
        <v>0</v>
      </c>
      <c r="W236">
        <f t="shared" si="211"/>
        <v>0</v>
      </c>
      <c r="X236">
        <f t="shared" ref="X236:X299" si="220">IF(ISERROR(SEARCH("canth",M236)),0,1)</f>
        <v>0</v>
      </c>
      <c r="Y236" s="22" t="s">
        <v>1653</v>
      </c>
      <c r="Z236">
        <v>0</v>
      </c>
      <c r="AA236">
        <f t="shared" si="213"/>
        <v>0</v>
      </c>
      <c r="AB236">
        <f t="shared" ref="AB236:AB299" si="221">IF(ISERROR(SEARCH("bleph",Y236)),0,1)</f>
        <v>1</v>
      </c>
      <c r="AC236">
        <v>1</v>
      </c>
      <c r="AD236">
        <v>1</v>
      </c>
      <c r="AE236">
        <f t="shared" ref="AE236:AE299" si="222">IF(ISERROR(SEARCH("ectro",Y236)),0,1)</f>
        <v>0</v>
      </c>
      <c r="AF236">
        <f t="shared" si="212"/>
        <v>0</v>
      </c>
      <c r="AG236">
        <f t="shared" si="208"/>
        <v>0</v>
      </c>
      <c r="AH236">
        <v>0</v>
      </c>
      <c r="AJ236">
        <f t="shared" ref="AJ236:AJ299" si="223">IF(ISERROR(SEARCH("ptosis",AI236)),0,1)</f>
        <v>0</v>
      </c>
      <c r="AK236" s="22"/>
      <c r="AO236" s="24">
        <f>IF(ISERROR(VLOOKUP($J236,[2]Dominace!$G$1:$AZ$139,3,FALSE)),"",VLOOKUP($J236,[2]Dominace!$G$1:$AZ$139,3,FALSE))</f>
        <v>2</v>
      </c>
      <c r="AP236" s="25">
        <f t="shared" si="195"/>
        <v>72.698630136986296</v>
      </c>
      <c r="AQ236">
        <v>1</v>
      </c>
      <c r="AS236" s="24">
        <v>1</v>
      </c>
      <c r="AT236" s="24" t="e">
        <f>IF(#REF!="OU",1,IF(AND(#REF!="OD",AS236=0),1,IF(AND(#REF!="OS",AS236=0),0,IF(AND(#REF!="OD",AS236=1),0,IF(AND(#REF!="OS",AS236=1),1,"")))))</f>
        <v>#REF!</v>
      </c>
      <c r="AU236">
        <v>6</v>
      </c>
      <c r="AW236" s="33">
        <v>42130</v>
      </c>
      <c r="AZ236" s="27" t="str">
        <f>IF(AND(ISNUMBER(AW236),ISNUMBER(AY236)),DAYS360(AW236,AY236)/30,"")</f>
        <v/>
      </c>
      <c r="BB236" s="27">
        <v>0</v>
      </c>
      <c r="BC236">
        <v>2.5019999999999998</v>
      </c>
      <c r="BD236">
        <v>11.055</v>
      </c>
      <c r="BE236">
        <v>3.4540000000000002</v>
      </c>
      <c r="BF236">
        <v>10.212999999999999</v>
      </c>
      <c r="BJ236">
        <v>2.8650000000000002</v>
      </c>
      <c r="BK236">
        <v>11.457000000000001</v>
      </c>
      <c r="BL236">
        <v>0</v>
      </c>
      <c r="BP236">
        <f t="shared" si="196"/>
        <v>0.9520000000000004</v>
      </c>
      <c r="BQ236">
        <f t="shared" ref="BQ236:BQ299" si="224">BF236-BD236</f>
        <v>-0.84200000000000053</v>
      </c>
      <c r="BR236">
        <f t="shared" ref="BR236:BR299" si="225">BQ236-BP236</f>
        <v>-1.7940000000000009</v>
      </c>
      <c r="BS236">
        <f t="shared" si="197"/>
        <v>0.36300000000000043</v>
      </c>
      <c r="BT236">
        <f t="shared" ref="BT236:BT299" si="226">IF(AND(ISNUMBER(BD236),ISNUMBER(BK236)),BK236-BD236,"")</f>
        <v>0.40200000000000102</v>
      </c>
      <c r="BU236">
        <f t="shared" ref="BU236:BU299" si="227">IF(AND(ISNUMBER(BT236),ISNUMBER(BS236)),(BK236-BJ236)-(BD236-BC236),"")</f>
        <v>3.8999999999999702E-2</v>
      </c>
      <c r="BX236" s="24">
        <f t="shared" ref="BX236:BX299" si="228">IF($AQ236=1,BJ236-VLOOKUP(CONCATENATE(LEFT($J236,LEN($J236)-1),IF($AS236=0,1,0)),$J$2:$BK$740,MATCH(HLOOKUP($BJ$1,$J$1:$BW$1,1,FALSE),$J$1:$BZ$1,0),FALSE),"")</f>
        <v>0.30500000000000016</v>
      </c>
      <c r="BY236" s="24">
        <f t="shared" ref="BY236:BY299" si="229">IF($AQ236=1,$BC236-VLOOKUP(CONCATENATE(LEFT($J236,LEN($J236)-1),IF($AS236=0,1,0)),$J$2:$BW$740,MATCH(HLOOKUP($BC$1,$J$1:$BW$1,1,FALSE),$J$1:$BZ$1,0),FALSE),"")</f>
        <v>0.69799999999999973</v>
      </c>
      <c r="BZ236" s="24">
        <f t="shared" ref="BZ236:BZ299" si="230">IF($AQ236=1,$BE236-VLOOKUP(CONCATENATE(LEFT($J236,LEN($J236)-1),IF($AS236=0,1,0)),$J$2:$BW$740,MATCH(HLOOKUP($BE$1,$J$1:$BW$1,1,FALSE),$J$1:$BZ$1,0),FALSE),"")</f>
        <v>-0.37599999999999989</v>
      </c>
      <c r="CA236" s="24">
        <f t="shared" ref="CA236:CA299" si="231">IF(BY236="","",IF(AND(BY236&gt;-1.0001, BY236&lt;1.0001),1,0))</f>
        <v>1</v>
      </c>
      <c r="CB236" s="24" t="str">
        <f t="shared" si="198"/>
        <v/>
      </c>
      <c r="CC236" s="24">
        <f t="shared" ref="CC236:CC299" si="232">IF(SUM(AB236:AG236)=0,0,1)</f>
        <v>1</v>
      </c>
      <c r="CD236" s="25">
        <f t="shared" ref="CD236:CD299" si="233">IF(CF236=1,IF(AA236+IF(AS236=0,VLOOKUP(CONCATENATE(LEFT(J236,LEN(J236)-1),"1"),$J$2:$BW$677,17,FALSE),VLOOKUP(CONCATENATE(LEFT(J236,LEN(J236)-1),"0"),$J$2:$BW$677,17,FALSE))=2,1,0),"")</f>
        <v>0</v>
      </c>
      <c r="CE236" s="24">
        <f t="shared" ref="CE236:CE299" si="234">IF(BZ236="","",IF(AND(BZ236&gt;-1.0001, BZ236&lt;1.0001),1,0))</f>
        <v>1</v>
      </c>
      <c r="CF236">
        <f t="shared" ref="CF236:CF299" si="235">IF(AND(AND(ISNUMBER(AW236),ISNUMBER(BC236)),ISNUMBER(BJ236)),1,0)</f>
        <v>1</v>
      </c>
      <c r="CG236">
        <f t="shared" si="199"/>
        <v>1</v>
      </c>
      <c r="CH236">
        <f t="shared" si="200"/>
        <v>0</v>
      </c>
      <c r="CI236">
        <f t="shared" si="201"/>
        <v>1</v>
      </c>
      <c r="CJ236">
        <f t="shared" si="202"/>
        <v>1</v>
      </c>
      <c r="CK236" t="e">
        <f t="shared" ref="CK236:CK273" si="236">IF(AND(AND(ISNUMBER(BS236), ISNUMBER(AU236)),AT236=1), AU236/BS236,"")</f>
        <v>#REF!</v>
      </c>
      <c r="CL236">
        <f t="shared" si="209"/>
        <v>1.1369999999999996</v>
      </c>
      <c r="CM236">
        <f t="shared" si="210"/>
        <v>1</v>
      </c>
      <c r="CN236" t="str">
        <f t="shared" ref="CN236:CN299" si="237">IF(AND(BC236&lt;0.05,BS236&gt;2.75),1,"")</f>
        <v/>
      </c>
      <c r="CO236">
        <f t="shared" ref="CO236:CO299" si="238">IF(AB236=1,1,"")</f>
        <v>1</v>
      </c>
    </row>
    <row r="237" spans="1:93" ht="16" x14ac:dyDescent="0.2">
      <c r="A237">
        <v>587</v>
      </c>
      <c r="B237" t="s">
        <v>932</v>
      </c>
      <c r="C237" t="s">
        <v>94</v>
      </c>
      <c r="J237" t="str">
        <f t="shared" si="214"/>
        <v>Cecilia Lau_0</v>
      </c>
      <c r="K237" s="22">
        <f>IF(ISERROR(VLOOKUP($J237,'[2]early late'!$G$1:$BT$134,4,FALSE)),"",VLOOKUP($J237,'[2]early late'!$G$1:$BT$134,4,FALSE))</f>
        <v>16715</v>
      </c>
      <c r="L237">
        <v>0</v>
      </c>
      <c r="M237" s="22"/>
      <c r="N237" s="22"/>
      <c r="O237">
        <v>0</v>
      </c>
      <c r="P237">
        <v>0</v>
      </c>
      <c r="Q237">
        <v>0</v>
      </c>
      <c r="R237">
        <f t="shared" si="215"/>
        <v>0</v>
      </c>
      <c r="S237">
        <f t="shared" si="216"/>
        <v>0</v>
      </c>
      <c r="T237">
        <f t="shared" si="217"/>
        <v>0</v>
      </c>
      <c r="U237">
        <f t="shared" si="218"/>
        <v>0</v>
      </c>
      <c r="V237">
        <f t="shared" si="219"/>
        <v>0</v>
      </c>
      <c r="W237">
        <f t="shared" si="211"/>
        <v>0</v>
      </c>
      <c r="X237">
        <f t="shared" si="220"/>
        <v>0</v>
      </c>
      <c r="Y237" s="22"/>
      <c r="Z237">
        <v>0</v>
      </c>
      <c r="AA237" s="31">
        <f t="shared" si="213"/>
        <v>0</v>
      </c>
      <c r="AB237">
        <f t="shared" si="221"/>
        <v>0</v>
      </c>
      <c r="AC237">
        <v>0</v>
      </c>
      <c r="AD237">
        <v>0</v>
      </c>
      <c r="AE237">
        <f t="shared" si="222"/>
        <v>0</v>
      </c>
      <c r="AF237">
        <f t="shared" si="212"/>
        <v>0</v>
      </c>
      <c r="AG237">
        <f t="shared" si="208"/>
        <v>0</v>
      </c>
      <c r="AH237">
        <v>0</v>
      </c>
      <c r="AJ237">
        <f t="shared" si="223"/>
        <v>0</v>
      </c>
      <c r="AK237" s="22" t="s">
        <v>934</v>
      </c>
      <c r="AM237">
        <v>5</v>
      </c>
      <c r="AN237">
        <f>IF(ISERROR(VLOOKUP($J237,'[2]early late'!$G$1:$BT$134,6,FALSE)),"",VLOOKUP($J237,'[2]early late'!$G$1:$BT$134,6,FALSE))</f>
        <v>11</v>
      </c>
      <c r="AO237" s="24">
        <v>2</v>
      </c>
      <c r="AP237" s="25">
        <f t="shared" si="195"/>
        <v>59.369863013698627</v>
      </c>
      <c r="AQ237">
        <v>1</v>
      </c>
      <c r="AS237" s="24">
        <v>0</v>
      </c>
      <c r="AT237" s="24">
        <v>0</v>
      </c>
      <c r="AU237" s="27">
        <v>6</v>
      </c>
      <c r="AV237" s="27"/>
      <c r="AW237" s="29">
        <v>38701</v>
      </c>
      <c r="AX237" s="22">
        <f>IF(ISERROR(VLOOKUP($J237,'[2]early late'!$G$1:$BT$134,7,FALSE)),"",VLOOKUP($J237,'[2]early late'!$G$1:$BT$134,7,FALSE))</f>
        <v>38708</v>
      </c>
      <c r="AY237" s="29">
        <v>38796</v>
      </c>
      <c r="AZ237" s="27">
        <v>3.1666666666666701</v>
      </c>
      <c r="BA237" t="s">
        <v>118</v>
      </c>
      <c r="BB237" s="25">
        <f t="shared" ref="BB237:BB268" si="239">IF($BA237="OD",0,IF($BA237="OS",1,IF($BA237="OU",2,IF($BA237="null",3,""))))</f>
        <v>1</v>
      </c>
      <c r="BC237">
        <v>3.49</v>
      </c>
      <c r="BD237">
        <v>18.54</v>
      </c>
      <c r="BE237">
        <v>4.66</v>
      </c>
      <c r="BF237">
        <v>21.29</v>
      </c>
      <c r="BG237" s="27">
        <f>IF(ISERROR(VLOOKUP($J237,'[2]early late'!$G$1:$BT$134,8,FALSE)),"",VLOOKUP($J237,'[2]early late'!$G$1:$BT$134,8,FALSE))</f>
        <v>7</v>
      </c>
      <c r="BH237" s="27">
        <f>IF(ISERROR(VLOOKUP($J237,'[2]early late'!$G$1:$BT$134,9,FALSE)),"",VLOOKUP($J237,'[2]early late'!$G$1:$BT$134,9,FALSE))</f>
        <v>3.2</v>
      </c>
      <c r="BJ237">
        <v>3.2</v>
      </c>
      <c r="BK237">
        <v>16.77</v>
      </c>
      <c r="BN237" s="28">
        <f>IF(ISERROR(VLOOKUP($J237,'[2]early late'!$G$1:$BT$134,40,FALSE)),"",VLOOKUP($J237,'[2]early late'!$G$1:$BT$134,40,FALSE))</f>
        <v>-0.29000000000000004</v>
      </c>
      <c r="BO237" s="28">
        <f>IF(ISERROR(VLOOKUP($J237,'[2]early late'!$G$1:$BT$134,41,FALSE)),"",VLOOKUP($J237,'[2]early late'!$G$1:$BT$134,41,FALSE))</f>
        <v>0</v>
      </c>
      <c r="BP237">
        <f t="shared" si="196"/>
        <v>1.17</v>
      </c>
      <c r="BQ237">
        <f t="shared" si="224"/>
        <v>2.75</v>
      </c>
      <c r="BR237">
        <f t="shared" si="225"/>
        <v>1.58</v>
      </c>
      <c r="BS237">
        <f t="shared" si="197"/>
        <v>-0.29000000000000004</v>
      </c>
      <c r="BT237">
        <f t="shared" si="226"/>
        <v>-1.7699999999999996</v>
      </c>
      <c r="BU237">
        <f t="shared" si="227"/>
        <v>-1.4799999999999986</v>
      </c>
      <c r="BW237" s="24">
        <f t="shared" ref="BW237:BW300" si="240">IF(ISNUMBER($BB237),IF(OR($BB237=$AS237,$BB237=2),1,0),"")</f>
        <v>0</v>
      </c>
      <c r="BX237" s="24">
        <f t="shared" si="228"/>
        <v>0.70000000000000018</v>
      </c>
      <c r="BY237" s="24">
        <f t="shared" si="229"/>
        <v>1.7400000000000002</v>
      </c>
      <c r="BZ237" s="24">
        <f t="shared" si="230"/>
        <v>-0.30999999999999961</v>
      </c>
      <c r="CA237" s="24">
        <f t="shared" si="231"/>
        <v>0</v>
      </c>
      <c r="CB237" s="24" t="str">
        <f t="shared" si="198"/>
        <v/>
      </c>
      <c r="CC237" s="24">
        <f t="shared" si="232"/>
        <v>0</v>
      </c>
      <c r="CD237" s="25">
        <f t="shared" si="233"/>
        <v>0</v>
      </c>
      <c r="CE237" s="24">
        <f t="shared" si="234"/>
        <v>1</v>
      </c>
      <c r="CF237">
        <f t="shared" si="235"/>
        <v>1</v>
      </c>
      <c r="CG237">
        <f t="shared" si="199"/>
        <v>1</v>
      </c>
      <c r="CH237">
        <f t="shared" si="200"/>
        <v>0</v>
      </c>
      <c r="CI237">
        <f t="shared" si="201"/>
        <v>1</v>
      </c>
      <c r="CJ237">
        <f t="shared" si="202"/>
        <v>1</v>
      </c>
      <c r="CK237" t="str">
        <f t="shared" si="236"/>
        <v/>
      </c>
      <c r="CL237">
        <f t="shared" si="209"/>
        <v>1.79</v>
      </c>
      <c r="CM237">
        <f t="shared" si="210"/>
        <v>1</v>
      </c>
      <c r="CN237" t="str">
        <f t="shared" si="237"/>
        <v/>
      </c>
      <c r="CO237" t="str">
        <f t="shared" si="238"/>
        <v/>
      </c>
    </row>
    <row r="238" spans="1:93" ht="16" x14ac:dyDescent="0.2">
      <c r="A238">
        <v>593</v>
      </c>
      <c r="B238" t="s">
        <v>954</v>
      </c>
      <c r="C238" t="s">
        <v>94</v>
      </c>
      <c r="J238" t="str">
        <f t="shared" si="214"/>
        <v>Eddie Payne_0</v>
      </c>
      <c r="K238" s="22">
        <v>26451</v>
      </c>
      <c r="L238">
        <v>1</v>
      </c>
      <c r="M238" s="22" t="s">
        <v>1659</v>
      </c>
      <c r="N238" s="22"/>
      <c r="O238">
        <v>1</v>
      </c>
      <c r="P238">
        <v>1</v>
      </c>
      <c r="Q238">
        <v>0</v>
      </c>
      <c r="R238">
        <f t="shared" si="215"/>
        <v>0</v>
      </c>
      <c r="S238">
        <f t="shared" si="216"/>
        <v>0</v>
      </c>
      <c r="T238">
        <f t="shared" si="217"/>
        <v>0</v>
      </c>
      <c r="U238">
        <f t="shared" si="218"/>
        <v>0</v>
      </c>
      <c r="V238">
        <f t="shared" si="219"/>
        <v>0</v>
      </c>
      <c r="W238">
        <f t="shared" si="211"/>
        <v>0</v>
      </c>
      <c r="X238">
        <f t="shared" si="220"/>
        <v>0</v>
      </c>
      <c r="Y238" s="22"/>
      <c r="Z238">
        <v>0</v>
      </c>
      <c r="AA238" s="31">
        <f t="shared" si="213"/>
        <v>0</v>
      </c>
      <c r="AB238">
        <f t="shared" si="221"/>
        <v>0</v>
      </c>
      <c r="AC238">
        <v>0</v>
      </c>
      <c r="AD238">
        <v>0</v>
      </c>
      <c r="AE238">
        <f t="shared" si="222"/>
        <v>0</v>
      </c>
      <c r="AF238">
        <f t="shared" si="212"/>
        <v>0</v>
      </c>
      <c r="AG238">
        <f t="shared" si="208"/>
        <v>0</v>
      </c>
      <c r="AH238">
        <v>0</v>
      </c>
      <c r="AJ238">
        <f t="shared" si="223"/>
        <v>0</v>
      </c>
      <c r="AK238" s="22" t="s">
        <v>956</v>
      </c>
      <c r="AL238">
        <v>20</v>
      </c>
      <c r="AN238">
        <v>10</v>
      </c>
      <c r="AO238" s="24">
        <v>1</v>
      </c>
      <c r="AP238" s="25">
        <f t="shared" si="195"/>
        <v>40.435616438356163</v>
      </c>
      <c r="AQ238">
        <v>1</v>
      </c>
      <c r="AS238" s="24">
        <v>0</v>
      </c>
      <c r="AT238" s="24">
        <v>0</v>
      </c>
      <c r="AU238" s="27">
        <v>6</v>
      </c>
      <c r="AV238" s="27"/>
      <c r="AW238" s="29">
        <v>41424</v>
      </c>
      <c r="AX238" s="22" t="str">
        <f>IF(ISERROR(VLOOKUP($J238,'[2]early late'!$G$1:$BT$134,7,FALSE)),"",VLOOKUP($J238,'[2]early late'!$G$1:$BT$134,7,FALSE))</f>
        <v/>
      </c>
      <c r="AY238" s="29">
        <v>41430</v>
      </c>
      <c r="AZ238" s="27">
        <v>0.16666666666666699</v>
      </c>
      <c r="BA238" t="s">
        <v>118</v>
      </c>
      <c r="BB238" s="25">
        <f t="shared" si="239"/>
        <v>1</v>
      </c>
      <c r="BC238">
        <v>2.77</v>
      </c>
      <c r="BD238">
        <v>9.93</v>
      </c>
      <c r="BE238">
        <v>3.23</v>
      </c>
      <c r="BF238">
        <v>10.119999999999999</v>
      </c>
      <c r="BG238" s="27" t="str">
        <f>IF(ISERROR(VLOOKUP($J238,'[2]early late'!$G$1:$BT$134,8,FALSE)),"",VLOOKUP($J238,'[2]early late'!$G$1:$BT$134,8,FALSE))</f>
        <v/>
      </c>
      <c r="BH238" s="27" t="str">
        <f>IF(ISERROR(VLOOKUP($J238,'[2]early late'!$G$1:$BT$134,9,FALSE)),"",VLOOKUP($J238,'[2]early late'!$G$1:$BT$134,9,FALSE))</f>
        <v/>
      </c>
      <c r="BJ238">
        <v>3.2</v>
      </c>
      <c r="BK238">
        <v>12.05</v>
      </c>
      <c r="BM238" t="s">
        <v>167</v>
      </c>
      <c r="BN238" s="28" t="str">
        <f>IF(ISERROR(VLOOKUP($J238,'[2]early late'!$G$1:$BT$134,40,FALSE)),"",VLOOKUP($J238,'[2]early late'!$G$1:$BT$134,40,FALSE))</f>
        <v/>
      </c>
      <c r="BO238" s="28" t="str">
        <f>IF(ISERROR(VLOOKUP($J238,'[2]early late'!$G$1:$BT$134,41,FALSE)),"",VLOOKUP($J238,'[2]early late'!$G$1:$BT$134,41,FALSE))</f>
        <v/>
      </c>
      <c r="BP238">
        <f t="shared" si="196"/>
        <v>0.45999999999999996</v>
      </c>
      <c r="BQ238">
        <f t="shared" si="224"/>
        <v>0.1899999999999995</v>
      </c>
      <c r="BR238">
        <f t="shared" si="225"/>
        <v>-0.27000000000000046</v>
      </c>
      <c r="BS238">
        <f t="shared" si="197"/>
        <v>0.43000000000000016</v>
      </c>
      <c r="BT238">
        <f t="shared" si="226"/>
        <v>2.120000000000001</v>
      </c>
      <c r="BU238">
        <f t="shared" si="227"/>
        <v>1.6900000000000013</v>
      </c>
      <c r="BW238" s="24">
        <f t="shared" si="240"/>
        <v>0</v>
      </c>
      <c r="BX238" s="24">
        <f t="shared" si="228"/>
        <v>5.0000000000000266E-2</v>
      </c>
      <c r="BY238" s="24">
        <f t="shared" si="229"/>
        <v>1.35</v>
      </c>
      <c r="BZ238" s="24">
        <f t="shared" si="230"/>
        <v>0.43999999999999995</v>
      </c>
      <c r="CA238" s="24">
        <f t="shared" si="231"/>
        <v>0</v>
      </c>
      <c r="CB238" s="24" t="str">
        <f t="shared" si="198"/>
        <v/>
      </c>
      <c r="CC238" s="24">
        <f t="shared" si="232"/>
        <v>0</v>
      </c>
      <c r="CD238" s="25">
        <f t="shared" si="233"/>
        <v>0</v>
      </c>
      <c r="CE238" s="24">
        <f t="shared" si="234"/>
        <v>1</v>
      </c>
      <c r="CF238">
        <f t="shared" si="235"/>
        <v>1</v>
      </c>
      <c r="CG238">
        <f t="shared" si="199"/>
        <v>1</v>
      </c>
      <c r="CH238">
        <f t="shared" si="200"/>
        <v>0</v>
      </c>
      <c r="CI238">
        <f t="shared" si="201"/>
        <v>1</v>
      </c>
      <c r="CJ238">
        <f t="shared" si="202"/>
        <v>1</v>
      </c>
      <c r="CK238" t="str">
        <f t="shared" si="236"/>
        <v/>
      </c>
      <c r="CL238">
        <f t="shared" si="209"/>
        <v>1.0699999999999998</v>
      </c>
      <c r="CM238">
        <f t="shared" si="210"/>
        <v>1</v>
      </c>
      <c r="CN238" t="str">
        <f t="shared" si="237"/>
        <v/>
      </c>
      <c r="CO238" t="str">
        <f t="shared" si="238"/>
        <v/>
      </c>
    </row>
    <row r="239" spans="1:93" ht="16" x14ac:dyDescent="0.2">
      <c r="A239">
        <v>10</v>
      </c>
      <c r="B239" t="s">
        <v>119</v>
      </c>
      <c r="C239" t="s">
        <v>94</v>
      </c>
      <c r="D239" t="s">
        <v>120</v>
      </c>
      <c r="E239" t="s">
        <v>109</v>
      </c>
      <c r="F239" t="s">
        <v>97</v>
      </c>
      <c r="G239">
        <v>90049</v>
      </c>
      <c r="H239" t="s">
        <v>121</v>
      </c>
      <c r="J239" t="str">
        <f t="shared" si="214"/>
        <v>Arleen Richman_1</v>
      </c>
      <c r="K239" s="22">
        <f>IF(ISERROR(VLOOKUP($J239,'[1]early late'!$G$1:$BT$134,4,FALSE)),"",VLOOKUP($J239,'[1]early late'!$G$1:$BT$134,4,FALSE))</f>
        <v>14669</v>
      </c>
      <c r="L239">
        <v>1</v>
      </c>
      <c r="M239" s="22" t="s">
        <v>122</v>
      </c>
      <c r="N239" s="22"/>
      <c r="O239">
        <v>1</v>
      </c>
      <c r="P239">
        <v>0</v>
      </c>
      <c r="Q239">
        <v>1</v>
      </c>
      <c r="R239">
        <f t="shared" si="215"/>
        <v>0</v>
      </c>
      <c r="S239">
        <f t="shared" si="216"/>
        <v>0</v>
      </c>
      <c r="T239">
        <f t="shared" si="217"/>
        <v>0</v>
      </c>
      <c r="U239">
        <f t="shared" si="218"/>
        <v>0</v>
      </c>
      <c r="V239">
        <f t="shared" si="219"/>
        <v>0</v>
      </c>
      <c r="W239">
        <f t="shared" si="211"/>
        <v>0</v>
      </c>
      <c r="X239">
        <f t="shared" si="220"/>
        <v>0</v>
      </c>
      <c r="Y239" s="22" t="s">
        <v>111</v>
      </c>
      <c r="Z239">
        <v>0</v>
      </c>
      <c r="AA239">
        <f t="shared" si="213"/>
        <v>1</v>
      </c>
      <c r="AB239">
        <f t="shared" si="221"/>
        <v>0</v>
      </c>
      <c r="AC239">
        <v>0</v>
      </c>
      <c r="AD239">
        <v>0</v>
      </c>
      <c r="AE239">
        <f t="shared" si="222"/>
        <v>0</v>
      </c>
      <c r="AF239" s="23">
        <f t="shared" si="212"/>
        <v>0</v>
      </c>
      <c r="AG239">
        <f t="shared" si="208"/>
        <v>0</v>
      </c>
      <c r="AH239">
        <v>1</v>
      </c>
      <c r="AI239" t="s">
        <v>124</v>
      </c>
      <c r="AJ239">
        <f t="shared" si="223"/>
        <v>0</v>
      </c>
      <c r="AK239" s="22"/>
      <c r="AL239">
        <v>14</v>
      </c>
      <c r="AN239">
        <f>IF(ISERROR(VLOOKUP($J239,'[1]early late'!$G$1:$BT$134,6,FALSE)),"",VLOOKUP($J239,'[1]early late'!$G$1:$BT$134,6,FALSE))</f>
        <v>12</v>
      </c>
      <c r="AO239" s="24">
        <v>2</v>
      </c>
      <c r="AP239" s="25">
        <f t="shared" si="195"/>
        <v>65.443835616438349</v>
      </c>
      <c r="AQ239">
        <v>1</v>
      </c>
      <c r="AS239" s="26">
        <v>1</v>
      </c>
      <c r="AT239" s="24">
        <v>1</v>
      </c>
      <c r="AU239" s="27">
        <v>6.5</v>
      </c>
      <c r="AW239" s="22">
        <v>38903</v>
      </c>
      <c r="AX239" s="22">
        <f>IF(ISERROR(VLOOKUP($J239,'[1]early late'!$G$1:$BT$134,7,FALSE)),"",VLOOKUP($J239,'[1]early late'!$G$1:$BT$134,7,FALSE))</f>
        <v>38911</v>
      </c>
      <c r="AY239" s="22">
        <v>38995</v>
      </c>
      <c r="AZ239" s="27">
        <f t="shared" ref="AZ239:AZ246" si="241">IF(AND(ISNUMBER(AW239),ISNUMBER(AY239)),DAYS360(AW239,AY239)/30,"")</f>
        <v>3</v>
      </c>
      <c r="BA239" t="s">
        <v>101</v>
      </c>
      <c r="BB239" s="25">
        <f t="shared" si="239"/>
        <v>0</v>
      </c>
      <c r="BC239" s="27">
        <v>0.82</v>
      </c>
      <c r="BD239" s="27">
        <v>20.48</v>
      </c>
      <c r="BE239" s="27">
        <v>0.4</v>
      </c>
      <c r="BF239" s="27">
        <v>20.76</v>
      </c>
      <c r="BG239" s="27">
        <f>IF(ISERROR(VLOOKUP($J239,'[1]early late'!$G$1:$BT$134,8,FALSE)),"",VLOOKUP($J239,'[1]early late'!$G$1:$BT$134,8,FALSE))</f>
        <v>8</v>
      </c>
      <c r="BH239" s="27">
        <f>IF(ISERROR(VLOOKUP($J239,'[1]early late'!$G$1:$BT$134,9,FALSE)),"",VLOOKUP($J239,'[1]early late'!$G$1:$BT$134,9,FALSE))</f>
        <v>0.67</v>
      </c>
      <c r="BI239" s="27"/>
      <c r="BJ239">
        <v>1.05</v>
      </c>
      <c r="BK239">
        <v>18.399999999999999</v>
      </c>
      <c r="BM239" s="28" t="s">
        <v>126</v>
      </c>
      <c r="BN239" s="28">
        <f>IF(ISERROR(VLOOKUP($J239,'[1]early late'!$G$1:$BT$134,40,FALSE)),"",VLOOKUP($J239,'[1]early late'!$G$1:$BT$134,40,FALSE))</f>
        <v>-0.14999999999999991</v>
      </c>
      <c r="BO239" s="28">
        <f>IF(ISERROR(VLOOKUP($J239,'[1]early late'!$G$1:$BT$134,41,FALSE)),"",VLOOKUP($J239,'[1]early late'!$G$1:$BT$134,41,FALSE))</f>
        <v>0.38</v>
      </c>
      <c r="BP239">
        <f t="shared" si="196"/>
        <v>-0.41999999999999993</v>
      </c>
      <c r="BQ239">
        <f t="shared" si="224"/>
        <v>0.28000000000000114</v>
      </c>
      <c r="BR239">
        <f t="shared" si="225"/>
        <v>0.70000000000000107</v>
      </c>
      <c r="BS239">
        <f t="shared" si="197"/>
        <v>0.23000000000000009</v>
      </c>
      <c r="BT239">
        <f t="shared" si="226"/>
        <v>-2.0800000000000018</v>
      </c>
      <c r="BU239">
        <f t="shared" si="227"/>
        <v>-2.3100000000000023</v>
      </c>
      <c r="BV239" t="str">
        <f t="shared" ref="BV239:BV244" si="242">IF(ISNUMBER($BL239),IF($BL239=$BW239,1,0),"")</f>
        <v/>
      </c>
      <c r="BW239" s="24">
        <f t="shared" si="240"/>
        <v>0</v>
      </c>
      <c r="BX239" s="24">
        <f t="shared" si="228"/>
        <v>-0.73</v>
      </c>
      <c r="BY239" s="24">
        <f t="shared" si="229"/>
        <v>0.35999999999999993</v>
      </c>
      <c r="BZ239" s="24">
        <f t="shared" si="230"/>
        <v>-1.31</v>
      </c>
      <c r="CA239" s="24">
        <f t="shared" si="231"/>
        <v>1</v>
      </c>
      <c r="CB239" s="24" t="str">
        <f t="shared" si="198"/>
        <v/>
      </c>
      <c r="CC239" s="24">
        <f t="shared" si="232"/>
        <v>0</v>
      </c>
      <c r="CD239" s="25">
        <f t="shared" si="233"/>
        <v>0</v>
      </c>
      <c r="CE239" s="24">
        <f t="shared" si="234"/>
        <v>0</v>
      </c>
      <c r="CF239">
        <f t="shared" si="235"/>
        <v>1</v>
      </c>
      <c r="CG239">
        <f t="shared" si="199"/>
        <v>0</v>
      </c>
      <c r="CH239">
        <f t="shared" si="200"/>
        <v>0</v>
      </c>
      <c r="CI239">
        <f t="shared" si="201"/>
        <v>1</v>
      </c>
      <c r="CJ239">
        <f t="shared" si="202"/>
        <v>1</v>
      </c>
      <c r="CK239">
        <f t="shared" si="236"/>
        <v>28.26086956521738</v>
      </c>
      <c r="CL239">
        <f t="shared" si="209"/>
        <v>1.395</v>
      </c>
      <c r="CM239">
        <f t="shared" si="210"/>
        <v>1</v>
      </c>
      <c r="CN239" t="str">
        <f t="shared" si="237"/>
        <v/>
      </c>
      <c r="CO239" t="str">
        <f t="shared" si="238"/>
        <v/>
      </c>
    </row>
    <row r="240" spans="1:93" ht="16" x14ac:dyDescent="0.2">
      <c r="A240">
        <v>63</v>
      </c>
      <c r="B240" t="s">
        <v>272</v>
      </c>
      <c r="C240" t="s">
        <v>94</v>
      </c>
      <c r="D240" t="s">
        <v>273</v>
      </c>
      <c r="E240" t="s">
        <v>274</v>
      </c>
      <c r="F240" t="s">
        <v>97</v>
      </c>
      <c r="G240">
        <v>92656</v>
      </c>
      <c r="H240" t="s">
        <v>275</v>
      </c>
      <c r="J240" t="str">
        <f t="shared" si="214"/>
        <v>Eva Bhadlawala_1</v>
      </c>
      <c r="K240" s="22">
        <f>IF(ISERROR(VLOOKUP($J240,'[1]early late'!$G$1:$BT$134,4,FALSE)),"",VLOOKUP($J240,'[1]early late'!$G$1:$BT$134,4,FALSE))</f>
        <v>22210</v>
      </c>
      <c r="L240">
        <v>1</v>
      </c>
      <c r="M240" s="22" t="s">
        <v>276</v>
      </c>
      <c r="N240" s="22"/>
      <c r="O240">
        <v>1</v>
      </c>
      <c r="P240">
        <v>1</v>
      </c>
      <c r="Q240">
        <v>1</v>
      </c>
      <c r="R240">
        <f t="shared" si="215"/>
        <v>0</v>
      </c>
      <c r="S240">
        <f t="shared" si="216"/>
        <v>0</v>
      </c>
      <c r="T240">
        <f t="shared" si="217"/>
        <v>0</v>
      </c>
      <c r="U240">
        <f t="shared" si="218"/>
        <v>0</v>
      </c>
      <c r="V240">
        <f t="shared" si="219"/>
        <v>0</v>
      </c>
      <c r="W240">
        <f t="shared" si="211"/>
        <v>0</v>
      </c>
      <c r="X240">
        <f t="shared" si="220"/>
        <v>0</v>
      </c>
      <c r="Y240" s="22" t="s">
        <v>277</v>
      </c>
      <c r="Z240">
        <v>0</v>
      </c>
      <c r="AA240">
        <f t="shared" si="213"/>
        <v>1</v>
      </c>
      <c r="AB240">
        <f t="shared" si="221"/>
        <v>0</v>
      </c>
      <c r="AC240">
        <v>0</v>
      </c>
      <c r="AD240">
        <v>0</v>
      </c>
      <c r="AE240">
        <f t="shared" si="222"/>
        <v>0</v>
      </c>
      <c r="AF240" s="23">
        <f t="shared" si="212"/>
        <v>0</v>
      </c>
      <c r="AG240">
        <f t="shared" si="208"/>
        <v>0</v>
      </c>
      <c r="AH240">
        <v>0</v>
      </c>
      <c r="AJ240">
        <f t="shared" si="223"/>
        <v>0</v>
      </c>
      <c r="AK240" s="22" t="s">
        <v>279</v>
      </c>
      <c r="AL240">
        <v>26</v>
      </c>
      <c r="AM240">
        <v>12.5</v>
      </c>
      <c r="AN240">
        <f>IF(ISERROR(VLOOKUP($J240,'[1]early late'!$G$1:$BT$134,6,FALSE)),"",VLOOKUP($J240,'[1]early late'!$G$1:$BT$134,6,FALSE))</f>
        <v>12</v>
      </c>
      <c r="AO240" s="24">
        <v>2</v>
      </c>
      <c r="AP240" s="25">
        <f t="shared" si="195"/>
        <v>41.747945205479454</v>
      </c>
      <c r="AQ240">
        <v>1</v>
      </c>
      <c r="AS240" s="26">
        <v>1</v>
      </c>
      <c r="AT240" s="24">
        <v>1</v>
      </c>
      <c r="AU240" s="27">
        <v>6.5</v>
      </c>
      <c r="AV240" s="27"/>
      <c r="AW240" s="22">
        <v>37671</v>
      </c>
      <c r="AX240" s="22">
        <f>IF(ISERROR(VLOOKUP($J240,'[1]early late'!$G$1:$BT$134,7,FALSE)),"",VLOOKUP($J240,'[1]early late'!$G$1:$BT$134,7,FALSE))</f>
        <v>37676</v>
      </c>
      <c r="AY240" s="22">
        <f>AY239</f>
        <v>38995</v>
      </c>
      <c r="AZ240" s="27">
        <f t="shared" si="241"/>
        <v>43.533333333333331</v>
      </c>
      <c r="BA240" t="s">
        <v>101</v>
      </c>
      <c r="BB240" s="25">
        <f t="shared" si="239"/>
        <v>0</v>
      </c>
      <c r="BC240" s="27">
        <v>2.1389999999999998</v>
      </c>
      <c r="BD240" s="27">
        <v>20.225000000000001</v>
      </c>
      <c r="BE240" s="27">
        <v>1.3740000000000001</v>
      </c>
      <c r="BF240" s="27">
        <v>18.024000000000001</v>
      </c>
      <c r="BG240" s="27">
        <f>IF(ISERROR(VLOOKUP($J240,'[1]early late'!$G$1:$BT$134,8,FALSE)),"",VLOOKUP($J240,'[1]early late'!$G$1:$BT$134,8,FALSE))</f>
        <v>5</v>
      </c>
      <c r="BH240" s="27">
        <f>IF(ISERROR(VLOOKUP($J240,'[1]early late'!$G$1:$BT$134,9,FALSE)),"",VLOOKUP($J240,'[1]early late'!$G$1:$BT$134,9,FALSE))</f>
        <v>3.7450000000000001</v>
      </c>
      <c r="BI240" s="27"/>
      <c r="BJ240">
        <v>3.35</v>
      </c>
      <c r="BK240">
        <v>19.61</v>
      </c>
      <c r="BM240" s="28" t="s">
        <v>280</v>
      </c>
      <c r="BN240" s="28">
        <f>IF(ISERROR(VLOOKUP($J240,'[1]early late'!$G$1:$BT$134,40,FALSE)),"",VLOOKUP($J240,'[1]early late'!$G$1:$BT$134,40,FALSE))</f>
        <v>1.6060000000000003</v>
      </c>
      <c r="BO240" s="28">
        <f>IF(ISERROR(VLOOKUP($J240,'[1]early late'!$G$1:$BT$134,41,FALSE)),"",VLOOKUP($J240,'[1]early late'!$G$1:$BT$134,41,FALSE))</f>
        <v>-0.39500000000000002</v>
      </c>
      <c r="BP240">
        <f t="shared" si="196"/>
        <v>-0.76499999999999968</v>
      </c>
      <c r="BQ240">
        <f t="shared" si="224"/>
        <v>-2.2010000000000005</v>
      </c>
      <c r="BR240">
        <f t="shared" si="225"/>
        <v>-1.4360000000000008</v>
      </c>
      <c r="BS240">
        <f t="shared" si="197"/>
        <v>1.2110000000000003</v>
      </c>
      <c r="BT240">
        <f t="shared" si="226"/>
        <v>-0.61500000000000199</v>
      </c>
      <c r="BU240">
        <f t="shared" si="227"/>
        <v>-1.8260000000000041</v>
      </c>
      <c r="BV240" t="str">
        <f t="shared" si="242"/>
        <v/>
      </c>
      <c r="BW240" s="24">
        <f t="shared" si="240"/>
        <v>0</v>
      </c>
      <c r="BX240" s="24">
        <f t="shared" si="228"/>
        <v>0.43999999999999995</v>
      </c>
      <c r="BY240" s="24">
        <f t="shared" si="229"/>
        <v>0.44299999999999984</v>
      </c>
      <c r="BZ240" s="24">
        <f t="shared" si="230"/>
        <v>-2.0209999999999999</v>
      </c>
      <c r="CA240" s="24">
        <f t="shared" si="231"/>
        <v>1</v>
      </c>
      <c r="CB240" s="24" t="str">
        <f t="shared" si="198"/>
        <v/>
      </c>
      <c r="CC240" s="24">
        <f t="shared" si="232"/>
        <v>0</v>
      </c>
      <c r="CD240" s="25">
        <f t="shared" si="233"/>
        <v>0</v>
      </c>
      <c r="CE240" s="24">
        <f t="shared" si="234"/>
        <v>0</v>
      </c>
      <c r="CF240">
        <f t="shared" si="235"/>
        <v>1</v>
      </c>
      <c r="CG240">
        <f t="shared" si="199"/>
        <v>1</v>
      </c>
      <c r="CH240">
        <f t="shared" si="200"/>
        <v>1</v>
      </c>
      <c r="CI240">
        <f t="shared" si="201"/>
        <v>1</v>
      </c>
      <c r="CJ240">
        <f t="shared" si="202"/>
        <v>1</v>
      </c>
      <c r="CK240">
        <f t="shared" si="236"/>
        <v>5.3674649050371581</v>
      </c>
      <c r="CL240">
        <f t="shared" si="209"/>
        <v>0.4139999999999997</v>
      </c>
      <c r="CM240">
        <f t="shared" si="210"/>
        <v>0</v>
      </c>
      <c r="CN240" t="str">
        <f t="shared" si="237"/>
        <v/>
      </c>
      <c r="CO240" t="str">
        <f t="shared" si="238"/>
        <v/>
      </c>
    </row>
    <row r="241" spans="1:93" ht="16" hidden="1" x14ac:dyDescent="0.2">
      <c r="A241">
        <v>80</v>
      </c>
      <c r="B241" t="s">
        <v>319</v>
      </c>
      <c r="C241" t="s">
        <v>94</v>
      </c>
      <c r="D241" t="s">
        <v>320</v>
      </c>
      <c r="E241" t="s">
        <v>315</v>
      </c>
      <c r="F241" t="s">
        <v>97</v>
      </c>
      <c r="G241">
        <v>91604</v>
      </c>
      <c r="H241" t="s">
        <v>321</v>
      </c>
      <c r="J241" t="str">
        <f t="shared" si="214"/>
        <v>Jeannette Berger_0</v>
      </c>
      <c r="K241" s="22">
        <v>6670</v>
      </c>
      <c r="L241">
        <v>0</v>
      </c>
      <c r="M241" s="22"/>
      <c r="N241" s="22"/>
      <c r="O241">
        <v>0</v>
      </c>
      <c r="P241">
        <v>0</v>
      </c>
      <c r="Q241">
        <v>0</v>
      </c>
      <c r="R241">
        <f t="shared" si="215"/>
        <v>0</v>
      </c>
      <c r="S241">
        <f t="shared" si="216"/>
        <v>0</v>
      </c>
      <c r="T241">
        <f t="shared" si="217"/>
        <v>0</v>
      </c>
      <c r="U241">
        <f t="shared" si="218"/>
        <v>0</v>
      </c>
      <c r="V241">
        <f t="shared" si="219"/>
        <v>0</v>
      </c>
      <c r="W241">
        <f t="shared" si="211"/>
        <v>0</v>
      </c>
      <c r="X241">
        <f t="shared" si="220"/>
        <v>0</v>
      </c>
      <c r="Y241" s="22" t="s">
        <v>322</v>
      </c>
      <c r="Z241">
        <v>0</v>
      </c>
      <c r="AA241">
        <f t="shared" si="213"/>
        <v>1</v>
      </c>
      <c r="AB241">
        <f t="shared" si="221"/>
        <v>1</v>
      </c>
      <c r="AC241">
        <v>0</v>
      </c>
      <c r="AD241">
        <v>1</v>
      </c>
      <c r="AE241">
        <f t="shared" si="222"/>
        <v>0</v>
      </c>
      <c r="AF241" s="23">
        <f t="shared" si="212"/>
        <v>1</v>
      </c>
      <c r="AG241">
        <f t="shared" si="208"/>
        <v>0</v>
      </c>
      <c r="AH241">
        <v>0</v>
      </c>
      <c r="AJ241">
        <f t="shared" si="223"/>
        <v>0</v>
      </c>
      <c r="AK241" s="22"/>
      <c r="AN241" t="str">
        <f>IF(ISERROR(VLOOKUP($J241,'[1]early late'!$G$1:$BT$134,6,FALSE)),"",VLOOKUP($J241,'[1]early late'!$G$1:$BT$134,6,FALSE))</f>
        <v/>
      </c>
      <c r="AO241" s="24">
        <v>2</v>
      </c>
      <c r="AP241" s="25">
        <f t="shared" si="195"/>
        <v>80.68767123287671</v>
      </c>
      <c r="AQ241">
        <v>1</v>
      </c>
      <c r="AS241" s="26">
        <v>0</v>
      </c>
      <c r="AT241" s="24">
        <v>1</v>
      </c>
      <c r="AU241" s="27">
        <v>6.5</v>
      </c>
      <c r="AW241" s="22">
        <v>36551</v>
      </c>
      <c r="AX241" s="22" t="str">
        <f>IF(ISERROR(VLOOKUP($J241,'[1]early late'!$G$1:$BT$134,7,FALSE)),"",VLOOKUP($J241,'[1]early late'!$G$1:$BT$134,7,FALSE))</f>
        <v/>
      </c>
      <c r="AY241" s="22">
        <v>36580</v>
      </c>
      <c r="AZ241" s="27">
        <f t="shared" si="241"/>
        <v>0.93333333333333335</v>
      </c>
      <c r="BA241" t="s">
        <v>118</v>
      </c>
      <c r="BB241" s="25">
        <f t="shared" si="239"/>
        <v>1</v>
      </c>
      <c r="BC241" s="27">
        <v>2.33</v>
      </c>
      <c r="BD241" s="27">
        <v>25.34</v>
      </c>
      <c r="BE241" s="27">
        <v>1.63</v>
      </c>
      <c r="BF241" s="27">
        <v>24.15</v>
      </c>
      <c r="BG241" s="27" t="str">
        <f>IF(ISERROR(VLOOKUP($J241,'[1]early late'!$G$1:$BT$134,8,FALSE)),"",VLOOKUP($J241,'[1]early late'!$G$1:$BT$134,8,FALSE))</f>
        <v/>
      </c>
      <c r="BH241" s="27" t="str">
        <f>IF(ISERROR(VLOOKUP($J241,'[1]early late'!$G$1:$BT$134,9,FALSE)),"",VLOOKUP($J241,'[1]early late'!$G$1:$BT$134,9,FALSE))</f>
        <v/>
      </c>
      <c r="BI241" s="27"/>
      <c r="BJ241">
        <v>3.24</v>
      </c>
      <c r="BK241">
        <v>18.54</v>
      </c>
      <c r="BM241" s="28" t="s">
        <v>323</v>
      </c>
      <c r="BN241" s="28" t="str">
        <f>IF(ISERROR(VLOOKUP($J241,'[1]early late'!$G$1:$BT$134,40,FALSE)),"",VLOOKUP($J241,'[1]early late'!$G$1:$BT$134,40,FALSE))</f>
        <v/>
      </c>
      <c r="BO241" s="28" t="str">
        <f>IF(ISERROR(VLOOKUP($J241,'[1]early late'!$G$1:$BT$134,41,FALSE)),"",VLOOKUP($J241,'[1]early late'!$G$1:$BT$134,41,FALSE))</f>
        <v/>
      </c>
      <c r="BP241">
        <f t="shared" si="196"/>
        <v>-0.70000000000000018</v>
      </c>
      <c r="BQ241">
        <f t="shared" si="224"/>
        <v>-1.1900000000000013</v>
      </c>
      <c r="BR241">
        <f t="shared" si="225"/>
        <v>-0.4900000000000011</v>
      </c>
      <c r="BS241">
        <f t="shared" si="197"/>
        <v>0.91000000000000014</v>
      </c>
      <c r="BT241">
        <f t="shared" si="226"/>
        <v>-6.8000000000000007</v>
      </c>
      <c r="BU241">
        <f t="shared" si="227"/>
        <v>-7.7099999999999991</v>
      </c>
      <c r="BV241" t="str">
        <f t="shared" si="242"/>
        <v/>
      </c>
      <c r="BW241" s="24">
        <f t="shared" si="240"/>
        <v>0</v>
      </c>
      <c r="BX241" s="24">
        <f t="shared" si="228"/>
        <v>-0.66999999999999993</v>
      </c>
      <c r="BY241" s="24">
        <f t="shared" si="229"/>
        <v>1.78</v>
      </c>
      <c r="BZ241" s="24">
        <f t="shared" si="230"/>
        <v>-0.93000000000000016</v>
      </c>
      <c r="CA241" s="24">
        <f t="shared" si="231"/>
        <v>0</v>
      </c>
      <c r="CB241" s="24" t="str">
        <f t="shared" si="198"/>
        <v/>
      </c>
      <c r="CC241" s="24">
        <f t="shared" si="232"/>
        <v>1</v>
      </c>
      <c r="CD241" s="25">
        <f t="shared" si="233"/>
        <v>0</v>
      </c>
      <c r="CE241" s="24">
        <f t="shared" si="234"/>
        <v>1</v>
      </c>
      <c r="CF241">
        <f t="shared" si="235"/>
        <v>1</v>
      </c>
      <c r="CG241">
        <f t="shared" si="199"/>
        <v>1</v>
      </c>
      <c r="CH241">
        <f t="shared" si="200"/>
        <v>0</v>
      </c>
      <c r="CI241">
        <f t="shared" si="201"/>
        <v>1</v>
      </c>
      <c r="CJ241">
        <f t="shared" si="202"/>
        <v>1</v>
      </c>
      <c r="CK241">
        <f t="shared" si="236"/>
        <v>7.1428571428571415</v>
      </c>
      <c r="CL241">
        <f t="shared" si="209"/>
        <v>0.71499999999999986</v>
      </c>
      <c r="CM241">
        <f t="shared" si="210"/>
        <v>0</v>
      </c>
      <c r="CN241" t="str">
        <f t="shared" si="237"/>
        <v/>
      </c>
      <c r="CO241">
        <f t="shared" si="238"/>
        <v>1</v>
      </c>
    </row>
    <row r="242" spans="1:93" ht="16" x14ac:dyDescent="0.2">
      <c r="A242">
        <v>124</v>
      </c>
      <c r="B242" t="s">
        <v>434</v>
      </c>
      <c r="C242" t="s">
        <v>94</v>
      </c>
      <c r="D242" t="s">
        <v>435</v>
      </c>
      <c r="E242" t="s">
        <v>96</v>
      </c>
      <c r="F242" t="s">
        <v>97</v>
      </c>
      <c r="G242">
        <v>91367</v>
      </c>
      <c r="H242" t="s">
        <v>436</v>
      </c>
      <c r="J242" t="str">
        <f t="shared" si="214"/>
        <v>Martin Vangerov_0</v>
      </c>
      <c r="K242" s="22">
        <v>11493</v>
      </c>
      <c r="L242">
        <v>1</v>
      </c>
      <c r="M242" s="22" t="s">
        <v>366</v>
      </c>
      <c r="N242" s="22"/>
      <c r="O242">
        <v>0</v>
      </c>
      <c r="P242">
        <v>0</v>
      </c>
      <c r="Q242">
        <v>0</v>
      </c>
      <c r="R242">
        <f t="shared" si="215"/>
        <v>0</v>
      </c>
      <c r="S242">
        <f t="shared" si="216"/>
        <v>1</v>
      </c>
      <c r="T242">
        <f t="shared" si="217"/>
        <v>0</v>
      </c>
      <c r="U242">
        <f t="shared" si="218"/>
        <v>0</v>
      </c>
      <c r="V242">
        <f t="shared" si="219"/>
        <v>0</v>
      </c>
      <c r="W242">
        <f t="shared" si="211"/>
        <v>0</v>
      </c>
      <c r="X242">
        <f t="shared" si="220"/>
        <v>0</v>
      </c>
      <c r="Y242" s="22" t="s">
        <v>158</v>
      </c>
      <c r="Z242">
        <v>0</v>
      </c>
      <c r="AA242">
        <f t="shared" si="213"/>
        <v>1</v>
      </c>
      <c r="AB242">
        <f t="shared" si="221"/>
        <v>0</v>
      </c>
      <c r="AC242">
        <v>0</v>
      </c>
      <c r="AD242">
        <v>0</v>
      </c>
      <c r="AE242">
        <f t="shared" si="222"/>
        <v>0</v>
      </c>
      <c r="AF242" s="23">
        <f t="shared" si="212"/>
        <v>0</v>
      </c>
      <c r="AG242">
        <f t="shared" si="208"/>
        <v>0</v>
      </c>
      <c r="AH242">
        <v>1</v>
      </c>
      <c r="AI242" t="s">
        <v>437</v>
      </c>
      <c r="AJ242">
        <f t="shared" si="223"/>
        <v>0</v>
      </c>
      <c r="AK242" s="22"/>
      <c r="AN242">
        <v>12</v>
      </c>
      <c r="AO242" s="24">
        <v>1</v>
      </c>
      <c r="AP242" s="25">
        <f t="shared" si="195"/>
        <v>75.063013698630144</v>
      </c>
      <c r="AQ242">
        <v>1</v>
      </c>
      <c r="AS242" s="26">
        <v>0</v>
      </c>
      <c r="AT242" s="24">
        <v>1</v>
      </c>
      <c r="AU242" s="27">
        <v>6.5</v>
      </c>
      <c r="AW242" s="22">
        <v>39290</v>
      </c>
      <c r="AX242" s="22" t="str">
        <f>IF(ISERROR(VLOOKUP($J242,'[1]early late'!$G$1:$BT$134,7,FALSE)),"",VLOOKUP($J242,'[1]early late'!$G$1:$BT$134,7,FALSE))</f>
        <v/>
      </c>
      <c r="AY242" s="22">
        <v>39352</v>
      </c>
      <c r="AZ242" s="27">
        <f t="shared" si="241"/>
        <v>2</v>
      </c>
      <c r="BA242" t="s">
        <v>118</v>
      </c>
      <c r="BB242" s="25">
        <f t="shared" si="239"/>
        <v>1</v>
      </c>
      <c r="BC242" s="27">
        <v>0.75</v>
      </c>
      <c r="BD242" s="27">
        <v>14.86</v>
      </c>
      <c r="BE242" s="27">
        <v>2.4300000000000002</v>
      </c>
      <c r="BF242" s="27">
        <v>12.35</v>
      </c>
      <c r="BG242" s="27" t="str">
        <f>IF(ISERROR(VLOOKUP($J242,'[1]early late'!$G$1:$BT$134,8,FALSE)),"",VLOOKUP($J242,'[1]early late'!$G$1:$BT$134,8,FALSE))</f>
        <v/>
      </c>
      <c r="BH242" s="27" t="str">
        <f>IF(ISERROR(VLOOKUP($J242,'[1]early late'!$G$1:$BT$134,9,FALSE)),"",VLOOKUP($J242,'[1]early late'!$G$1:$BT$134,9,FALSE))</f>
        <v/>
      </c>
      <c r="BI242" s="27"/>
      <c r="BJ242">
        <v>4.29</v>
      </c>
      <c r="BK242">
        <v>15.32</v>
      </c>
      <c r="BM242" s="28"/>
      <c r="BN242" s="28" t="str">
        <f>IF(ISERROR(VLOOKUP($J242,'[1]early late'!$G$1:$BT$134,40,FALSE)),"",VLOOKUP($J242,'[1]early late'!$G$1:$BT$134,40,FALSE))</f>
        <v/>
      </c>
      <c r="BO242" s="28" t="str">
        <f>IF(ISERROR(VLOOKUP($J242,'[1]early late'!$G$1:$BT$134,41,FALSE)),"",VLOOKUP($J242,'[1]early late'!$G$1:$BT$134,41,FALSE))</f>
        <v/>
      </c>
      <c r="BP242">
        <f t="shared" si="196"/>
        <v>1.6800000000000002</v>
      </c>
      <c r="BQ242">
        <f t="shared" si="224"/>
        <v>-2.5099999999999998</v>
      </c>
      <c r="BR242">
        <f t="shared" si="225"/>
        <v>-4.1899999999999995</v>
      </c>
      <c r="BS242">
        <f t="shared" si="197"/>
        <v>3.54</v>
      </c>
      <c r="BT242">
        <f t="shared" si="226"/>
        <v>0.46000000000000085</v>
      </c>
      <c r="BU242">
        <f t="shared" si="227"/>
        <v>-3.0799999999999983</v>
      </c>
      <c r="BV242" t="str">
        <f t="shared" si="242"/>
        <v/>
      </c>
      <c r="BW242" s="24">
        <f t="shared" si="240"/>
        <v>0</v>
      </c>
      <c r="BX242" s="24">
        <f t="shared" si="228"/>
        <v>0.49000000000000021</v>
      </c>
      <c r="BY242" s="24">
        <f t="shared" si="229"/>
        <v>1.42</v>
      </c>
      <c r="BZ242" s="24">
        <f t="shared" si="230"/>
        <v>0.45000000000000018</v>
      </c>
      <c r="CA242" s="24">
        <f t="shared" si="231"/>
        <v>0</v>
      </c>
      <c r="CB242" s="24" t="str">
        <f t="shared" si="198"/>
        <v/>
      </c>
      <c r="CC242" s="24">
        <f t="shared" si="232"/>
        <v>0</v>
      </c>
      <c r="CD242" s="25">
        <f t="shared" si="233"/>
        <v>0</v>
      </c>
      <c r="CE242" s="24">
        <f t="shared" si="234"/>
        <v>1</v>
      </c>
      <c r="CF242">
        <f t="shared" si="235"/>
        <v>1</v>
      </c>
      <c r="CG242">
        <f t="shared" si="199"/>
        <v>1</v>
      </c>
      <c r="CH242">
        <f t="shared" si="200"/>
        <v>1</v>
      </c>
      <c r="CI242">
        <f t="shared" si="201"/>
        <v>1</v>
      </c>
      <c r="CJ242">
        <f t="shared" si="202"/>
        <v>1</v>
      </c>
      <c r="CK242">
        <f t="shared" si="236"/>
        <v>1.8361581920903955</v>
      </c>
      <c r="CL242">
        <f t="shared" si="209"/>
        <v>-1.915</v>
      </c>
      <c r="CM242">
        <f t="shared" si="210"/>
        <v>1</v>
      </c>
      <c r="CN242" t="str">
        <f t="shared" si="237"/>
        <v/>
      </c>
      <c r="CO242" t="str">
        <f t="shared" si="238"/>
        <v/>
      </c>
    </row>
    <row r="243" spans="1:93" ht="16" hidden="1" x14ac:dyDescent="0.2">
      <c r="A243">
        <v>167</v>
      </c>
      <c r="B243" t="s">
        <v>541</v>
      </c>
      <c r="C243" t="s">
        <v>94</v>
      </c>
      <c r="D243" t="s">
        <v>542</v>
      </c>
      <c r="E243" t="s">
        <v>109</v>
      </c>
      <c r="F243" t="s">
        <v>97</v>
      </c>
      <c r="G243">
        <v>90034</v>
      </c>
      <c r="H243" t="s">
        <v>543</v>
      </c>
      <c r="J243" t="str">
        <f t="shared" si="214"/>
        <v>Shirley Kligman_1</v>
      </c>
      <c r="K243" s="22">
        <f>IF(ISERROR(VLOOKUP($J243,'[1]early late'!$G$1:$BT$134,4,FALSE)),"",VLOOKUP($J243,'[1]early late'!$G$1:$BT$134,4,FALSE))</f>
        <v>10414</v>
      </c>
      <c r="L243">
        <v>0</v>
      </c>
      <c r="M243" s="22"/>
      <c r="N243" s="22"/>
      <c r="O243">
        <v>0</v>
      </c>
      <c r="P243">
        <v>0</v>
      </c>
      <c r="Q243">
        <v>0</v>
      </c>
      <c r="R243">
        <f t="shared" si="215"/>
        <v>0</v>
      </c>
      <c r="S243">
        <f t="shared" si="216"/>
        <v>0</v>
      </c>
      <c r="T243">
        <f t="shared" si="217"/>
        <v>0</v>
      </c>
      <c r="U243">
        <f t="shared" si="218"/>
        <v>0</v>
      </c>
      <c r="V243">
        <f t="shared" si="219"/>
        <v>0</v>
      </c>
      <c r="W243">
        <f t="shared" si="211"/>
        <v>0</v>
      </c>
      <c r="X243">
        <f t="shared" si="220"/>
        <v>0</v>
      </c>
      <c r="Y243" s="22" t="s">
        <v>544</v>
      </c>
      <c r="Z243">
        <v>0</v>
      </c>
      <c r="AA243">
        <f t="shared" si="213"/>
        <v>1</v>
      </c>
      <c r="AB243">
        <f t="shared" si="221"/>
        <v>1</v>
      </c>
      <c r="AC243">
        <v>0</v>
      </c>
      <c r="AD243">
        <v>1</v>
      </c>
      <c r="AE243">
        <f t="shared" si="222"/>
        <v>0</v>
      </c>
      <c r="AF243" s="23">
        <f t="shared" si="212"/>
        <v>1</v>
      </c>
      <c r="AG243">
        <f t="shared" si="208"/>
        <v>0</v>
      </c>
      <c r="AH243">
        <v>0</v>
      </c>
      <c r="AJ243">
        <f t="shared" si="223"/>
        <v>0</v>
      </c>
      <c r="AK243" s="22"/>
      <c r="AN243">
        <f>IF(ISERROR(VLOOKUP($J243,'[1]early late'!$G$1:$BT$134,6,FALSE)),"",VLOOKUP($J243,'[1]early late'!$G$1:$BT$134,6,FALSE))</f>
        <v>15</v>
      </c>
      <c r="AO243" s="24">
        <v>2</v>
      </c>
      <c r="AP243" s="25">
        <f t="shared" si="195"/>
        <v>77.750684931506854</v>
      </c>
      <c r="AQ243">
        <v>1</v>
      </c>
      <c r="AS243" s="26">
        <v>1</v>
      </c>
      <c r="AT243" s="24">
        <v>1</v>
      </c>
      <c r="AU243" s="27">
        <v>6.5</v>
      </c>
      <c r="AV243" s="27"/>
      <c r="AW243" s="22">
        <v>39206</v>
      </c>
      <c r="AX243" s="22">
        <f>IF(ISERROR(VLOOKUP($J243,'[1]early late'!$G$1:$BT$134,7,FALSE)),"",VLOOKUP($J243,'[1]early late'!$G$1:$BT$134,7,FALSE))</f>
        <v>39212</v>
      </c>
      <c r="AY243" s="22">
        <v>40241</v>
      </c>
      <c r="AZ243" s="27">
        <f t="shared" si="241"/>
        <v>34</v>
      </c>
      <c r="BA243" t="s">
        <v>101</v>
      </c>
      <c r="BB243" s="25">
        <f t="shared" si="239"/>
        <v>0</v>
      </c>
      <c r="BC243" s="27">
        <v>2.75</v>
      </c>
      <c r="BD243" s="27">
        <v>26.26</v>
      </c>
      <c r="BE243" s="27">
        <v>2.2400000000000002</v>
      </c>
      <c r="BF243" s="27">
        <v>27.65</v>
      </c>
      <c r="BG243" s="27">
        <f>IF(ISERROR(VLOOKUP($J243,'[1]early late'!$G$1:$BT$134,8,FALSE)),"",VLOOKUP($J243,'[1]early late'!$G$1:$BT$134,8,FALSE))</f>
        <v>6</v>
      </c>
      <c r="BH243" s="27">
        <f>IF(ISERROR(VLOOKUP($J243,'[1]early late'!$G$1:$BT$134,9,FALSE)),"",VLOOKUP($J243,'[1]early late'!$G$1:$BT$134,9,FALSE))</f>
        <v>1.97</v>
      </c>
      <c r="BI243" s="27"/>
      <c r="BJ243" s="27">
        <v>2.66</v>
      </c>
      <c r="BK243" s="27">
        <v>20.46</v>
      </c>
      <c r="BM243" s="28"/>
      <c r="BN243" s="28">
        <f>IF(ISERROR(VLOOKUP($J243,'[1]early late'!$G$1:$BT$134,40,FALSE)),"",VLOOKUP($J243,'[1]early late'!$G$1:$BT$134,40,FALSE))</f>
        <v>-0.78</v>
      </c>
      <c r="BO243" s="28">
        <f>IF(ISERROR(VLOOKUP($J243,'[1]early late'!$G$1:$BT$134,41,FALSE)),"",VLOOKUP($J243,'[1]early late'!$G$1:$BT$134,41,FALSE))</f>
        <v>0.69000000000000017</v>
      </c>
      <c r="BP243">
        <f t="shared" si="196"/>
        <v>-0.50999999999999979</v>
      </c>
      <c r="BQ243">
        <f t="shared" si="224"/>
        <v>1.389999999999997</v>
      </c>
      <c r="BR243">
        <f t="shared" si="225"/>
        <v>1.8999999999999968</v>
      </c>
      <c r="BS243">
        <f t="shared" si="197"/>
        <v>-8.9999999999999858E-2</v>
      </c>
      <c r="BT243">
        <f t="shared" si="226"/>
        <v>-5.8000000000000007</v>
      </c>
      <c r="BU243">
        <f t="shared" si="227"/>
        <v>-5.7100000000000009</v>
      </c>
      <c r="BV243" t="str">
        <f t="shared" si="242"/>
        <v/>
      </c>
      <c r="BW243" s="24">
        <f t="shared" si="240"/>
        <v>0</v>
      </c>
      <c r="BX243" s="24">
        <f t="shared" si="228"/>
        <v>-0.1469999999999998</v>
      </c>
      <c r="BY243" s="24">
        <f t="shared" si="229"/>
        <v>1.6719999999999999</v>
      </c>
      <c r="BZ243" s="24">
        <f t="shared" si="230"/>
        <v>-0.91799999999999971</v>
      </c>
      <c r="CA243" s="24">
        <f t="shared" si="231"/>
        <v>0</v>
      </c>
      <c r="CB243" s="24" t="str">
        <f t="shared" si="198"/>
        <v/>
      </c>
      <c r="CC243" s="24">
        <f t="shared" si="232"/>
        <v>1</v>
      </c>
      <c r="CD243" s="25">
        <f t="shared" si="233"/>
        <v>0</v>
      </c>
      <c r="CE243" s="24">
        <f t="shared" si="234"/>
        <v>1</v>
      </c>
      <c r="CF243">
        <f t="shared" si="235"/>
        <v>1</v>
      </c>
      <c r="CG243">
        <f t="shared" si="199"/>
        <v>1</v>
      </c>
      <c r="CH243">
        <f t="shared" si="200"/>
        <v>0</v>
      </c>
      <c r="CI243">
        <f t="shared" si="201"/>
        <v>1</v>
      </c>
      <c r="CJ243">
        <f t="shared" si="202"/>
        <v>1</v>
      </c>
      <c r="CK243">
        <f t="shared" si="236"/>
        <v>-72.222222222222342</v>
      </c>
      <c r="CL243">
        <f t="shared" si="209"/>
        <v>1.7149999999999999</v>
      </c>
      <c r="CM243">
        <f t="shared" si="210"/>
        <v>1</v>
      </c>
      <c r="CN243" t="str">
        <f t="shared" si="237"/>
        <v/>
      </c>
      <c r="CO243">
        <f t="shared" si="238"/>
        <v>1</v>
      </c>
    </row>
    <row r="244" spans="1:93" ht="16" x14ac:dyDescent="0.2">
      <c r="A244">
        <v>169</v>
      </c>
      <c r="B244" t="s">
        <v>545</v>
      </c>
      <c r="C244" t="s">
        <v>94</v>
      </c>
      <c r="D244" t="s">
        <v>546</v>
      </c>
      <c r="E244" t="s">
        <v>499</v>
      </c>
      <c r="F244" t="s">
        <v>97</v>
      </c>
      <c r="G244">
        <v>90405</v>
      </c>
      <c r="H244" t="s">
        <v>547</v>
      </c>
      <c r="J244" t="str">
        <f t="shared" si="214"/>
        <v>Shiva Assefi_1</v>
      </c>
      <c r="K244" s="22">
        <f>IF(ISERROR(VLOOKUP($J244,'[1]early late'!$G$1:$BT$134,4,FALSE)),"",VLOOKUP($J244,'[1]early late'!$G$1:$BT$134,4,FALSE))</f>
        <v>19453</v>
      </c>
      <c r="L244">
        <v>0</v>
      </c>
      <c r="M244" s="22"/>
      <c r="N244" s="22"/>
      <c r="O244">
        <v>0</v>
      </c>
      <c r="P244">
        <v>0</v>
      </c>
      <c r="Q244">
        <v>0</v>
      </c>
      <c r="R244">
        <f t="shared" si="215"/>
        <v>0</v>
      </c>
      <c r="S244">
        <f t="shared" si="216"/>
        <v>0</v>
      </c>
      <c r="T244">
        <f t="shared" si="217"/>
        <v>0</v>
      </c>
      <c r="U244">
        <f t="shared" si="218"/>
        <v>0</v>
      </c>
      <c r="V244">
        <f t="shared" si="219"/>
        <v>0</v>
      </c>
      <c r="W244">
        <f t="shared" si="211"/>
        <v>0</v>
      </c>
      <c r="X244">
        <f t="shared" si="220"/>
        <v>0</v>
      </c>
      <c r="Y244" s="22" t="s">
        <v>158</v>
      </c>
      <c r="Z244">
        <v>0</v>
      </c>
      <c r="AA244">
        <f t="shared" si="213"/>
        <v>1</v>
      </c>
      <c r="AB244">
        <f t="shared" si="221"/>
        <v>0</v>
      </c>
      <c r="AC244">
        <v>0</v>
      </c>
      <c r="AD244">
        <v>0</v>
      </c>
      <c r="AE244">
        <f t="shared" si="222"/>
        <v>0</v>
      </c>
      <c r="AF244" s="23">
        <f t="shared" si="212"/>
        <v>0</v>
      </c>
      <c r="AG244">
        <f t="shared" si="208"/>
        <v>0</v>
      </c>
      <c r="AH244">
        <v>0</v>
      </c>
      <c r="AJ244">
        <f t="shared" si="223"/>
        <v>0</v>
      </c>
      <c r="AK244" s="22"/>
      <c r="AN244">
        <f>IF(ISERROR(VLOOKUP($J244,'[1]early late'!$G$1:$BT$134,6,FALSE)),"",VLOOKUP($J244,'[1]early late'!$G$1:$BT$134,6,FALSE))</f>
        <v>15</v>
      </c>
      <c r="AO244" s="24">
        <v>2</v>
      </c>
      <c r="AP244" s="25">
        <f t="shared" si="195"/>
        <v>55.701369863013696</v>
      </c>
      <c r="AQ244">
        <v>1</v>
      </c>
      <c r="AS244" s="26">
        <v>1</v>
      </c>
      <c r="AT244" s="24">
        <v>1</v>
      </c>
      <c r="AU244" s="27">
        <v>6.5</v>
      </c>
      <c r="AW244" s="22">
        <v>40081</v>
      </c>
      <c r="AX244" s="22">
        <f>IF(ISERROR(VLOOKUP($J244,'[1]early late'!$G$1:$BT$134,7,FALSE)),"",VLOOKUP($J244,'[1]early late'!$G$1:$BT$134,7,FALSE))</f>
        <v>40087</v>
      </c>
      <c r="AY244" s="22">
        <v>40182</v>
      </c>
      <c r="AZ244" s="27">
        <f t="shared" si="241"/>
        <v>3.3</v>
      </c>
      <c r="BA244" t="s">
        <v>245</v>
      </c>
      <c r="BB244" s="25">
        <f t="shared" si="239"/>
        <v>2</v>
      </c>
      <c r="BC244" s="27">
        <v>2.99</v>
      </c>
      <c r="BD244" s="27">
        <v>19.190000000000001</v>
      </c>
      <c r="BE244" s="27">
        <v>3.02</v>
      </c>
      <c r="BF244" s="27">
        <v>16.95</v>
      </c>
      <c r="BG244" s="27">
        <f>IF(ISERROR(VLOOKUP($J244,'[1]early late'!$G$1:$BT$134,8,FALSE)),"",VLOOKUP($J244,'[1]early late'!$G$1:$BT$134,8,FALSE))</f>
        <v>6</v>
      </c>
      <c r="BH244" s="27">
        <f>IF(ISERROR(VLOOKUP($J244,'[1]early late'!$G$1:$BT$134,9,FALSE)),"",VLOOKUP($J244,'[1]early late'!$G$1:$BT$134,9,FALSE))</f>
        <v>2.39</v>
      </c>
      <c r="BI244" s="27"/>
      <c r="BJ244">
        <v>3.62</v>
      </c>
      <c r="BK244">
        <v>20.3</v>
      </c>
      <c r="BM244" s="28"/>
      <c r="BN244" s="28">
        <f>IF(ISERROR(VLOOKUP($J244,'[1]early late'!$G$1:$BT$134,40,FALSE)),"",VLOOKUP($J244,'[1]early late'!$G$1:$BT$134,40,FALSE))</f>
        <v>-0.60000000000000009</v>
      </c>
      <c r="BO244" s="28">
        <f>IF(ISERROR(VLOOKUP($J244,'[1]early late'!$G$1:$BT$134,41,FALSE)),"",VLOOKUP($J244,'[1]early late'!$G$1:$BT$134,41,FALSE))</f>
        <v>1.23</v>
      </c>
      <c r="BP244">
        <f t="shared" si="196"/>
        <v>2.9999999999999805E-2</v>
      </c>
      <c r="BQ244">
        <f t="shared" si="224"/>
        <v>-2.240000000000002</v>
      </c>
      <c r="BR244">
        <f t="shared" si="225"/>
        <v>-2.2700000000000018</v>
      </c>
      <c r="BS244">
        <f t="shared" si="197"/>
        <v>0.62999999999999989</v>
      </c>
      <c r="BT244">
        <f t="shared" si="226"/>
        <v>1.1099999999999994</v>
      </c>
      <c r="BU244">
        <f t="shared" si="227"/>
        <v>0.47999999999999687</v>
      </c>
      <c r="BV244" t="str">
        <f t="shared" si="242"/>
        <v/>
      </c>
      <c r="BW244" s="24">
        <f t="shared" si="240"/>
        <v>1</v>
      </c>
      <c r="BX244" s="24">
        <f t="shared" si="228"/>
        <v>1.6300000000000001</v>
      </c>
      <c r="BY244" s="24">
        <f t="shared" si="229"/>
        <v>0.45000000000000018</v>
      </c>
      <c r="BZ244" s="24">
        <f t="shared" si="230"/>
        <v>-0.7799999999999998</v>
      </c>
      <c r="CA244" s="24">
        <f t="shared" si="231"/>
        <v>1</v>
      </c>
      <c r="CB244" s="24">
        <f t="shared" si="198"/>
        <v>1</v>
      </c>
      <c r="CC244" s="24">
        <f t="shared" si="232"/>
        <v>0</v>
      </c>
      <c r="CD244" s="25">
        <f t="shared" si="233"/>
        <v>0</v>
      </c>
      <c r="CE244" s="24">
        <f t="shared" si="234"/>
        <v>1</v>
      </c>
      <c r="CF244">
        <f t="shared" si="235"/>
        <v>1</v>
      </c>
      <c r="CG244">
        <f t="shared" si="199"/>
        <v>1</v>
      </c>
      <c r="CH244">
        <f t="shared" si="200"/>
        <v>0</v>
      </c>
      <c r="CI244">
        <f t="shared" si="201"/>
        <v>0</v>
      </c>
      <c r="CJ244">
        <f t="shared" si="202"/>
        <v>1</v>
      </c>
      <c r="CK244">
        <f t="shared" si="236"/>
        <v>10.31746031746032</v>
      </c>
      <c r="CL244">
        <f t="shared" si="209"/>
        <v>0.99500000000000011</v>
      </c>
      <c r="CM244">
        <f t="shared" si="210"/>
        <v>0</v>
      </c>
      <c r="CN244" t="str">
        <f t="shared" si="237"/>
        <v/>
      </c>
      <c r="CO244" t="str">
        <f t="shared" si="238"/>
        <v/>
      </c>
    </row>
    <row r="245" spans="1:93" ht="16" x14ac:dyDescent="0.2">
      <c r="A245">
        <v>184</v>
      </c>
      <c r="B245" t="s">
        <v>575</v>
      </c>
      <c r="C245" t="s">
        <v>94</v>
      </c>
      <c r="J245" t="str">
        <f t="shared" si="214"/>
        <v>Tatyana Savchina_0</v>
      </c>
      <c r="K245" s="22">
        <f>IF(ISERROR(VLOOKUP($J245,'[1]early late'!$G$1:$BT$134,4,FALSE)),"",VLOOKUP($J245,'[1]early late'!$G$1:$BT$134,4,FALSE))</f>
        <v>20730</v>
      </c>
      <c r="L245">
        <v>1</v>
      </c>
      <c r="M245" s="22" t="s">
        <v>576</v>
      </c>
      <c r="N245" s="22"/>
      <c r="O245">
        <v>1</v>
      </c>
      <c r="P245">
        <v>1</v>
      </c>
      <c r="Q245">
        <v>1</v>
      </c>
      <c r="R245">
        <f t="shared" si="215"/>
        <v>0</v>
      </c>
      <c r="S245">
        <f t="shared" si="216"/>
        <v>0</v>
      </c>
      <c r="T245">
        <f t="shared" si="217"/>
        <v>0</v>
      </c>
      <c r="U245">
        <f t="shared" si="218"/>
        <v>0</v>
      </c>
      <c r="V245">
        <f t="shared" si="219"/>
        <v>0</v>
      </c>
      <c r="W245">
        <f t="shared" si="211"/>
        <v>0</v>
      </c>
      <c r="X245">
        <f t="shared" si="220"/>
        <v>0</v>
      </c>
      <c r="Y245" s="22" t="s">
        <v>577</v>
      </c>
      <c r="Z245">
        <v>0</v>
      </c>
      <c r="AA245">
        <f t="shared" si="213"/>
        <v>1</v>
      </c>
      <c r="AB245">
        <f t="shared" si="221"/>
        <v>0</v>
      </c>
      <c r="AC245">
        <v>0</v>
      </c>
      <c r="AD245">
        <v>0</v>
      </c>
      <c r="AE245">
        <f t="shared" si="222"/>
        <v>0</v>
      </c>
      <c r="AF245" s="23">
        <f t="shared" si="212"/>
        <v>0</v>
      </c>
      <c r="AG245">
        <f t="shared" si="208"/>
        <v>0</v>
      </c>
      <c r="AH245">
        <v>0</v>
      </c>
      <c r="AJ245">
        <f t="shared" si="223"/>
        <v>0</v>
      </c>
      <c r="AK245" s="22"/>
      <c r="AN245">
        <f>IF(ISERROR(VLOOKUP($J245,'[1]early late'!$G$1:$BT$134,6,FALSE)),"",VLOOKUP($J245,'[1]early late'!$G$1:$BT$134,6,FALSE))</f>
        <v>14</v>
      </c>
      <c r="AO245" s="24">
        <v>2</v>
      </c>
      <c r="AP245" s="25">
        <f t="shared" si="195"/>
        <v>55.745205479452054</v>
      </c>
      <c r="AQ245">
        <v>1</v>
      </c>
      <c r="AS245" s="26">
        <v>0</v>
      </c>
      <c r="AT245" s="24">
        <v>1</v>
      </c>
      <c r="AU245" s="27">
        <v>6.5</v>
      </c>
      <c r="AW245" s="29">
        <v>41373</v>
      </c>
      <c r="AX245" s="22">
        <f>IF(ISERROR(VLOOKUP($J245,'[1]early late'!$G$1:$BT$134,7,FALSE)),"",VLOOKUP($J245,'[1]early late'!$G$1:$BT$134,7,FALSE))</f>
        <v>41379</v>
      </c>
      <c r="AY245" s="29">
        <v>41464</v>
      </c>
      <c r="AZ245" s="27">
        <f t="shared" si="241"/>
        <v>3</v>
      </c>
      <c r="BA245" t="s">
        <v>101</v>
      </c>
      <c r="BB245" s="25">
        <f t="shared" si="239"/>
        <v>0</v>
      </c>
      <c r="BC245">
        <v>3</v>
      </c>
      <c r="BD245">
        <v>14.71</v>
      </c>
      <c r="BE245">
        <v>4.67</v>
      </c>
      <c r="BF245">
        <v>14.77</v>
      </c>
      <c r="BG245" s="27">
        <f>IF(ISERROR(VLOOKUP($J245,'[1]early late'!$G$1:$BT$134,8,FALSE)),"",VLOOKUP($J245,'[1]early late'!$G$1:$BT$134,8,FALSE))</f>
        <v>6</v>
      </c>
      <c r="BH245" s="27">
        <f>IF(ISERROR(VLOOKUP($J245,'[1]early late'!$G$1:$BT$134,9,FALSE)),"",VLOOKUP($J245,'[1]early late'!$G$1:$BT$134,9,FALSE))</f>
        <v>3.84</v>
      </c>
      <c r="BJ245">
        <v>3.42</v>
      </c>
      <c r="BK245">
        <v>11.98</v>
      </c>
      <c r="BL245">
        <v>1</v>
      </c>
      <c r="BM245" t="s">
        <v>578</v>
      </c>
      <c r="BN245" s="28">
        <f>IF(ISERROR(VLOOKUP($J245,'[1]early late'!$G$1:$BT$134,40,FALSE)),"",VLOOKUP($J245,'[1]early late'!$G$1:$BT$134,40,FALSE))</f>
        <v>0.83999999999999986</v>
      </c>
      <c r="BO245" s="28">
        <f>IF(ISERROR(VLOOKUP($J245,'[1]early late'!$G$1:$BT$134,41,FALSE)),"",VLOOKUP($J245,'[1]early late'!$G$1:$BT$134,41,FALSE))</f>
        <v>-0.41999999999999993</v>
      </c>
      <c r="BP245">
        <f t="shared" si="196"/>
        <v>1.67</v>
      </c>
      <c r="BQ245">
        <f t="shared" si="224"/>
        <v>5.9999999999998721E-2</v>
      </c>
      <c r="BR245">
        <f t="shared" si="225"/>
        <v>-1.6100000000000012</v>
      </c>
      <c r="BS245">
        <f t="shared" si="197"/>
        <v>0.41999999999999993</v>
      </c>
      <c r="BT245">
        <f t="shared" si="226"/>
        <v>-2.7300000000000004</v>
      </c>
      <c r="BU245">
        <f t="shared" si="227"/>
        <v>-3.1500000000000004</v>
      </c>
      <c r="BW245" s="24">
        <f t="shared" si="240"/>
        <v>1</v>
      </c>
      <c r="BX245" s="24">
        <f t="shared" si="228"/>
        <v>-0.55000000000000027</v>
      </c>
      <c r="BY245" s="24">
        <f t="shared" si="229"/>
        <v>-0.37999999999999989</v>
      </c>
      <c r="BZ245" s="24">
        <f t="shared" si="230"/>
        <v>1.6</v>
      </c>
      <c r="CA245" s="24">
        <f t="shared" si="231"/>
        <v>1</v>
      </c>
      <c r="CB245" s="24">
        <f t="shared" si="198"/>
        <v>0</v>
      </c>
      <c r="CC245" s="24">
        <f t="shared" si="232"/>
        <v>0</v>
      </c>
      <c r="CD245" s="25">
        <f t="shared" si="233"/>
        <v>0</v>
      </c>
      <c r="CE245" s="24">
        <f t="shared" si="234"/>
        <v>0</v>
      </c>
      <c r="CF245">
        <f t="shared" si="235"/>
        <v>1</v>
      </c>
      <c r="CG245">
        <f t="shared" si="199"/>
        <v>1</v>
      </c>
      <c r="CH245">
        <f t="shared" si="200"/>
        <v>0</v>
      </c>
      <c r="CI245">
        <f t="shared" si="201"/>
        <v>1</v>
      </c>
      <c r="CJ245">
        <f t="shared" si="202"/>
        <v>1</v>
      </c>
      <c r="CK245">
        <f t="shared" si="236"/>
        <v>15.476190476190478</v>
      </c>
      <c r="CL245">
        <f t="shared" si="209"/>
        <v>1.2050000000000001</v>
      </c>
      <c r="CM245">
        <f t="shared" si="210"/>
        <v>1</v>
      </c>
      <c r="CN245" t="str">
        <f t="shared" si="237"/>
        <v/>
      </c>
      <c r="CO245" t="str">
        <f t="shared" si="238"/>
        <v/>
      </c>
    </row>
    <row r="246" spans="1:93" ht="16" x14ac:dyDescent="0.2">
      <c r="A246">
        <v>186</v>
      </c>
      <c r="B246" t="s">
        <v>579</v>
      </c>
      <c r="C246" t="s">
        <v>94</v>
      </c>
      <c r="D246" t="s">
        <v>580</v>
      </c>
      <c r="E246" t="s">
        <v>315</v>
      </c>
      <c r="F246" t="s">
        <v>97</v>
      </c>
      <c r="G246">
        <v>91604</v>
      </c>
      <c r="H246" t="s">
        <v>581</v>
      </c>
      <c r="J246" t="str">
        <f t="shared" si="214"/>
        <v>Theresa Cho_0</v>
      </c>
      <c r="K246" s="22">
        <f>IF(ISERROR(VLOOKUP($J246,'[1]early late'!$G$1:$BT$134,4,FALSE)),"",VLOOKUP($J246,'[1]early late'!$G$1:$BT$134,4,FALSE))</f>
        <v>15578</v>
      </c>
      <c r="L246">
        <v>1</v>
      </c>
      <c r="M246" s="22" t="s">
        <v>582</v>
      </c>
      <c r="N246" s="22"/>
      <c r="O246">
        <v>1</v>
      </c>
      <c r="P246">
        <v>1</v>
      </c>
      <c r="Q246">
        <v>1</v>
      </c>
      <c r="R246">
        <f t="shared" si="215"/>
        <v>0</v>
      </c>
      <c r="S246">
        <f t="shared" si="216"/>
        <v>0</v>
      </c>
      <c r="T246">
        <f t="shared" si="217"/>
        <v>0</v>
      </c>
      <c r="U246">
        <f t="shared" si="218"/>
        <v>0</v>
      </c>
      <c r="V246">
        <f t="shared" si="219"/>
        <v>0</v>
      </c>
      <c r="W246">
        <f t="shared" si="211"/>
        <v>0</v>
      </c>
      <c r="X246">
        <f t="shared" si="220"/>
        <v>0</v>
      </c>
      <c r="Y246" s="22" t="s">
        <v>158</v>
      </c>
      <c r="Z246">
        <v>0</v>
      </c>
      <c r="AA246">
        <f t="shared" si="213"/>
        <v>1</v>
      </c>
      <c r="AB246">
        <f t="shared" si="221"/>
        <v>0</v>
      </c>
      <c r="AC246">
        <v>0</v>
      </c>
      <c r="AD246">
        <v>0</v>
      </c>
      <c r="AE246">
        <f t="shared" si="222"/>
        <v>0</v>
      </c>
      <c r="AF246" s="23">
        <f t="shared" si="212"/>
        <v>0</v>
      </c>
      <c r="AG246">
        <f t="shared" si="208"/>
        <v>0</v>
      </c>
      <c r="AH246">
        <v>1</v>
      </c>
      <c r="AI246" t="s">
        <v>583</v>
      </c>
      <c r="AJ246">
        <f t="shared" si="223"/>
        <v>1</v>
      </c>
      <c r="AK246" s="22" t="s">
        <v>106</v>
      </c>
      <c r="AL246">
        <v>24</v>
      </c>
      <c r="AN246">
        <f>IF(ISERROR(VLOOKUP($J246,'[1]early late'!$G$1:$BT$134,6,FALSE)),"",VLOOKUP($J246,'[1]early late'!$G$1:$BT$134,6,FALSE))</f>
        <v>12</v>
      </c>
      <c r="AO246" s="24">
        <v>2</v>
      </c>
      <c r="AP246" s="25">
        <f t="shared" si="195"/>
        <v>58.509589041095893</v>
      </c>
      <c r="AQ246">
        <v>1</v>
      </c>
      <c r="AS246" s="26">
        <v>0</v>
      </c>
      <c r="AT246" s="24">
        <v>1</v>
      </c>
      <c r="AU246" s="27">
        <v>6.5</v>
      </c>
      <c r="AW246" s="22">
        <v>37246</v>
      </c>
      <c r="AX246" s="22">
        <f>IF(ISERROR(VLOOKUP($J246,'[1]early late'!$G$1:$BT$134,7,FALSE)),"",VLOOKUP($J246,'[1]early late'!$G$1:$BT$134,7,FALSE))</f>
        <v>37251</v>
      </c>
      <c r="AY246" s="22">
        <v>40231</v>
      </c>
      <c r="AZ246" s="27">
        <f t="shared" si="241"/>
        <v>98.033333333333331</v>
      </c>
      <c r="BA246" t="s">
        <v>118</v>
      </c>
      <c r="BB246" s="25">
        <f t="shared" si="239"/>
        <v>1</v>
      </c>
      <c r="BC246" s="27">
        <v>1.24</v>
      </c>
      <c r="BD246" s="27">
        <v>21.84</v>
      </c>
      <c r="BE246" s="27">
        <v>0.31</v>
      </c>
      <c r="BF246" s="27">
        <v>15.29</v>
      </c>
      <c r="BG246" s="27">
        <f>IF(ISERROR(VLOOKUP($J246,'[1]early late'!$G$1:$BT$134,8,FALSE)),"",VLOOKUP($J246,'[1]early late'!$G$1:$BT$134,8,FALSE))</f>
        <v>5</v>
      </c>
      <c r="BH246" s="27">
        <f>IF(ISERROR(VLOOKUP($J246,'[1]early late'!$G$1:$BT$134,9,FALSE)),"",VLOOKUP($J246,'[1]early late'!$G$1:$BT$134,9,FALSE))</f>
        <v>1.84</v>
      </c>
      <c r="BI246" s="27"/>
      <c r="BJ246">
        <v>1.1499999999999999</v>
      </c>
      <c r="BK246">
        <v>17.48</v>
      </c>
      <c r="BM246" s="28" t="s">
        <v>584</v>
      </c>
      <c r="BN246" s="28">
        <f>IF(ISERROR(VLOOKUP($J246,'[1]early late'!$G$1:$BT$134,40,FALSE)),"",VLOOKUP($J246,'[1]early late'!$G$1:$BT$134,40,FALSE))</f>
        <v>0.60000000000000009</v>
      </c>
      <c r="BO246" s="28">
        <f>IF(ISERROR(VLOOKUP($J246,'[1]early late'!$G$1:$BT$134,41,FALSE)),"",VLOOKUP($J246,'[1]early late'!$G$1:$BT$134,41,FALSE))</f>
        <v>-0.69000000000000017</v>
      </c>
      <c r="BP246">
        <f t="shared" si="196"/>
        <v>-0.92999999999999994</v>
      </c>
      <c r="BQ246">
        <f t="shared" si="224"/>
        <v>-6.5500000000000007</v>
      </c>
      <c r="BR246">
        <f t="shared" si="225"/>
        <v>-5.620000000000001</v>
      </c>
      <c r="BS246">
        <f t="shared" si="197"/>
        <v>-9.000000000000008E-2</v>
      </c>
      <c r="BT246">
        <f t="shared" si="226"/>
        <v>-4.3599999999999994</v>
      </c>
      <c r="BU246">
        <f t="shared" si="227"/>
        <v>-4.2699999999999996</v>
      </c>
      <c r="BV246" t="str">
        <f>IF(ISNUMBER($BL246),IF($BL246=$BW246,1,0),"")</f>
        <v/>
      </c>
      <c r="BW246" s="24">
        <f t="shared" si="240"/>
        <v>0</v>
      </c>
      <c r="BX246" s="24">
        <f t="shared" si="228"/>
        <v>-0.56000000000000005</v>
      </c>
      <c r="BY246" s="24">
        <f t="shared" si="229"/>
        <v>1.05</v>
      </c>
      <c r="BZ246" s="24">
        <f t="shared" si="230"/>
        <v>-0.78</v>
      </c>
      <c r="CA246" s="24">
        <f t="shared" si="231"/>
        <v>0</v>
      </c>
      <c r="CB246" s="24" t="str">
        <f t="shared" si="198"/>
        <v/>
      </c>
      <c r="CC246" s="24">
        <f t="shared" si="232"/>
        <v>0</v>
      </c>
      <c r="CD246" s="25">
        <f t="shared" si="233"/>
        <v>0</v>
      </c>
      <c r="CE246" s="24">
        <f t="shared" si="234"/>
        <v>1</v>
      </c>
      <c r="CF246">
        <f t="shared" si="235"/>
        <v>1</v>
      </c>
      <c r="CG246">
        <f t="shared" si="199"/>
        <v>0</v>
      </c>
      <c r="CH246">
        <f t="shared" si="200"/>
        <v>0</v>
      </c>
      <c r="CI246">
        <f t="shared" si="201"/>
        <v>1</v>
      </c>
      <c r="CJ246">
        <f t="shared" si="202"/>
        <v>1</v>
      </c>
      <c r="CK246">
        <f t="shared" si="236"/>
        <v>-72.222222222222157</v>
      </c>
      <c r="CL246">
        <f t="shared" si="209"/>
        <v>1.7150000000000001</v>
      </c>
      <c r="CM246">
        <f t="shared" si="210"/>
        <v>1</v>
      </c>
      <c r="CN246" t="str">
        <f t="shared" si="237"/>
        <v/>
      </c>
      <c r="CO246" t="str">
        <f t="shared" si="238"/>
        <v/>
      </c>
    </row>
    <row r="247" spans="1:93" ht="16" hidden="1" x14ac:dyDescent="0.2">
      <c r="A247">
        <v>211</v>
      </c>
      <c r="B247" t="s">
        <v>642</v>
      </c>
      <c r="C247" t="s">
        <v>94</v>
      </c>
      <c r="D247" t="s">
        <v>643</v>
      </c>
      <c r="E247" t="s">
        <v>177</v>
      </c>
      <c r="F247" t="s">
        <v>97</v>
      </c>
      <c r="G247">
        <v>91356</v>
      </c>
      <c r="H247" t="s">
        <v>644</v>
      </c>
      <c r="J247" t="str">
        <f t="shared" si="214"/>
        <v>Cary Bigman_1</v>
      </c>
      <c r="K247" s="22">
        <v>12478</v>
      </c>
      <c r="L247">
        <v>0</v>
      </c>
      <c r="M247" s="22"/>
      <c r="N247" s="22"/>
      <c r="O247">
        <v>0</v>
      </c>
      <c r="P247">
        <v>0</v>
      </c>
      <c r="Q247">
        <v>0</v>
      </c>
      <c r="R247">
        <f t="shared" si="215"/>
        <v>0</v>
      </c>
      <c r="S247">
        <f t="shared" si="216"/>
        <v>0</v>
      </c>
      <c r="T247">
        <f t="shared" si="217"/>
        <v>0</v>
      </c>
      <c r="U247">
        <f t="shared" si="218"/>
        <v>0</v>
      </c>
      <c r="V247">
        <f t="shared" si="219"/>
        <v>0</v>
      </c>
      <c r="W247">
        <f t="shared" si="211"/>
        <v>0</v>
      </c>
      <c r="X247">
        <f t="shared" si="220"/>
        <v>0</v>
      </c>
      <c r="Y247" s="22" t="s">
        <v>645</v>
      </c>
      <c r="Z247">
        <v>0</v>
      </c>
      <c r="AA247">
        <f t="shared" si="213"/>
        <v>1</v>
      </c>
      <c r="AB247">
        <f t="shared" si="221"/>
        <v>1</v>
      </c>
      <c r="AC247">
        <v>1</v>
      </c>
      <c r="AD247">
        <v>0</v>
      </c>
      <c r="AE247">
        <f t="shared" si="222"/>
        <v>0</v>
      </c>
      <c r="AF247" s="23">
        <f t="shared" si="212"/>
        <v>1</v>
      </c>
      <c r="AG247">
        <f t="shared" si="208"/>
        <v>0</v>
      </c>
      <c r="AH247">
        <v>1</v>
      </c>
      <c r="AJ247">
        <f t="shared" si="223"/>
        <v>0</v>
      </c>
      <c r="AK247" s="22"/>
      <c r="AN247">
        <v>15</v>
      </c>
      <c r="AO247" s="24">
        <v>1</v>
      </c>
      <c r="AP247" s="25">
        <f t="shared" si="195"/>
        <v>67.742465753424653</v>
      </c>
      <c r="AQ247">
        <v>1</v>
      </c>
      <c r="AS247" s="26">
        <v>1</v>
      </c>
      <c r="AT247" s="24">
        <v>1</v>
      </c>
      <c r="AU247" s="27">
        <v>6.5</v>
      </c>
      <c r="AV247" s="27"/>
      <c r="AW247" s="22">
        <v>37566</v>
      </c>
      <c r="AX247" s="22" t="str">
        <f>IF(ISERROR(VLOOKUP($J247,'[1]early late'!$G$1:$BT$134,7,FALSE)),"",VLOOKUP($J247,'[1]early late'!$G$1:$BT$134,7,FALSE))</f>
        <v/>
      </c>
      <c r="AY247" s="22">
        <v>37634</v>
      </c>
      <c r="AZ247" s="27">
        <v>2.2333333333333298</v>
      </c>
      <c r="BA247" t="s">
        <v>101</v>
      </c>
      <c r="BB247" s="25">
        <f t="shared" si="239"/>
        <v>0</v>
      </c>
      <c r="BC247" s="27">
        <v>1.7</v>
      </c>
      <c r="BD247" s="27">
        <v>22.38</v>
      </c>
      <c r="BE247" s="27">
        <v>2.25</v>
      </c>
      <c r="BF247" s="27">
        <v>14.57</v>
      </c>
      <c r="BG247" s="27" t="str">
        <f>IF(ISERROR(VLOOKUP($J247,'[1]early late'!$G$1:$BT$134,8,FALSE)),"",VLOOKUP($J247,'[1]early late'!$G$1:$BT$134,8,FALSE))</f>
        <v/>
      </c>
      <c r="BH247" s="27" t="str">
        <f>IF(ISERROR(VLOOKUP($J247,'[1]early late'!$G$1:$BT$134,9,FALSE)),"",VLOOKUP($J247,'[1]early late'!$G$1:$BT$134,9,FALSE))</f>
        <v/>
      </c>
      <c r="BI247" s="27"/>
      <c r="BJ247">
        <v>3.33</v>
      </c>
      <c r="BK247">
        <v>16.649999999999999</v>
      </c>
      <c r="BM247" s="28" t="s">
        <v>647</v>
      </c>
      <c r="BN247" s="28" t="str">
        <f>IF(ISERROR(VLOOKUP($J247,'[1]early late'!$G$1:$BT$134,40,FALSE)),"",VLOOKUP($J247,'[1]early late'!$G$1:$BT$134,40,FALSE))</f>
        <v/>
      </c>
      <c r="BO247" s="28" t="str">
        <f>IF(ISERROR(VLOOKUP($J247,'[1]early late'!$G$1:$BT$134,41,FALSE)),"",VLOOKUP($J247,'[1]early late'!$G$1:$BT$134,41,FALSE))</f>
        <v/>
      </c>
      <c r="BP247">
        <f t="shared" si="196"/>
        <v>0.55000000000000004</v>
      </c>
      <c r="BQ247">
        <f t="shared" si="224"/>
        <v>-7.8099999999999987</v>
      </c>
      <c r="BR247">
        <f t="shared" si="225"/>
        <v>-8.36</v>
      </c>
      <c r="BS247">
        <f t="shared" si="197"/>
        <v>1.6300000000000001</v>
      </c>
      <c r="BT247">
        <f t="shared" si="226"/>
        <v>-5.73</v>
      </c>
      <c r="BU247">
        <f t="shared" si="227"/>
        <v>-7.3600000000000012</v>
      </c>
      <c r="BW247" s="24">
        <f t="shared" si="240"/>
        <v>0</v>
      </c>
      <c r="BX247" s="24">
        <f t="shared" si="228"/>
        <v>1.04</v>
      </c>
      <c r="BY247" s="24">
        <f t="shared" si="229"/>
        <v>5.0000000000000044E-2</v>
      </c>
      <c r="BZ247" s="24">
        <f t="shared" si="230"/>
        <v>0.2200000000000002</v>
      </c>
      <c r="CA247" s="24">
        <f t="shared" si="231"/>
        <v>1</v>
      </c>
      <c r="CB247" s="24" t="str">
        <f t="shared" si="198"/>
        <v/>
      </c>
      <c r="CC247" s="24">
        <f t="shared" si="232"/>
        <v>1</v>
      </c>
      <c r="CD247" s="25">
        <f t="shared" si="233"/>
        <v>0</v>
      </c>
      <c r="CE247" s="24">
        <f t="shared" si="234"/>
        <v>1</v>
      </c>
      <c r="CF247">
        <f t="shared" si="235"/>
        <v>1</v>
      </c>
      <c r="CG247">
        <f t="shared" si="199"/>
        <v>1</v>
      </c>
      <c r="CH247">
        <f t="shared" si="200"/>
        <v>1</v>
      </c>
      <c r="CI247">
        <f t="shared" si="201"/>
        <v>0</v>
      </c>
      <c r="CJ247">
        <f t="shared" si="202"/>
        <v>1</v>
      </c>
      <c r="CK247">
        <f t="shared" si="236"/>
        <v>3.9877300613496929</v>
      </c>
      <c r="CL247">
        <f t="shared" si="209"/>
        <v>-5.0000000000001155E-3</v>
      </c>
      <c r="CM247">
        <f t="shared" si="210"/>
        <v>0</v>
      </c>
      <c r="CN247" t="str">
        <f t="shared" si="237"/>
        <v/>
      </c>
      <c r="CO247">
        <f t="shared" si="238"/>
        <v>1</v>
      </c>
    </row>
    <row r="248" spans="1:93" ht="16" hidden="1" x14ac:dyDescent="0.2">
      <c r="A248">
        <v>226</v>
      </c>
      <c r="B248" t="s">
        <v>673</v>
      </c>
      <c r="C248" t="s">
        <v>94</v>
      </c>
      <c r="D248" t="s">
        <v>674</v>
      </c>
      <c r="E248" t="s">
        <v>499</v>
      </c>
      <c r="F248" t="s">
        <v>97</v>
      </c>
      <c r="G248">
        <v>90402</v>
      </c>
      <c r="H248" t="s">
        <v>675</v>
      </c>
      <c r="J248" t="str">
        <f t="shared" si="214"/>
        <v>Essie Horwitz_1</v>
      </c>
      <c r="K248" s="22">
        <v>15272</v>
      </c>
      <c r="L248">
        <v>0</v>
      </c>
      <c r="M248" s="22"/>
      <c r="N248" s="22"/>
      <c r="O248">
        <v>0</v>
      </c>
      <c r="P248">
        <v>0</v>
      </c>
      <c r="Q248">
        <v>0</v>
      </c>
      <c r="R248">
        <f t="shared" si="215"/>
        <v>0</v>
      </c>
      <c r="S248">
        <f t="shared" si="216"/>
        <v>0</v>
      </c>
      <c r="T248">
        <f t="shared" si="217"/>
        <v>0</v>
      </c>
      <c r="U248">
        <f t="shared" si="218"/>
        <v>0</v>
      </c>
      <c r="V248">
        <f t="shared" si="219"/>
        <v>0</v>
      </c>
      <c r="W248">
        <f t="shared" si="211"/>
        <v>0</v>
      </c>
      <c r="X248">
        <f t="shared" si="220"/>
        <v>0</v>
      </c>
      <c r="Y248" s="22" t="s">
        <v>676</v>
      </c>
      <c r="Z248">
        <v>0</v>
      </c>
      <c r="AA248">
        <f t="shared" si="213"/>
        <v>1</v>
      </c>
      <c r="AB248">
        <f t="shared" si="221"/>
        <v>1</v>
      </c>
      <c r="AC248">
        <v>1</v>
      </c>
      <c r="AD248">
        <v>1</v>
      </c>
      <c r="AE248">
        <f t="shared" si="222"/>
        <v>0</v>
      </c>
      <c r="AF248" s="23">
        <f t="shared" si="212"/>
        <v>0</v>
      </c>
      <c r="AG248">
        <f t="shared" si="208"/>
        <v>0</v>
      </c>
      <c r="AH248">
        <v>0</v>
      </c>
      <c r="AJ248">
        <f t="shared" si="223"/>
        <v>0</v>
      </c>
      <c r="AK248" s="22"/>
      <c r="AN248">
        <v>15</v>
      </c>
      <c r="AO248" s="24">
        <v>2</v>
      </c>
      <c r="AP248" s="25">
        <f t="shared" si="195"/>
        <v>63.887671232876713</v>
      </c>
      <c r="AQ248">
        <v>1</v>
      </c>
      <c r="AS248" s="26">
        <v>1</v>
      </c>
      <c r="AT248" s="24">
        <v>1</v>
      </c>
      <c r="AU248" s="27">
        <v>6.5</v>
      </c>
      <c r="AV248" s="27"/>
      <c r="AW248" s="22">
        <v>38931</v>
      </c>
      <c r="AX248" s="22" t="str">
        <f>IF(ISERROR(VLOOKUP($J248,'[1]early late'!$G$1:$BT$134,7,FALSE)),"",VLOOKUP($J248,'[1]early late'!$G$1:$BT$134,7,FALSE))</f>
        <v/>
      </c>
      <c r="AY248" s="22">
        <v>38978</v>
      </c>
      <c r="AZ248" s="27">
        <v>1.5333333333333301</v>
      </c>
      <c r="BA248" t="s">
        <v>101</v>
      </c>
      <c r="BB248" s="25">
        <f t="shared" si="239"/>
        <v>0</v>
      </c>
      <c r="BC248" s="27">
        <v>1.97</v>
      </c>
      <c r="BD248" s="27">
        <v>15</v>
      </c>
      <c r="BE248" s="27">
        <v>1.83</v>
      </c>
      <c r="BF248" s="27">
        <v>19.190000000000001</v>
      </c>
      <c r="BG248" s="27" t="str">
        <f>IF(ISERROR(VLOOKUP($J248,'[1]early late'!$G$1:$BT$134,8,FALSE)),"",VLOOKUP($J248,'[1]early late'!$G$1:$BT$134,8,FALSE))</f>
        <v/>
      </c>
      <c r="BH248" s="27" t="str">
        <f>IF(ISERROR(VLOOKUP($J248,'[1]early late'!$G$1:$BT$134,9,FALSE)),"",VLOOKUP($J248,'[1]early late'!$G$1:$BT$134,9,FALSE))</f>
        <v/>
      </c>
      <c r="BI248" s="27"/>
      <c r="BJ248">
        <v>2.25</v>
      </c>
      <c r="BK248">
        <v>14.28</v>
      </c>
      <c r="BM248" s="28" t="s">
        <v>677</v>
      </c>
      <c r="BN248" s="28" t="str">
        <f>IF(ISERROR(VLOOKUP($J248,'[1]early late'!$G$1:$BT$134,40,FALSE)),"",VLOOKUP($J248,'[1]early late'!$G$1:$BT$134,40,FALSE))</f>
        <v/>
      </c>
      <c r="BO248" s="28" t="str">
        <f>IF(ISERROR(VLOOKUP($J248,'[1]early late'!$G$1:$BT$134,41,FALSE)),"",VLOOKUP($J248,'[1]early late'!$G$1:$BT$134,41,FALSE))</f>
        <v/>
      </c>
      <c r="BP248">
        <f t="shared" si="196"/>
        <v>-0.1399999999999999</v>
      </c>
      <c r="BQ248">
        <f t="shared" si="224"/>
        <v>4.1900000000000013</v>
      </c>
      <c r="BR248">
        <f t="shared" si="225"/>
        <v>4.330000000000001</v>
      </c>
      <c r="BS248">
        <f t="shared" si="197"/>
        <v>0.28000000000000003</v>
      </c>
      <c r="BT248">
        <f t="shared" si="226"/>
        <v>-0.72000000000000064</v>
      </c>
      <c r="BU248">
        <f t="shared" si="227"/>
        <v>-1</v>
      </c>
      <c r="BW248" s="24">
        <f t="shared" si="240"/>
        <v>0</v>
      </c>
      <c r="BX248" s="24">
        <f t="shared" si="228"/>
        <v>-8.9999999999999858E-2</v>
      </c>
      <c r="BY248" s="24">
        <f t="shared" si="229"/>
        <v>0.72</v>
      </c>
      <c r="BZ248" s="24">
        <f t="shared" si="230"/>
        <v>-0.94</v>
      </c>
      <c r="CA248" s="24">
        <f t="shared" si="231"/>
        <v>1</v>
      </c>
      <c r="CB248" s="24" t="str">
        <f t="shared" si="198"/>
        <v/>
      </c>
      <c r="CC248" s="24">
        <f t="shared" si="232"/>
        <v>1</v>
      </c>
      <c r="CD248" s="25">
        <f t="shared" si="233"/>
        <v>0</v>
      </c>
      <c r="CE248" s="24">
        <f t="shared" si="234"/>
        <v>1</v>
      </c>
      <c r="CF248">
        <f t="shared" si="235"/>
        <v>1</v>
      </c>
      <c r="CG248">
        <f t="shared" si="199"/>
        <v>0</v>
      </c>
      <c r="CH248">
        <f t="shared" si="200"/>
        <v>0</v>
      </c>
      <c r="CI248">
        <f t="shared" si="201"/>
        <v>1</v>
      </c>
      <c r="CJ248">
        <f t="shared" si="202"/>
        <v>1</v>
      </c>
      <c r="CK248">
        <f t="shared" si="236"/>
        <v>23.214285714285712</v>
      </c>
      <c r="CL248">
        <f t="shared" si="209"/>
        <v>1.345</v>
      </c>
      <c r="CM248">
        <f t="shared" si="210"/>
        <v>1</v>
      </c>
      <c r="CN248" t="str">
        <f t="shared" si="237"/>
        <v/>
      </c>
      <c r="CO248">
        <f t="shared" si="238"/>
        <v>1</v>
      </c>
    </row>
    <row r="249" spans="1:93" ht="16" hidden="1" x14ac:dyDescent="0.2">
      <c r="A249">
        <v>229</v>
      </c>
      <c r="B249" t="s">
        <v>683</v>
      </c>
      <c r="C249" t="s">
        <v>94</v>
      </c>
      <c r="D249" t="s">
        <v>684</v>
      </c>
      <c r="E249" t="s">
        <v>230</v>
      </c>
      <c r="F249" t="s">
        <v>97</v>
      </c>
      <c r="G249">
        <v>90272</v>
      </c>
      <c r="H249" t="s">
        <v>685</v>
      </c>
      <c r="J249" t="str">
        <f t="shared" si="214"/>
        <v>Frank Snepp_0</v>
      </c>
      <c r="K249" s="22">
        <v>15829</v>
      </c>
      <c r="L249">
        <v>0</v>
      </c>
      <c r="M249" s="22"/>
      <c r="N249" s="22"/>
      <c r="O249">
        <v>0</v>
      </c>
      <c r="P249">
        <v>0</v>
      </c>
      <c r="Q249">
        <v>0</v>
      </c>
      <c r="R249">
        <f t="shared" si="215"/>
        <v>0</v>
      </c>
      <c r="S249">
        <f t="shared" si="216"/>
        <v>0</v>
      </c>
      <c r="T249">
        <f t="shared" si="217"/>
        <v>0</v>
      </c>
      <c r="U249">
        <f t="shared" si="218"/>
        <v>0</v>
      </c>
      <c r="V249">
        <f t="shared" si="219"/>
        <v>0</v>
      </c>
      <c r="W249">
        <f t="shared" si="211"/>
        <v>0</v>
      </c>
      <c r="X249">
        <f t="shared" si="220"/>
        <v>0</v>
      </c>
      <c r="Y249" s="22" t="s">
        <v>686</v>
      </c>
      <c r="Z249">
        <v>0</v>
      </c>
      <c r="AA249">
        <f t="shared" si="213"/>
        <v>1</v>
      </c>
      <c r="AB249">
        <f t="shared" si="221"/>
        <v>1</v>
      </c>
      <c r="AC249">
        <v>1</v>
      </c>
      <c r="AD249">
        <v>0</v>
      </c>
      <c r="AE249">
        <f t="shared" si="222"/>
        <v>0</v>
      </c>
      <c r="AF249" s="23">
        <f t="shared" si="212"/>
        <v>0</v>
      </c>
      <c r="AG249">
        <f t="shared" si="208"/>
        <v>0</v>
      </c>
      <c r="AH249">
        <v>0</v>
      </c>
      <c r="AJ249">
        <f t="shared" si="223"/>
        <v>0</v>
      </c>
      <c r="AK249" s="22"/>
      <c r="AN249">
        <v>15</v>
      </c>
      <c r="AO249" s="24">
        <v>1</v>
      </c>
      <c r="AP249" s="25">
        <f t="shared" si="195"/>
        <v>65.498630136986307</v>
      </c>
      <c r="AQ249">
        <v>1</v>
      </c>
      <c r="AS249" s="26">
        <v>0</v>
      </c>
      <c r="AT249" s="24">
        <v>1</v>
      </c>
      <c r="AU249" s="27">
        <v>6.5</v>
      </c>
      <c r="AV249" s="27"/>
      <c r="AW249" s="22">
        <v>40086</v>
      </c>
      <c r="AX249" s="22" t="str">
        <f>IF(ISERROR(VLOOKUP($J249,'[1]early late'!$G$1:$BT$134,7,FALSE)),"",VLOOKUP($J249,'[1]early late'!$G$1:$BT$134,7,FALSE))</f>
        <v/>
      </c>
      <c r="AY249" s="22">
        <v>40165</v>
      </c>
      <c r="AZ249" s="27">
        <v>2.6</v>
      </c>
      <c r="BA249" t="s">
        <v>118</v>
      </c>
      <c r="BB249" s="25">
        <f t="shared" si="239"/>
        <v>1</v>
      </c>
      <c r="BC249" s="27">
        <v>1.83</v>
      </c>
      <c r="BD249" s="27">
        <v>10.83</v>
      </c>
      <c r="BE249" s="27">
        <v>1.48</v>
      </c>
      <c r="BF249" s="27">
        <v>10.78</v>
      </c>
      <c r="BG249" s="27" t="str">
        <f>IF(ISERROR(VLOOKUP($J249,'[1]early late'!$G$1:$BT$134,8,FALSE)),"",VLOOKUP($J249,'[1]early late'!$G$1:$BT$134,8,FALSE))</f>
        <v/>
      </c>
      <c r="BH249" s="27" t="str">
        <f>IF(ISERROR(VLOOKUP($J249,'[1]early late'!$G$1:$BT$134,9,FALSE)),"",VLOOKUP($J249,'[1]early late'!$G$1:$BT$134,9,FALSE))</f>
        <v/>
      </c>
      <c r="BI249" s="27"/>
      <c r="BJ249">
        <v>3.34</v>
      </c>
      <c r="BK249">
        <v>10.07</v>
      </c>
      <c r="BM249" s="28" t="s">
        <v>670</v>
      </c>
      <c r="BN249" s="28" t="str">
        <f>IF(ISERROR(VLOOKUP($J249,'[1]early late'!$G$1:$BT$134,40,FALSE)),"",VLOOKUP($J249,'[1]early late'!$G$1:$BT$134,40,FALSE))</f>
        <v/>
      </c>
      <c r="BO249" s="28" t="str">
        <f>IF(ISERROR(VLOOKUP($J249,'[1]early late'!$G$1:$BT$134,41,FALSE)),"",VLOOKUP($J249,'[1]early late'!$G$1:$BT$134,41,FALSE))</f>
        <v/>
      </c>
      <c r="BP249">
        <f t="shared" si="196"/>
        <v>-0.35000000000000009</v>
      </c>
      <c r="BQ249">
        <f t="shared" si="224"/>
        <v>-5.0000000000000711E-2</v>
      </c>
      <c r="BR249">
        <f t="shared" si="225"/>
        <v>0.29999999999999938</v>
      </c>
      <c r="BS249">
        <f t="shared" si="197"/>
        <v>1.5099999999999998</v>
      </c>
      <c r="BT249">
        <f t="shared" si="226"/>
        <v>-0.75999999999999979</v>
      </c>
      <c r="BU249">
        <f t="shared" si="227"/>
        <v>-2.2699999999999996</v>
      </c>
      <c r="BW249" s="24">
        <f t="shared" si="240"/>
        <v>0</v>
      </c>
      <c r="BX249" s="24">
        <f t="shared" si="228"/>
        <v>-9.0000000000000302E-2</v>
      </c>
      <c r="BY249" s="24">
        <f t="shared" si="229"/>
        <v>0.22999999999999998</v>
      </c>
      <c r="BZ249" s="24">
        <f t="shared" si="230"/>
        <v>-0.7799999999999998</v>
      </c>
      <c r="CA249" s="24">
        <f t="shared" si="231"/>
        <v>1</v>
      </c>
      <c r="CB249" s="24" t="str">
        <f t="shared" si="198"/>
        <v/>
      </c>
      <c r="CC249" s="24">
        <f t="shared" si="232"/>
        <v>1</v>
      </c>
      <c r="CD249" s="25">
        <f t="shared" si="233"/>
        <v>0</v>
      </c>
      <c r="CE249" s="24">
        <f t="shared" si="234"/>
        <v>1</v>
      </c>
      <c r="CF249">
        <f t="shared" si="235"/>
        <v>1</v>
      </c>
      <c r="CG249">
        <f t="shared" si="199"/>
        <v>1</v>
      </c>
      <c r="CH249">
        <f t="shared" si="200"/>
        <v>1</v>
      </c>
      <c r="CI249">
        <f t="shared" si="201"/>
        <v>1</v>
      </c>
      <c r="CJ249">
        <f t="shared" si="202"/>
        <v>1</v>
      </c>
      <c r="CK249">
        <f t="shared" si="236"/>
        <v>4.3046357615894042</v>
      </c>
      <c r="CL249">
        <f t="shared" si="209"/>
        <v>0.11500000000000021</v>
      </c>
      <c r="CM249">
        <f t="shared" si="210"/>
        <v>0</v>
      </c>
      <c r="CN249" t="str">
        <f t="shared" si="237"/>
        <v/>
      </c>
      <c r="CO249">
        <f t="shared" si="238"/>
        <v>1</v>
      </c>
    </row>
    <row r="250" spans="1:93" ht="16" hidden="1" x14ac:dyDescent="0.2">
      <c r="A250">
        <v>249</v>
      </c>
      <c r="B250" t="s">
        <v>718</v>
      </c>
      <c r="C250" t="s">
        <v>94</v>
      </c>
      <c r="D250" t="s">
        <v>719</v>
      </c>
      <c r="E250" t="s">
        <v>109</v>
      </c>
      <c r="F250" t="s">
        <v>97</v>
      </c>
      <c r="G250">
        <v>90034</v>
      </c>
      <c r="H250" t="s">
        <v>720</v>
      </c>
      <c r="J250" t="str">
        <f t="shared" si="214"/>
        <v>Julia Maher_1</v>
      </c>
      <c r="K250" s="22">
        <v>16046</v>
      </c>
      <c r="L250">
        <v>0</v>
      </c>
      <c r="M250" s="22"/>
      <c r="N250" s="22"/>
      <c r="O250">
        <v>0</v>
      </c>
      <c r="P250">
        <v>0</v>
      </c>
      <c r="Q250">
        <v>0</v>
      </c>
      <c r="R250">
        <f t="shared" si="215"/>
        <v>0</v>
      </c>
      <c r="S250">
        <f t="shared" si="216"/>
        <v>0</v>
      </c>
      <c r="T250">
        <f t="shared" si="217"/>
        <v>0</v>
      </c>
      <c r="U250">
        <f t="shared" si="218"/>
        <v>0</v>
      </c>
      <c r="V250">
        <f t="shared" si="219"/>
        <v>0</v>
      </c>
      <c r="W250">
        <f t="shared" si="211"/>
        <v>0</v>
      </c>
      <c r="X250">
        <f t="shared" si="220"/>
        <v>0</v>
      </c>
      <c r="Y250" s="22" t="s">
        <v>721</v>
      </c>
      <c r="Z250">
        <v>0</v>
      </c>
      <c r="AA250">
        <f t="shared" si="213"/>
        <v>1</v>
      </c>
      <c r="AB250">
        <f t="shared" si="221"/>
        <v>1</v>
      </c>
      <c r="AC250">
        <v>1</v>
      </c>
      <c r="AD250">
        <v>0</v>
      </c>
      <c r="AE250">
        <f t="shared" si="222"/>
        <v>0</v>
      </c>
      <c r="AF250" s="23">
        <f t="shared" si="212"/>
        <v>1</v>
      </c>
      <c r="AG250">
        <f t="shared" si="208"/>
        <v>0</v>
      </c>
      <c r="AH250">
        <v>0</v>
      </c>
      <c r="AJ250">
        <f t="shared" si="223"/>
        <v>0</v>
      </c>
      <c r="AK250" s="22" t="s">
        <v>722</v>
      </c>
      <c r="AL250">
        <v>27</v>
      </c>
      <c r="AN250">
        <v>15</v>
      </c>
      <c r="AO250" s="24">
        <v>2</v>
      </c>
      <c r="AP250" s="25">
        <f t="shared" si="195"/>
        <v>64.578082191780823</v>
      </c>
      <c r="AQ250">
        <v>1</v>
      </c>
      <c r="AS250" s="26">
        <v>1</v>
      </c>
      <c r="AT250" s="24">
        <v>1</v>
      </c>
      <c r="AU250" s="27">
        <v>6.5</v>
      </c>
      <c r="AV250" s="27"/>
      <c r="AW250" s="22">
        <v>39960</v>
      </c>
      <c r="AX250" s="22" t="str">
        <f>IF(ISERROR(VLOOKUP($J250,'[1]early late'!$G$1:$BT$134,7,FALSE)),"",VLOOKUP($J250,'[1]early late'!$G$1:$BT$134,7,FALSE))</f>
        <v/>
      </c>
      <c r="AY250" s="22">
        <v>40157</v>
      </c>
      <c r="AZ250" s="27">
        <v>6.43333333333333</v>
      </c>
      <c r="BA250" t="s">
        <v>118</v>
      </c>
      <c r="BB250" s="25">
        <f t="shared" si="239"/>
        <v>1</v>
      </c>
      <c r="BC250" s="27">
        <v>2.06</v>
      </c>
      <c r="BD250" s="27">
        <v>10.27</v>
      </c>
      <c r="BE250" s="27">
        <v>3.59</v>
      </c>
      <c r="BF250" s="27">
        <v>10.46</v>
      </c>
      <c r="BG250" s="27" t="str">
        <f>IF(ISERROR(VLOOKUP($J250,'[1]early late'!$G$1:$BT$134,8,FALSE)),"",VLOOKUP($J250,'[1]early late'!$G$1:$BT$134,8,FALSE))</f>
        <v/>
      </c>
      <c r="BH250" s="27" t="str">
        <f>IF(ISERROR(VLOOKUP($J250,'[1]early late'!$G$1:$BT$134,9,FALSE)),"",VLOOKUP($J250,'[1]early late'!$G$1:$BT$134,9,FALSE))</f>
        <v/>
      </c>
      <c r="BI250" s="27"/>
      <c r="BJ250">
        <v>3.15</v>
      </c>
      <c r="BK250">
        <v>12.22</v>
      </c>
      <c r="BM250" s="28" t="s">
        <v>723</v>
      </c>
      <c r="BN250" s="28" t="str">
        <f>IF(ISERROR(VLOOKUP($J250,'[1]early late'!$G$1:$BT$134,40,FALSE)),"",VLOOKUP($J250,'[1]early late'!$G$1:$BT$134,40,FALSE))</f>
        <v/>
      </c>
      <c r="BO250" s="28" t="str">
        <f>IF(ISERROR(VLOOKUP($J250,'[1]early late'!$G$1:$BT$134,41,FALSE)),"",VLOOKUP($J250,'[1]early late'!$G$1:$BT$134,41,FALSE))</f>
        <v/>
      </c>
      <c r="BP250">
        <f t="shared" si="196"/>
        <v>1.5299999999999998</v>
      </c>
      <c r="BQ250">
        <f t="shared" si="224"/>
        <v>0.19000000000000128</v>
      </c>
      <c r="BR250">
        <f t="shared" si="225"/>
        <v>-1.3399999999999985</v>
      </c>
      <c r="BS250">
        <f t="shared" si="197"/>
        <v>1.0899999999999999</v>
      </c>
      <c r="BT250">
        <f t="shared" si="226"/>
        <v>1.9500000000000011</v>
      </c>
      <c r="BU250">
        <f t="shared" si="227"/>
        <v>0.86000000000000121</v>
      </c>
      <c r="BW250" s="24">
        <f t="shared" si="240"/>
        <v>1</v>
      </c>
      <c r="BX250" s="24">
        <f t="shared" si="228"/>
        <v>0.44999999999999973</v>
      </c>
      <c r="BY250" s="24">
        <f t="shared" si="229"/>
        <v>-1.9</v>
      </c>
      <c r="BZ250" s="24">
        <f t="shared" si="230"/>
        <v>3.59</v>
      </c>
      <c r="CA250" s="24">
        <f t="shared" si="231"/>
        <v>0</v>
      </c>
      <c r="CB250" s="24">
        <f t="shared" si="198"/>
        <v>0</v>
      </c>
      <c r="CC250" s="24">
        <f t="shared" si="232"/>
        <v>1</v>
      </c>
      <c r="CD250" s="25">
        <f t="shared" si="233"/>
        <v>0</v>
      </c>
      <c r="CE250" s="24">
        <f t="shared" si="234"/>
        <v>0</v>
      </c>
      <c r="CF250">
        <f t="shared" si="235"/>
        <v>1</v>
      </c>
      <c r="CG250">
        <f t="shared" si="199"/>
        <v>1</v>
      </c>
      <c r="CH250">
        <f t="shared" si="200"/>
        <v>1</v>
      </c>
      <c r="CI250">
        <f t="shared" si="201"/>
        <v>1</v>
      </c>
      <c r="CJ250">
        <f t="shared" si="202"/>
        <v>1</v>
      </c>
      <c r="CK250">
        <f t="shared" si="236"/>
        <v>5.9633027522935791</v>
      </c>
      <c r="CL250">
        <f t="shared" si="209"/>
        <v>0.53500000000000014</v>
      </c>
      <c r="CM250">
        <f t="shared" si="210"/>
        <v>0</v>
      </c>
      <c r="CN250" t="str">
        <f t="shared" si="237"/>
        <v/>
      </c>
      <c r="CO250">
        <f t="shared" si="238"/>
        <v>1</v>
      </c>
    </row>
    <row r="251" spans="1:93" ht="16" hidden="1" x14ac:dyDescent="0.2">
      <c r="A251">
        <v>291</v>
      </c>
      <c r="B251" t="s">
        <v>804</v>
      </c>
      <c r="C251" t="s">
        <v>94</v>
      </c>
      <c r="D251" t="s">
        <v>805</v>
      </c>
      <c r="E251" t="s">
        <v>109</v>
      </c>
      <c r="F251" t="s">
        <v>97</v>
      </c>
      <c r="G251">
        <v>90049</v>
      </c>
      <c r="H251" t="s">
        <v>806</v>
      </c>
      <c r="J251" t="str">
        <f t="shared" si="214"/>
        <v>Rita Cornyn_0</v>
      </c>
      <c r="K251" s="22">
        <v>11100</v>
      </c>
      <c r="L251">
        <v>1</v>
      </c>
      <c r="M251" s="22" t="s">
        <v>451</v>
      </c>
      <c r="N251" s="22"/>
      <c r="O251">
        <v>1</v>
      </c>
      <c r="P251">
        <v>1</v>
      </c>
      <c r="Q251">
        <v>0</v>
      </c>
      <c r="R251">
        <f t="shared" si="215"/>
        <v>0</v>
      </c>
      <c r="S251">
        <f t="shared" si="216"/>
        <v>0</v>
      </c>
      <c r="T251">
        <f t="shared" si="217"/>
        <v>0</v>
      </c>
      <c r="U251">
        <f t="shared" si="218"/>
        <v>0</v>
      </c>
      <c r="V251">
        <f t="shared" si="219"/>
        <v>0</v>
      </c>
      <c r="W251">
        <f t="shared" si="211"/>
        <v>0</v>
      </c>
      <c r="X251">
        <f t="shared" si="220"/>
        <v>0</v>
      </c>
      <c r="Y251" s="22" t="s">
        <v>807</v>
      </c>
      <c r="Z251">
        <v>0</v>
      </c>
      <c r="AA251">
        <f t="shared" si="213"/>
        <v>1</v>
      </c>
      <c r="AB251">
        <f t="shared" si="221"/>
        <v>1</v>
      </c>
      <c r="AC251">
        <v>1</v>
      </c>
      <c r="AD251">
        <v>0</v>
      </c>
      <c r="AE251">
        <f t="shared" si="222"/>
        <v>0</v>
      </c>
      <c r="AF251" s="23">
        <f t="shared" si="212"/>
        <v>1</v>
      </c>
      <c r="AG251">
        <f t="shared" si="208"/>
        <v>0</v>
      </c>
      <c r="AH251">
        <v>0</v>
      </c>
      <c r="AJ251">
        <f t="shared" si="223"/>
        <v>0</v>
      </c>
      <c r="AK251" s="22" t="s">
        <v>808</v>
      </c>
      <c r="AL251">
        <v>26</v>
      </c>
      <c r="AN251">
        <v>11</v>
      </c>
      <c r="AO251" s="24">
        <v>2</v>
      </c>
      <c r="AP251" s="25">
        <f t="shared" si="195"/>
        <v>72.882191780821913</v>
      </c>
      <c r="AQ251">
        <v>1</v>
      </c>
      <c r="AS251" s="26">
        <v>0</v>
      </c>
      <c r="AT251" s="24">
        <v>1</v>
      </c>
      <c r="AU251" s="27">
        <v>6.5</v>
      </c>
      <c r="AV251" s="27"/>
      <c r="AW251" s="22">
        <v>38091</v>
      </c>
      <c r="AX251" s="22" t="str">
        <f>IF(ISERROR(VLOOKUP($J251,'[1]early late'!$G$1:$BT$134,7,FALSE)),"",VLOOKUP($J251,'[1]early late'!$G$1:$BT$134,7,FALSE))</f>
        <v/>
      </c>
      <c r="AY251" s="22">
        <v>38573</v>
      </c>
      <c r="AZ251" s="27">
        <v>15.8333333333333</v>
      </c>
      <c r="BA251" t="s">
        <v>245</v>
      </c>
      <c r="BB251" s="25">
        <f t="shared" si="239"/>
        <v>2</v>
      </c>
      <c r="BC251" s="27">
        <v>2.06</v>
      </c>
      <c r="BD251" s="27">
        <v>18.91</v>
      </c>
      <c r="BE251" s="27">
        <v>3.82</v>
      </c>
      <c r="BF251" s="27">
        <v>20.38</v>
      </c>
      <c r="BG251" s="27" t="str">
        <f>IF(ISERROR(VLOOKUP($J251,'[1]early late'!$G$1:$BT$134,8,FALSE)),"",VLOOKUP($J251,'[1]early late'!$G$1:$BT$134,8,FALSE))</f>
        <v/>
      </c>
      <c r="BH251" s="27" t="str">
        <f>IF(ISERROR(VLOOKUP($J251,'[1]early late'!$G$1:$BT$134,9,FALSE)),"",VLOOKUP($J251,'[1]early late'!$G$1:$BT$134,9,FALSE))</f>
        <v/>
      </c>
      <c r="BI251" s="27"/>
      <c r="BJ251">
        <v>3.16</v>
      </c>
      <c r="BK251">
        <v>19.77</v>
      </c>
      <c r="BM251" s="28" t="s">
        <v>809</v>
      </c>
      <c r="BN251" s="28" t="str">
        <f>IF(ISERROR(VLOOKUP($J251,'[1]early late'!$G$1:$BT$134,40,FALSE)),"",VLOOKUP($J251,'[1]early late'!$G$1:$BT$134,40,FALSE))</f>
        <v/>
      </c>
      <c r="BO251" s="28" t="str">
        <f>IF(ISERROR(VLOOKUP($J251,'[1]early late'!$G$1:$BT$134,41,FALSE)),"",VLOOKUP($J251,'[1]early late'!$G$1:$BT$134,41,FALSE))</f>
        <v/>
      </c>
      <c r="BP251">
        <f t="shared" si="196"/>
        <v>1.7599999999999998</v>
      </c>
      <c r="BQ251">
        <f t="shared" si="224"/>
        <v>1.4699999999999989</v>
      </c>
      <c r="BR251">
        <f t="shared" si="225"/>
        <v>-0.29000000000000092</v>
      </c>
      <c r="BS251">
        <f t="shared" si="197"/>
        <v>1.1000000000000001</v>
      </c>
      <c r="BT251">
        <f t="shared" si="226"/>
        <v>0.85999999999999943</v>
      </c>
      <c r="BU251">
        <f t="shared" si="227"/>
        <v>-0.24000000000000199</v>
      </c>
      <c r="BW251" s="24">
        <f t="shared" si="240"/>
        <v>1</v>
      </c>
      <c r="BX251" s="24">
        <f t="shared" si="228"/>
        <v>0.22999999999999998</v>
      </c>
      <c r="BY251" s="24">
        <f t="shared" si="229"/>
        <v>-0.48</v>
      </c>
      <c r="BZ251" s="24">
        <f t="shared" si="230"/>
        <v>0.4099999999999997</v>
      </c>
      <c r="CA251" s="24">
        <f t="shared" si="231"/>
        <v>1</v>
      </c>
      <c r="CB251" s="24">
        <f t="shared" si="198"/>
        <v>0</v>
      </c>
      <c r="CC251" s="24">
        <f t="shared" si="232"/>
        <v>1</v>
      </c>
      <c r="CD251" s="25">
        <f t="shared" si="233"/>
        <v>0</v>
      </c>
      <c r="CE251" s="24">
        <f t="shared" si="234"/>
        <v>1</v>
      </c>
      <c r="CF251">
        <f t="shared" si="235"/>
        <v>1</v>
      </c>
      <c r="CG251">
        <f t="shared" si="199"/>
        <v>1</v>
      </c>
      <c r="CH251">
        <f t="shared" si="200"/>
        <v>1</v>
      </c>
      <c r="CI251">
        <f t="shared" si="201"/>
        <v>1</v>
      </c>
      <c r="CJ251">
        <f t="shared" si="202"/>
        <v>1</v>
      </c>
      <c r="CK251">
        <f t="shared" si="236"/>
        <v>5.9090909090909083</v>
      </c>
      <c r="CL251">
        <f t="shared" si="209"/>
        <v>0.52499999999999991</v>
      </c>
      <c r="CM251">
        <f t="shared" si="210"/>
        <v>0</v>
      </c>
      <c r="CN251" t="str">
        <f t="shared" si="237"/>
        <v/>
      </c>
      <c r="CO251">
        <f t="shared" si="238"/>
        <v>1</v>
      </c>
    </row>
    <row r="252" spans="1:93" ht="16" x14ac:dyDescent="0.2">
      <c r="A252">
        <v>381</v>
      </c>
      <c r="B252" t="s">
        <v>984</v>
      </c>
      <c r="C252" t="s">
        <v>94</v>
      </c>
      <c r="J252" t="str">
        <f t="shared" si="214"/>
        <v>Hannah Chen_1</v>
      </c>
      <c r="K252" s="22">
        <v>27526</v>
      </c>
      <c r="L252">
        <v>0</v>
      </c>
      <c r="M252" s="22"/>
      <c r="N252" s="22"/>
      <c r="O252">
        <v>0</v>
      </c>
      <c r="P252">
        <v>0</v>
      </c>
      <c r="Q252">
        <v>0</v>
      </c>
      <c r="R252">
        <f t="shared" si="215"/>
        <v>0</v>
      </c>
      <c r="S252">
        <f t="shared" si="216"/>
        <v>0</v>
      </c>
      <c r="T252">
        <f t="shared" si="217"/>
        <v>0</v>
      </c>
      <c r="U252">
        <f t="shared" si="218"/>
        <v>0</v>
      </c>
      <c r="V252">
        <f t="shared" si="219"/>
        <v>0</v>
      </c>
      <c r="W252">
        <f t="shared" si="211"/>
        <v>0</v>
      </c>
      <c r="X252">
        <f t="shared" si="220"/>
        <v>0</v>
      </c>
      <c r="Y252" s="22" t="s">
        <v>469</v>
      </c>
      <c r="Z252">
        <v>0</v>
      </c>
      <c r="AA252">
        <f t="shared" si="213"/>
        <v>1</v>
      </c>
      <c r="AB252">
        <f t="shared" si="221"/>
        <v>0</v>
      </c>
      <c r="AC252">
        <v>0</v>
      </c>
      <c r="AD252">
        <v>0</v>
      </c>
      <c r="AE252">
        <f t="shared" si="222"/>
        <v>0</v>
      </c>
      <c r="AF252" s="23">
        <f t="shared" si="212"/>
        <v>0</v>
      </c>
      <c r="AG252">
        <f t="shared" si="208"/>
        <v>0</v>
      </c>
      <c r="AH252">
        <v>0</v>
      </c>
      <c r="AJ252">
        <f t="shared" si="223"/>
        <v>0</v>
      </c>
      <c r="AK252" s="22" t="s">
        <v>985</v>
      </c>
      <c r="AN252">
        <v>12</v>
      </c>
      <c r="AO252" s="24">
        <v>2</v>
      </c>
      <c r="AP252" s="25">
        <f t="shared" si="195"/>
        <v>35.991780821917807</v>
      </c>
      <c r="AQ252">
        <v>1</v>
      </c>
      <c r="AS252" s="26">
        <v>1</v>
      </c>
      <c r="AT252" s="24">
        <v>1</v>
      </c>
      <c r="AU252" s="27">
        <v>6.5</v>
      </c>
      <c r="AV252" s="27"/>
      <c r="AW252" s="29">
        <v>40856</v>
      </c>
      <c r="AX252" s="22" t="str">
        <f>IF(ISERROR(VLOOKUP($J252,'[1]early late'!$G$1:$BT$134,7,FALSE)),"",VLOOKUP($J252,'[1]early late'!$G$1:$BT$134,7,FALSE))</f>
        <v/>
      </c>
      <c r="AY252" s="29">
        <v>40948</v>
      </c>
      <c r="AZ252" s="27">
        <v>3</v>
      </c>
      <c r="BA252" t="s">
        <v>118</v>
      </c>
      <c r="BB252" s="25">
        <f t="shared" si="239"/>
        <v>1</v>
      </c>
      <c r="BC252">
        <v>0.63</v>
      </c>
      <c r="BD252">
        <v>26.19</v>
      </c>
      <c r="BE252">
        <v>2.48</v>
      </c>
      <c r="BF252">
        <v>24.7</v>
      </c>
      <c r="BG252" s="27" t="str">
        <f>IF(ISERROR(VLOOKUP($J252,'[1]early late'!$G$1:$BT$134,8,FALSE)),"",VLOOKUP($J252,'[1]early late'!$G$1:$BT$134,8,FALSE))</f>
        <v/>
      </c>
      <c r="BH252" s="27" t="str">
        <f>IF(ISERROR(VLOOKUP($J252,'[1]early late'!$G$1:$BT$134,9,FALSE)),"",VLOOKUP($J252,'[1]early late'!$G$1:$BT$134,9,FALSE))</f>
        <v/>
      </c>
      <c r="BJ252">
        <v>2.1</v>
      </c>
      <c r="BK252">
        <v>25.52</v>
      </c>
      <c r="BN252" s="28" t="str">
        <f>IF(ISERROR(VLOOKUP($J252,'[1]early late'!$G$1:$BT$134,40,FALSE)),"",VLOOKUP($J252,'[1]early late'!$G$1:$BT$134,40,FALSE))</f>
        <v/>
      </c>
      <c r="BO252" s="28" t="str">
        <f>IF(ISERROR(VLOOKUP($J252,'[1]early late'!$G$1:$BT$134,41,FALSE)),"",VLOOKUP($J252,'[1]early late'!$G$1:$BT$134,41,FALSE))</f>
        <v/>
      </c>
      <c r="BP252">
        <f t="shared" si="196"/>
        <v>1.85</v>
      </c>
      <c r="BQ252">
        <f t="shared" si="224"/>
        <v>-1.490000000000002</v>
      </c>
      <c r="BR252">
        <f t="shared" si="225"/>
        <v>-3.3400000000000021</v>
      </c>
      <c r="BS252">
        <f t="shared" si="197"/>
        <v>1.4700000000000002</v>
      </c>
      <c r="BT252">
        <f t="shared" si="226"/>
        <v>-0.67000000000000171</v>
      </c>
      <c r="BU252">
        <f t="shared" si="227"/>
        <v>-2.1400000000000041</v>
      </c>
      <c r="BW252" s="24">
        <f t="shared" si="240"/>
        <v>1</v>
      </c>
      <c r="BX252" s="24">
        <f t="shared" si="228"/>
        <v>-0.2799999999999998</v>
      </c>
      <c r="BY252" s="24">
        <f t="shared" si="229"/>
        <v>-2.41</v>
      </c>
      <c r="BZ252" s="24">
        <f t="shared" si="230"/>
        <v>0.35000000000000009</v>
      </c>
      <c r="CA252" s="24">
        <f t="shared" si="231"/>
        <v>0</v>
      </c>
      <c r="CB252" s="24">
        <f t="shared" si="198"/>
        <v>0</v>
      </c>
      <c r="CC252" s="24">
        <f t="shared" si="232"/>
        <v>0</v>
      </c>
      <c r="CD252" s="25">
        <f t="shared" si="233"/>
        <v>0</v>
      </c>
      <c r="CE252" s="24">
        <f t="shared" si="234"/>
        <v>1</v>
      </c>
      <c r="CF252">
        <f t="shared" si="235"/>
        <v>1</v>
      </c>
      <c r="CG252">
        <f t="shared" si="199"/>
        <v>0</v>
      </c>
      <c r="CH252">
        <f t="shared" si="200"/>
        <v>1</v>
      </c>
      <c r="CI252">
        <f t="shared" si="201"/>
        <v>1</v>
      </c>
      <c r="CJ252">
        <f t="shared" si="202"/>
        <v>1</v>
      </c>
      <c r="CK252">
        <f t="shared" si="236"/>
        <v>4.4217687074829923</v>
      </c>
      <c r="CL252">
        <f t="shared" si="209"/>
        <v>0.1549999999999998</v>
      </c>
      <c r="CM252">
        <f t="shared" si="210"/>
        <v>0</v>
      </c>
      <c r="CN252" t="str">
        <f t="shared" si="237"/>
        <v/>
      </c>
      <c r="CO252" t="str">
        <f t="shared" si="238"/>
        <v/>
      </c>
    </row>
    <row r="253" spans="1:93" ht="16" x14ac:dyDescent="0.2">
      <c r="A253">
        <v>383</v>
      </c>
      <c r="B253" t="s">
        <v>988</v>
      </c>
      <c r="C253" t="s">
        <v>94</v>
      </c>
      <c r="D253" t="s">
        <v>989</v>
      </c>
      <c r="E253" t="s">
        <v>109</v>
      </c>
      <c r="F253" t="s">
        <v>97</v>
      </c>
      <c r="G253">
        <v>90024</v>
      </c>
      <c r="H253" t="s">
        <v>990</v>
      </c>
      <c r="J253" t="str">
        <f t="shared" si="214"/>
        <v>Helen Ziman_0</v>
      </c>
      <c r="K253" s="22">
        <v>6012</v>
      </c>
      <c r="L253">
        <v>1</v>
      </c>
      <c r="M253" s="22" t="s">
        <v>991</v>
      </c>
      <c r="N253" s="22"/>
      <c r="O253">
        <v>0</v>
      </c>
      <c r="P253">
        <v>0</v>
      </c>
      <c r="Q253">
        <v>0</v>
      </c>
      <c r="R253">
        <f t="shared" si="215"/>
        <v>0</v>
      </c>
      <c r="S253">
        <f t="shared" si="216"/>
        <v>1</v>
      </c>
      <c r="T253">
        <f t="shared" si="217"/>
        <v>0</v>
      </c>
      <c r="U253">
        <f t="shared" si="218"/>
        <v>0</v>
      </c>
      <c r="V253">
        <f t="shared" si="219"/>
        <v>0</v>
      </c>
      <c r="W253">
        <f t="shared" si="211"/>
        <v>0</v>
      </c>
      <c r="X253">
        <f t="shared" si="220"/>
        <v>0</v>
      </c>
      <c r="Y253" s="22" t="s">
        <v>992</v>
      </c>
      <c r="Z253">
        <v>0</v>
      </c>
      <c r="AA253">
        <f t="shared" si="213"/>
        <v>1</v>
      </c>
      <c r="AB253">
        <f t="shared" si="221"/>
        <v>0</v>
      </c>
      <c r="AC253">
        <v>0</v>
      </c>
      <c r="AD253">
        <v>0</v>
      </c>
      <c r="AE253">
        <f t="shared" si="222"/>
        <v>0</v>
      </c>
      <c r="AF253" s="23">
        <f t="shared" si="212"/>
        <v>0</v>
      </c>
      <c r="AG253">
        <f t="shared" si="208"/>
        <v>0</v>
      </c>
      <c r="AH253">
        <v>0</v>
      </c>
      <c r="AJ253">
        <f t="shared" si="223"/>
        <v>0</v>
      </c>
      <c r="AK253" s="22"/>
      <c r="AN253">
        <v>16</v>
      </c>
      <c r="AO253" s="24">
        <v>2</v>
      </c>
      <c r="AP253" s="25">
        <f t="shared" si="195"/>
        <v>86.438356164383563</v>
      </c>
      <c r="AQ253">
        <v>1</v>
      </c>
      <c r="AS253" s="26">
        <v>0</v>
      </c>
      <c r="AT253" s="24">
        <v>1</v>
      </c>
      <c r="AU253" s="27">
        <v>6.5</v>
      </c>
      <c r="AV253" s="27"/>
      <c r="AW253" s="22">
        <v>38023</v>
      </c>
      <c r="AX253" s="22" t="str">
        <f>IF(ISERROR(VLOOKUP($J253,'[1]early late'!$G$1:$BT$134,7,FALSE)),"",VLOOKUP($J253,'[1]early late'!$G$1:$BT$134,7,FALSE))</f>
        <v/>
      </c>
      <c r="AY253" s="22">
        <v>38124</v>
      </c>
      <c r="AZ253" s="27">
        <v>3.3666666666666698</v>
      </c>
      <c r="BA253" t="s">
        <v>101</v>
      </c>
      <c r="BB253" s="25">
        <f t="shared" si="239"/>
        <v>0</v>
      </c>
      <c r="BC253" s="27">
        <v>0</v>
      </c>
      <c r="BD253" s="27">
        <v>18.78</v>
      </c>
      <c r="BE253" s="27">
        <v>3.05</v>
      </c>
      <c r="BF253" s="27">
        <v>21.87</v>
      </c>
      <c r="BG253" s="27" t="str">
        <f>IF(ISERROR(VLOOKUP($J253,'[1]early late'!$G$1:$BT$134,8,FALSE)),"",VLOOKUP($J253,'[1]early late'!$G$1:$BT$134,8,FALSE))</f>
        <v/>
      </c>
      <c r="BH253" s="27" t="str">
        <f>IF(ISERROR(VLOOKUP($J253,'[1]early late'!$G$1:$BT$134,9,FALSE)),"",VLOOKUP($J253,'[1]early late'!$G$1:$BT$134,9,FALSE))</f>
        <v/>
      </c>
      <c r="BI253" s="27"/>
      <c r="BJ253">
        <v>2.31</v>
      </c>
      <c r="BK253">
        <v>19.8</v>
      </c>
      <c r="BM253" s="28" t="s">
        <v>296</v>
      </c>
      <c r="BN253" s="28" t="str">
        <f>IF(ISERROR(VLOOKUP($J253,'[1]early late'!$G$1:$BT$134,40,FALSE)),"",VLOOKUP($J253,'[1]early late'!$G$1:$BT$134,40,FALSE))</f>
        <v/>
      </c>
      <c r="BO253" s="28" t="str">
        <f>IF(ISERROR(VLOOKUP($J253,'[1]early late'!$G$1:$BT$134,41,FALSE)),"",VLOOKUP($J253,'[1]early late'!$G$1:$BT$134,41,FALSE))</f>
        <v/>
      </c>
      <c r="BP253">
        <f t="shared" si="196"/>
        <v>3.05</v>
      </c>
      <c r="BQ253">
        <f t="shared" si="224"/>
        <v>3.09</v>
      </c>
      <c r="BR253">
        <f t="shared" si="225"/>
        <v>4.0000000000000036E-2</v>
      </c>
      <c r="BS253">
        <f t="shared" si="197"/>
        <v>2.31</v>
      </c>
      <c r="BT253">
        <f t="shared" si="226"/>
        <v>1.0199999999999996</v>
      </c>
      <c r="BU253">
        <f t="shared" si="227"/>
        <v>-1.2899999999999991</v>
      </c>
      <c r="BW253" s="24">
        <f t="shared" si="240"/>
        <v>1</v>
      </c>
      <c r="BX253" s="24">
        <f t="shared" si="228"/>
        <v>-0.98</v>
      </c>
      <c r="BY253" s="24">
        <f t="shared" si="229"/>
        <v>-3.81</v>
      </c>
      <c r="BZ253" s="24">
        <f t="shared" si="230"/>
        <v>-0.62000000000000011</v>
      </c>
      <c r="CA253" s="24">
        <f t="shared" si="231"/>
        <v>0</v>
      </c>
      <c r="CB253" s="24">
        <f t="shared" si="198"/>
        <v>0</v>
      </c>
      <c r="CC253" s="24">
        <f t="shared" si="232"/>
        <v>0</v>
      </c>
      <c r="CD253" s="25">
        <f t="shared" si="233"/>
        <v>0</v>
      </c>
      <c r="CE253" s="24">
        <f t="shared" si="234"/>
        <v>1</v>
      </c>
      <c r="CF253">
        <f t="shared" si="235"/>
        <v>1</v>
      </c>
      <c r="CG253">
        <f t="shared" si="199"/>
        <v>0</v>
      </c>
      <c r="CH253">
        <f t="shared" si="200"/>
        <v>1</v>
      </c>
      <c r="CI253">
        <f t="shared" si="201"/>
        <v>1</v>
      </c>
      <c r="CJ253">
        <f t="shared" si="202"/>
        <v>1</v>
      </c>
      <c r="CK253">
        <f t="shared" si="236"/>
        <v>2.8138528138528138</v>
      </c>
      <c r="CL253">
        <f t="shared" si="209"/>
        <v>-0.68500000000000005</v>
      </c>
      <c r="CM253">
        <f t="shared" si="210"/>
        <v>0</v>
      </c>
      <c r="CN253" t="str">
        <f t="shared" si="237"/>
        <v/>
      </c>
      <c r="CO253" t="str">
        <f t="shared" si="238"/>
        <v/>
      </c>
    </row>
    <row r="254" spans="1:93" ht="16" x14ac:dyDescent="0.2">
      <c r="A254">
        <v>384</v>
      </c>
      <c r="B254" t="s">
        <v>993</v>
      </c>
      <c r="C254" t="s">
        <v>94</v>
      </c>
      <c r="J254" t="str">
        <f t="shared" si="214"/>
        <v>Irene Garcia_1</v>
      </c>
      <c r="K254" s="22">
        <v>12879</v>
      </c>
      <c r="L254">
        <v>0</v>
      </c>
      <c r="M254" s="22"/>
      <c r="N254" s="22"/>
      <c r="O254">
        <v>0</v>
      </c>
      <c r="P254">
        <v>0</v>
      </c>
      <c r="Q254">
        <v>0</v>
      </c>
      <c r="R254">
        <f t="shared" si="215"/>
        <v>0</v>
      </c>
      <c r="S254">
        <f t="shared" si="216"/>
        <v>0</v>
      </c>
      <c r="T254">
        <f t="shared" si="217"/>
        <v>0</v>
      </c>
      <c r="U254">
        <f t="shared" si="218"/>
        <v>0</v>
      </c>
      <c r="V254">
        <f t="shared" si="219"/>
        <v>0</v>
      </c>
      <c r="W254">
        <f t="shared" si="211"/>
        <v>0</v>
      </c>
      <c r="X254">
        <f t="shared" si="220"/>
        <v>0</v>
      </c>
      <c r="Y254" s="22" t="s">
        <v>994</v>
      </c>
      <c r="Z254">
        <v>0</v>
      </c>
      <c r="AA254">
        <f t="shared" si="213"/>
        <v>1</v>
      </c>
      <c r="AB254">
        <f t="shared" si="221"/>
        <v>0</v>
      </c>
      <c r="AC254">
        <v>0</v>
      </c>
      <c r="AD254">
        <v>0</v>
      </c>
      <c r="AE254">
        <f t="shared" si="222"/>
        <v>0</v>
      </c>
      <c r="AF254" s="23">
        <f t="shared" si="212"/>
        <v>0</v>
      </c>
      <c r="AG254">
        <f t="shared" si="208"/>
        <v>0</v>
      </c>
      <c r="AH254">
        <v>1</v>
      </c>
      <c r="AI254" t="s">
        <v>995</v>
      </c>
      <c r="AJ254">
        <f t="shared" si="223"/>
        <v>0</v>
      </c>
      <c r="AK254" s="22"/>
      <c r="AN254">
        <v>14</v>
      </c>
      <c r="AO254" s="24">
        <v>2</v>
      </c>
      <c r="AP254" s="25">
        <f t="shared" si="195"/>
        <v>68.082191780821915</v>
      </c>
      <c r="AQ254">
        <v>1</v>
      </c>
      <c r="AS254" s="26">
        <v>1</v>
      </c>
      <c r="AT254" s="24">
        <v>1</v>
      </c>
      <c r="AU254" s="27">
        <v>6.5</v>
      </c>
      <c r="AV254" s="27"/>
      <c r="AW254" s="29">
        <v>38092</v>
      </c>
      <c r="AX254" s="22" t="str">
        <f>IF(ISERROR(VLOOKUP($J254,'[1]early late'!$G$1:$BT$134,7,FALSE)),"",VLOOKUP($J254,'[1]early late'!$G$1:$BT$134,7,FALSE))</f>
        <v/>
      </c>
      <c r="AY254" s="29">
        <v>38127</v>
      </c>
      <c r="AZ254" s="27">
        <v>1.1666666666666701</v>
      </c>
      <c r="BA254" t="s">
        <v>118</v>
      </c>
      <c r="BB254" s="25">
        <f t="shared" si="239"/>
        <v>1</v>
      </c>
      <c r="BC254">
        <v>-0.33</v>
      </c>
      <c r="BD254">
        <v>21.32</v>
      </c>
      <c r="BE254">
        <v>1.68</v>
      </c>
      <c r="BF254">
        <v>19.21</v>
      </c>
      <c r="BG254" s="27" t="str">
        <f>IF(ISERROR(VLOOKUP($J254,'[1]early late'!$G$1:$BT$134,8,FALSE)),"",VLOOKUP($J254,'[1]early late'!$G$1:$BT$134,8,FALSE))</f>
        <v/>
      </c>
      <c r="BH254" s="27" t="str">
        <f>IF(ISERROR(VLOOKUP($J254,'[1]early late'!$G$1:$BT$134,9,FALSE)),"",VLOOKUP($J254,'[1]early late'!$G$1:$BT$134,9,FALSE))</f>
        <v/>
      </c>
      <c r="BJ254">
        <v>1.76</v>
      </c>
      <c r="BK254">
        <v>21.16</v>
      </c>
      <c r="BN254" s="28" t="str">
        <f>IF(ISERROR(VLOOKUP($J254,'[1]early late'!$G$1:$BT$134,40,FALSE)),"",VLOOKUP($J254,'[1]early late'!$G$1:$BT$134,40,FALSE))</f>
        <v/>
      </c>
      <c r="BO254" s="28" t="str">
        <f>IF(ISERROR(VLOOKUP($J254,'[1]early late'!$G$1:$BT$134,41,FALSE)),"",VLOOKUP($J254,'[1]early late'!$G$1:$BT$134,41,FALSE))</f>
        <v/>
      </c>
      <c r="BP254">
        <f t="shared" si="196"/>
        <v>2.0099999999999998</v>
      </c>
      <c r="BQ254">
        <f t="shared" si="224"/>
        <v>-2.1099999999999994</v>
      </c>
      <c r="BR254">
        <f t="shared" si="225"/>
        <v>-4.1199999999999992</v>
      </c>
      <c r="BS254">
        <f t="shared" si="197"/>
        <v>2.09</v>
      </c>
      <c r="BT254">
        <f t="shared" si="226"/>
        <v>-0.16000000000000014</v>
      </c>
      <c r="BU254">
        <f t="shared" si="227"/>
        <v>-2.25</v>
      </c>
      <c r="BW254" s="24">
        <f t="shared" si="240"/>
        <v>1</v>
      </c>
      <c r="BX254" s="24">
        <f t="shared" si="228"/>
        <v>0</v>
      </c>
      <c r="BY254" s="24">
        <f t="shared" si="229"/>
        <v>-1.58</v>
      </c>
      <c r="BZ254" s="24">
        <f t="shared" si="230"/>
        <v>1.1199999999999999</v>
      </c>
      <c r="CA254" s="24">
        <f t="shared" si="231"/>
        <v>0</v>
      </c>
      <c r="CB254" s="24">
        <f t="shared" si="198"/>
        <v>0</v>
      </c>
      <c r="CC254" s="24">
        <f t="shared" si="232"/>
        <v>0</v>
      </c>
      <c r="CD254" s="25">
        <f t="shared" si="233"/>
        <v>0</v>
      </c>
      <c r="CE254" s="24">
        <f t="shared" si="234"/>
        <v>0</v>
      </c>
      <c r="CF254">
        <f t="shared" si="235"/>
        <v>1</v>
      </c>
      <c r="CG254">
        <f t="shared" si="199"/>
        <v>0</v>
      </c>
      <c r="CH254">
        <f t="shared" si="200"/>
        <v>1</v>
      </c>
      <c r="CI254">
        <f t="shared" si="201"/>
        <v>1</v>
      </c>
      <c r="CJ254">
        <f t="shared" si="202"/>
        <v>1</v>
      </c>
      <c r="CK254">
        <f t="shared" si="236"/>
        <v>3.1100478468899522</v>
      </c>
      <c r="CL254">
        <f t="shared" si="209"/>
        <v>-0.46499999999999986</v>
      </c>
      <c r="CM254">
        <f t="shared" si="210"/>
        <v>0</v>
      </c>
      <c r="CN254" t="str">
        <f t="shared" si="237"/>
        <v/>
      </c>
      <c r="CO254" t="str">
        <f t="shared" si="238"/>
        <v/>
      </c>
    </row>
    <row r="255" spans="1:93" ht="16" x14ac:dyDescent="0.2">
      <c r="A255">
        <v>386</v>
      </c>
      <c r="B255" t="s">
        <v>998</v>
      </c>
      <c r="C255" t="s">
        <v>94</v>
      </c>
      <c r="D255" t="s">
        <v>999</v>
      </c>
      <c r="E255" t="s">
        <v>1000</v>
      </c>
      <c r="F255" t="s">
        <v>97</v>
      </c>
      <c r="G255">
        <v>91307</v>
      </c>
      <c r="H255" t="s">
        <v>1001</v>
      </c>
      <c r="J255" t="str">
        <f t="shared" si="214"/>
        <v>James Moran_0</v>
      </c>
      <c r="K255" s="22">
        <f>IF(ISERROR(VLOOKUP($J255,'[1]early late'!$G$1:$BT$134,4,FALSE)),"",VLOOKUP($J255,'[1]early late'!$G$1:$BT$134,4,FALSE))</f>
        <v>10237</v>
      </c>
      <c r="L255">
        <v>1</v>
      </c>
      <c r="M255" s="22" t="s">
        <v>1002</v>
      </c>
      <c r="N255" s="22"/>
      <c r="O255">
        <v>0</v>
      </c>
      <c r="P255">
        <v>0</v>
      </c>
      <c r="Q255">
        <v>0</v>
      </c>
      <c r="R255">
        <f t="shared" si="215"/>
        <v>0</v>
      </c>
      <c r="S255">
        <f t="shared" si="216"/>
        <v>1</v>
      </c>
      <c r="T255">
        <f t="shared" si="217"/>
        <v>0</v>
      </c>
      <c r="U255">
        <f t="shared" si="218"/>
        <v>0</v>
      </c>
      <c r="V255">
        <f t="shared" si="219"/>
        <v>0</v>
      </c>
      <c r="W255">
        <f t="shared" si="211"/>
        <v>0</v>
      </c>
      <c r="X255">
        <f t="shared" si="220"/>
        <v>0</v>
      </c>
      <c r="Y255" s="22" t="s">
        <v>931</v>
      </c>
      <c r="Z255">
        <v>0</v>
      </c>
      <c r="AA255">
        <v>1</v>
      </c>
      <c r="AB255">
        <f t="shared" si="221"/>
        <v>0</v>
      </c>
      <c r="AC255">
        <v>0</v>
      </c>
      <c r="AD255">
        <v>0</v>
      </c>
      <c r="AE255">
        <f t="shared" si="222"/>
        <v>0</v>
      </c>
      <c r="AF255" s="23">
        <f t="shared" si="212"/>
        <v>0</v>
      </c>
      <c r="AG255">
        <f t="shared" si="208"/>
        <v>0</v>
      </c>
      <c r="AH255">
        <v>0</v>
      </c>
      <c r="AJ255">
        <f t="shared" si="223"/>
        <v>0</v>
      </c>
      <c r="AK255" s="22" t="s">
        <v>1003</v>
      </c>
      <c r="AN255">
        <f>IF(ISERROR(VLOOKUP($J255,'[1]early late'!$G$1:$BT$134,6,FALSE)),"",VLOOKUP($J255,'[1]early late'!$G$1:$BT$134,6,FALSE))</f>
        <v>14</v>
      </c>
      <c r="AO255" s="24">
        <v>1</v>
      </c>
      <c r="AP255" s="25">
        <f t="shared" si="195"/>
        <v>71.586301369863008</v>
      </c>
      <c r="AQ255">
        <v>1</v>
      </c>
      <c r="AS255" s="26">
        <v>0</v>
      </c>
      <c r="AT255" s="24">
        <v>1</v>
      </c>
      <c r="AU255" s="27">
        <v>6.5</v>
      </c>
      <c r="AV255" s="27"/>
      <c r="AW255" s="22">
        <v>36747</v>
      </c>
      <c r="AX255" s="22">
        <f>IF(ISERROR(VLOOKUP($J255,'[1]early late'!$G$1:$BT$134,7,FALSE)),"",VLOOKUP($J255,'[1]early late'!$G$1:$BT$134,7,FALSE))</f>
        <v>36752</v>
      </c>
      <c r="AY255" s="22">
        <v>36899</v>
      </c>
      <c r="AZ255" s="27">
        <v>4.9666666666666703</v>
      </c>
      <c r="BA255" t="s">
        <v>101</v>
      </c>
      <c r="BB255" s="25">
        <f t="shared" si="239"/>
        <v>0</v>
      </c>
      <c r="BC255" s="27">
        <v>0.81299999999999994</v>
      </c>
      <c r="BD255" s="27">
        <v>12.122999999999999</v>
      </c>
      <c r="BE255" s="27">
        <v>3.97</v>
      </c>
      <c r="BF255" s="27">
        <v>11.02</v>
      </c>
      <c r="BG255" s="27">
        <f>IF(ISERROR(VLOOKUP($J255,'[1]early late'!$G$1:$BT$134,8,FALSE)),"",VLOOKUP($J255,'[1]early late'!$G$1:$BT$134,8,FALSE))</f>
        <v>5</v>
      </c>
      <c r="BH255" s="27">
        <f>IF(ISERROR(VLOOKUP($J255,'[1]early late'!$G$1:$BT$134,9,FALSE)),"",VLOOKUP($J255,'[1]early late'!$G$1:$BT$134,9,FALSE))</f>
        <v>3.9</v>
      </c>
      <c r="BI255" s="27"/>
      <c r="BJ255">
        <v>3.41</v>
      </c>
      <c r="BK255">
        <v>14.51</v>
      </c>
      <c r="BM255" s="28" t="s">
        <v>1004</v>
      </c>
      <c r="BN255" s="28">
        <f>IF(ISERROR(VLOOKUP($J255,'[1]early late'!$G$1:$BT$134,40,FALSE)),"",VLOOKUP($J255,'[1]early late'!$G$1:$BT$134,40,FALSE))</f>
        <v>3.0869999999999997</v>
      </c>
      <c r="BO255" s="28">
        <f>IF(ISERROR(VLOOKUP($J255,'[1]early late'!$G$1:$BT$134,41,FALSE)),"",VLOOKUP($J255,'[1]early late'!$G$1:$BT$134,41,FALSE))</f>
        <v>-0.48999999999999977</v>
      </c>
      <c r="BP255">
        <f t="shared" si="196"/>
        <v>3.157</v>
      </c>
      <c r="BQ255">
        <f t="shared" si="224"/>
        <v>-1.1029999999999998</v>
      </c>
      <c r="BR255">
        <f t="shared" si="225"/>
        <v>-4.26</v>
      </c>
      <c r="BS255">
        <f t="shared" si="197"/>
        <v>2.5970000000000004</v>
      </c>
      <c r="BT255">
        <f t="shared" si="226"/>
        <v>2.3870000000000005</v>
      </c>
      <c r="BU255">
        <f t="shared" si="227"/>
        <v>-0.20999999999999908</v>
      </c>
      <c r="BW255" s="24">
        <f t="shared" si="240"/>
        <v>1</v>
      </c>
      <c r="BX255" s="24">
        <f t="shared" si="228"/>
        <v>0.45000000000000018</v>
      </c>
      <c r="BY255" s="24">
        <f t="shared" si="229"/>
        <v>-1.667</v>
      </c>
      <c r="BZ255" s="24">
        <f t="shared" si="230"/>
        <v>-0.22999999999999998</v>
      </c>
      <c r="CA255" s="24">
        <f t="shared" si="231"/>
        <v>0</v>
      </c>
      <c r="CB255" s="24">
        <f t="shared" si="198"/>
        <v>0</v>
      </c>
      <c r="CC255" s="24">
        <f t="shared" si="232"/>
        <v>0</v>
      </c>
      <c r="CD255" s="25">
        <f t="shared" si="233"/>
        <v>0</v>
      </c>
      <c r="CE255" s="24">
        <f t="shared" si="234"/>
        <v>1</v>
      </c>
      <c r="CF255">
        <f t="shared" si="235"/>
        <v>1</v>
      </c>
      <c r="CG255">
        <f t="shared" si="199"/>
        <v>1</v>
      </c>
      <c r="CH255">
        <f t="shared" si="200"/>
        <v>1</v>
      </c>
      <c r="CI255">
        <f t="shared" si="201"/>
        <v>1</v>
      </c>
      <c r="CJ255">
        <f t="shared" si="202"/>
        <v>1</v>
      </c>
      <c r="CK255">
        <f t="shared" si="236"/>
        <v>2.5028879476318826</v>
      </c>
      <c r="CL255">
        <f t="shared" si="209"/>
        <v>-0.97200000000000042</v>
      </c>
      <c r="CM255">
        <f t="shared" si="210"/>
        <v>0</v>
      </c>
      <c r="CN255" t="str">
        <f t="shared" si="237"/>
        <v/>
      </c>
      <c r="CO255" t="str">
        <f t="shared" si="238"/>
        <v/>
      </c>
    </row>
    <row r="256" spans="1:93" ht="16" x14ac:dyDescent="0.2">
      <c r="A256">
        <v>407</v>
      </c>
      <c r="B256" t="s">
        <v>1100</v>
      </c>
      <c r="C256" t="s">
        <v>94</v>
      </c>
      <c r="J256" t="str">
        <f t="shared" si="214"/>
        <v>Nare Petoyan_0</v>
      </c>
      <c r="K256" s="22">
        <v>33033</v>
      </c>
      <c r="L256">
        <v>0</v>
      </c>
      <c r="M256" s="22"/>
      <c r="N256" s="22"/>
      <c r="O256">
        <v>0</v>
      </c>
      <c r="P256">
        <v>0</v>
      </c>
      <c r="Q256">
        <v>0</v>
      </c>
      <c r="R256">
        <f t="shared" si="215"/>
        <v>0</v>
      </c>
      <c r="S256">
        <f t="shared" si="216"/>
        <v>0</v>
      </c>
      <c r="T256">
        <f t="shared" si="217"/>
        <v>0</v>
      </c>
      <c r="U256">
        <f t="shared" si="218"/>
        <v>0</v>
      </c>
      <c r="V256">
        <f t="shared" si="219"/>
        <v>0</v>
      </c>
      <c r="W256">
        <f t="shared" si="211"/>
        <v>0</v>
      </c>
      <c r="X256">
        <f t="shared" si="220"/>
        <v>0</v>
      </c>
      <c r="Y256" s="22" t="s">
        <v>889</v>
      </c>
      <c r="Z256">
        <v>0</v>
      </c>
      <c r="AA256">
        <f t="shared" ref="AA256:AA279" si="243">IF(ISERROR(SEARCH("ptosis",Y256)),0,1)</f>
        <v>1</v>
      </c>
      <c r="AB256">
        <f t="shared" si="221"/>
        <v>0</v>
      </c>
      <c r="AC256">
        <v>0</v>
      </c>
      <c r="AD256">
        <v>0</v>
      </c>
      <c r="AE256">
        <f t="shared" si="222"/>
        <v>0</v>
      </c>
      <c r="AF256" s="23">
        <f t="shared" si="212"/>
        <v>0</v>
      </c>
      <c r="AG256">
        <f t="shared" si="208"/>
        <v>0</v>
      </c>
      <c r="AH256">
        <v>0</v>
      </c>
      <c r="AJ256">
        <f t="shared" si="223"/>
        <v>0</v>
      </c>
      <c r="AK256" s="22"/>
      <c r="AN256">
        <v>15</v>
      </c>
      <c r="AO256" s="24">
        <v>2</v>
      </c>
      <c r="AP256" s="25">
        <f t="shared" si="195"/>
        <v>21.202739726027396</v>
      </c>
      <c r="AQ256">
        <v>1</v>
      </c>
      <c r="AS256" s="26">
        <v>0</v>
      </c>
      <c r="AT256" s="24">
        <v>1</v>
      </c>
      <c r="AU256" s="27">
        <v>6.5</v>
      </c>
      <c r="AV256" s="27"/>
      <c r="AW256" s="29">
        <v>40885</v>
      </c>
      <c r="AX256" s="22" t="str">
        <f>IF(ISERROR(VLOOKUP($J256,'[1]early late'!$G$1:$BT$134,7,FALSE)),"",VLOOKUP($J256,'[1]early late'!$G$1:$BT$134,7,FALSE))</f>
        <v/>
      </c>
      <c r="AY256" s="29">
        <v>41288</v>
      </c>
      <c r="AZ256" s="27">
        <v>13.2</v>
      </c>
      <c r="BA256" t="s">
        <v>101</v>
      </c>
      <c r="BB256" s="25">
        <f t="shared" si="239"/>
        <v>0</v>
      </c>
      <c r="BC256">
        <v>2.6</v>
      </c>
      <c r="BD256">
        <v>16.16</v>
      </c>
      <c r="BE256">
        <v>3.49</v>
      </c>
      <c r="BF256">
        <v>13.85</v>
      </c>
      <c r="BG256" s="27" t="str">
        <f>IF(ISERROR(VLOOKUP($J256,'[1]early late'!$G$1:$BT$134,8,FALSE)),"",VLOOKUP($J256,'[1]early late'!$G$1:$BT$134,8,FALSE))</f>
        <v/>
      </c>
      <c r="BH256" s="27" t="str">
        <f>IF(ISERROR(VLOOKUP($J256,'[1]early late'!$G$1:$BT$134,9,FALSE)),"",VLOOKUP($J256,'[1]early late'!$G$1:$BT$134,9,FALSE))</f>
        <v/>
      </c>
      <c r="BJ256">
        <v>3.92</v>
      </c>
      <c r="BK256">
        <v>16.510000000000002</v>
      </c>
      <c r="BN256" s="28" t="str">
        <f>IF(ISERROR(VLOOKUP($J256,'[1]early late'!$G$1:$BT$134,40,FALSE)),"",VLOOKUP($J256,'[1]early late'!$G$1:$BT$134,40,FALSE))</f>
        <v/>
      </c>
      <c r="BO256" s="28" t="str">
        <f>IF(ISERROR(VLOOKUP($J256,'[1]early late'!$G$1:$BT$134,41,FALSE)),"",VLOOKUP($J256,'[1]early late'!$G$1:$BT$134,41,FALSE))</f>
        <v/>
      </c>
      <c r="BP256">
        <f t="shared" si="196"/>
        <v>0.89000000000000012</v>
      </c>
      <c r="BQ256">
        <f t="shared" si="224"/>
        <v>-2.3100000000000005</v>
      </c>
      <c r="BR256">
        <f t="shared" si="225"/>
        <v>-3.2000000000000006</v>
      </c>
      <c r="BS256">
        <f t="shared" si="197"/>
        <v>1.3199999999999998</v>
      </c>
      <c r="BT256">
        <f t="shared" si="226"/>
        <v>0.35000000000000142</v>
      </c>
      <c r="BU256">
        <f t="shared" si="227"/>
        <v>-0.96999999999999886</v>
      </c>
      <c r="BW256" s="24">
        <f t="shared" si="240"/>
        <v>1</v>
      </c>
      <c r="BX256" s="24">
        <f t="shared" si="228"/>
        <v>-0.36000000000000032</v>
      </c>
      <c r="BY256" s="24">
        <f t="shared" si="229"/>
        <v>-1.4700000000000002</v>
      </c>
      <c r="BZ256" s="24">
        <f t="shared" si="230"/>
        <v>-0.91000000000000014</v>
      </c>
      <c r="CA256" s="24">
        <f t="shared" si="231"/>
        <v>0</v>
      </c>
      <c r="CB256" s="24">
        <f t="shared" si="198"/>
        <v>0</v>
      </c>
      <c r="CC256" s="24">
        <f t="shared" si="232"/>
        <v>0</v>
      </c>
      <c r="CD256" s="25">
        <f t="shared" si="233"/>
        <v>0</v>
      </c>
      <c r="CE256" s="24">
        <f t="shared" si="234"/>
        <v>1</v>
      </c>
      <c r="CF256">
        <f t="shared" si="235"/>
        <v>1</v>
      </c>
      <c r="CG256">
        <f t="shared" si="199"/>
        <v>1</v>
      </c>
      <c r="CH256">
        <f t="shared" si="200"/>
        <v>1</v>
      </c>
      <c r="CI256">
        <f t="shared" si="201"/>
        <v>1</v>
      </c>
      <c r="CJ256">
        <f t="shared" si="202"/>
        <v>1</v>
      </c>
      <c r="CK256">
        <f t="shared" si="236"/>
        <v>4.9242424242424248</v>
      </c>
      <c r="CL256">
        <f t="shared" si="209"/>
        <v>0.30500000000000016</v>
      </c>
      <c r="CM256">
        <f t="shared" si="210"/>
        <v>0</v>
      </c>
      <c r="CN256" t="str">
        <f t="shared" si="237"/>
        <v/>
      </c>
      <c r="CO256" t="str">
        <f t="shared" si="238"/>
        <v/>
      </c>
    </row>
    <row r="257" spans="1:93" ht="16" x14ac:dyDescent="0.2">
      <c r="A257">
        <v>410</v>
      </c>
      <c r="B257" t="s">
        <v>1107</v>
      </c>
      <c r="C257" t="s">
        <v>94</v>
      </c>
      <c r="D257" t="s">
        <v>1108</v>
      </c>
      <c r="E257" t="s">
        <v>1109</v>
      </c>
      <c r="F257" t="s">
        <v>97</v>
      </c>
      <c r="G257">
        <v>90740</v>
      </c>
      <c r="H257" t="s">
        <v>1110</v>
      </c>
      <c r="J257" t="str">
        <f t="shared" si="214"/>
        <v>Orville Mathias_1</v>
      </c>
      <c r="K257" s="22">
        <v>9842</v>
      </c>
      <c r="L257">
        <v>1</v>
      </c>
      <c r="M257" s="45" t="s">
        <v>1111</v>
      </c>
      <c r="N257" s="45"/>
      <c r="O257">
        <v>0</v>
      </c>
      <c r="P257">
        <v>0</v>
      </c>
      <c r="Q257">
        <v>0</v>
      </c>
      <c r="R257">
        <f t="shared" si="215"/>
        <v>0</v>
      </c>
      <c r="S257">
        <f t="shared" si="216"/>
        <v>1</v>
      </c>
      <c r="T257">
        <f t="shared" si="217"/>
        <v>1</v>
      </c>
      <c r="U257">
        <f t="shared" si="218"/>
        <v>0</v>
      </c>
      <c r="V257">
        <f t="shared" si="219"/>
        <v>0</v>
      </c>
      <c r="W257">
        <f t="shared" si="211"/>
        <v>0</v>
      </c>
      <c r="X257">
        <f t="shared" si="220"/>
        <v>0</v>
      </c>
      <c r="Y257" s="22" t="s">
        <v>469</v>
      </c>
      <c r="Z257">
        <v>0</v>
      </c>
      <c r="AA257">
        <f t="shared" si="243"/>
        <v>1</v>
      </c>
      <c r="AB257">
        <f t="shared" si="221"/>
        <v>0</v>
      </c>
      <c r="AC257">
        <v>0</v>
      </c>
      <c r="AD257">
        <v>0</v>
      </c>
      <c r="AE257">
        <f t="shared" si="222"/>
        <v>0</v>
      </c>
      <c r="AF257" s="23">
        <f t="shared" si="212"/>
        <v>0</v>
      </c>
      <c r="AG257">
        <f t="shared" si="208"/>
        <v>0</v>
      </c>
      <c r="AH257">
        <v>0</v>
      </c>
      <c r="AJ257">
        <f t="shared" si="223"/>
        <v>0</v>
      </c>
      <c r="AK257" s="22"/>
      <c r="AM257">
        <v>6</v>
      </c>
      <c r="AN257">
        <v>12</v>
      </c>
      <c r="AO257" s="24">
        <v>1</v>
      </c>
      <c r="AP257" s="25">
        <f t="shared" si="195"/>
        <v>75.090410958904116</v>
      </c>
      <c r="AQ257">
        <v>1</v>
      </c>
      <c r="AS257" s="26">
        <v>1</v>
      </c>
      <c r="AT257" s="24">
        <v>1</v>
      </c>
      <c r="AU257" s="27">
        <v>6.5</v>
      </c>
      <c r="AV257" s="27"/>
      <c r="AW257" s="22">
        <v>37650</v>
      </c>
      <c r="AX257" s="22" t="str">
        <f>IF(ISERROR(VLOOKUP($J257,'[1]early late'!$G$1:$BT$134,7,FALSE)),"",VLOOKUP($J257,'[1]early late'!$G$1:$BT$134,7,FALSE))</f>
        <v/>
      </c>
      <c r="AY257" s="22">
        <v>37749</v>
      </c>
      <c r="AZ257" s="27">
        <v>3.3</v>
      </c>
      <c r="BA257" t="s">
        <v>118</v>
      </c>
      <c r="BB257" s="25">
        <f t="shared" si="239"/>
        <v>1</v>
      </c>
      <c r="BC257" s="27">
        <v>0.63</v>
      </c>
      <c r="BD257" s="27">
        <v>11.56</v>
      </c>
      <c r="BE257" s="27">
        <v>1.1499999999999999</v>
      </c>
      <c r="BF257" s="27">
        <v>9.57</v>
      </c>
      <c r="BG257" s="27" t="str">
        <f>IF(ISERROR(VLOOKUP($J257,'[1]early late'!$G$1:$BT$134,8,FALSE)),"",VLOOKUP($J257,'[1]early late'!$G$1:$BT$134,8,FALSE))</f>
        <v/>
      </c>
      <c r="BH257" s="27" t="str">
        <f>IF(ISERROR(VLOOKUP($J257,'[1]early late'!$G$1:$BT$134,9,FALSE)),"",VLOOKUP($J257,'[1]early late'!$G$1:$BT$134,9,FALSE))</f>
        <v/>
      </c>
      <c r="BI257" s="27"/>
      <c r="BJ257">
        <v>1.83</v>
      </c>
      <c r="BK257">
        <v>6.65</v>
      </c>
      <c r="BM257" s="28" t="s">
        <v>518</v>
      </c>
      <c r="BN257" s="28" t="str">
        <f>IF(ISERROR(VLOOKUP($J257,'[1]early late'!$G$1:$BT$134,40,FALSE)),"",VLOOKUP($J257,'[1]early late'!$G$1:$BT$134,40,FALSE))</f>
        <v/>
      </c>
      <c r="BO257" s="28" t="str">
        <f>IF(ISERROR(VLOOKUP($J257,'[1]early late'!$G$1:$BT$134,41,FALSE)),"",VLOOKUP($J257,'[1]early late'!$G$1:$BT$134,41,FALSE))</f>
        <v/>
      </c>
      <c r="BP257">
        <f t="shared" si="196"/>
        <v>0.51999999999999991</v>
      </c>
      <c r="BQ257">
        <f t="shared" si="224"/>
        <v>-1.9900000000000002</v>
      </c>
      <c r="BR257">
        <f t="shared" si="225"/>
        <v>-2.5100000000000002</v>
      </c>
      <c r="BS257">
        <f t="shared" si="197"/>
        <v>1.2000000000000002</v>
      </c>
      <c r="BT257">
        <f t="shared" si="226"/>
        <v>-4.91</v>
      </c>
      <c r="BU257">
        <f t="shared" si="227"/>
        <v>-6.1099999999999994</v>
      </c>
      <c r="BW257" s="24">
        <f t="shared" si="240"/>
        <v>1</v>
      </c>
      <c r="BX257" s="24">
        <f t="shared" si="228"/>
        <v>0.30000000000000004</v>
      </c>
      <c r="BY257" s="24">
        <f t="shared" si="229"/>
        <v>-1.17</v>
      </c>
      <c r="BZ257" s="24">
        <f t="shared" si="230"/>
        <v>-0.85000000000000009</v>
      </c>
      <c r="CA257" s="24">
        <f t="shared" si="231"/>
        <v>0</v>
      </c>
      <c r="CB257" s="24">
        <f t="shared" si="198"/>
        <v>0</v>
      </c>
      <c r="CC257" s="24">
        <f t="shared" si="232"/>
        <v>0</v>
      </c>
      <c r="CD257" s="25">
        <f t="shared" si="233"/>
        <v>0</v>
      </c>
      <c r="CE257" s="24">
        <f t="shared" si="234"/>
        <v>1</v>
      </c>
      <c r="CF257">
        <f t="shared" si="235"/>
        <v>1</v>
      </c>
      <c r="CG257">
        <f t="shared" si="199"/>
        <v>0</v>
      </c>
      <c r="CH257">
        <f t="shared" si="200"/>
        <v>1</v>
      </c>
      <c r="CI257">
        <f t="shared" si="201"/>
        <v>1</v>
      </c>
      <c r="CJ257">
        <f t="shared" si="202"/>
        <v>1</v>
      </c>
      <c r="CK257">
        <f t="shared" si="236"/>
        <v>5.4166666666666661</v>
      </c>
      <c r="CL257">
        <f t="shared" si="209"/>
        <v>0.42499999999999982</v>
      </c>
      <c r="CM257">
        <f t="shared" si="210"/>
        <v>0</v>
      </c>
      <c r="CN257" t="str">
        <f t="shared" si="237"/>
        <v/>
      </c>
      <c r="CO257" t="str">
        <f t="shared" si="238"/>
        <v/>
      </c>
    </row>
    <row r="258" spans="1:93" ht="16" x14ac:dyDescent="0.2">
      <c r="A258">
        <v>413</v>
      </c>
      <c r="B258" t="s">
        <v>1120</v>
      </c>
      <c r="C258" t="s">
        <v>94</v>
      </c>
      <c r="J258" t="str">
        <f t="shared" si="214"/>
        <v>Peter Del Vecho_0</v>
      </c>
      <c r="K258" s="22">
        <v>21281</v>
      </c>
      <c r="L258">
        <v>0</v>
      </c>
      <c r="M258" s="22"/>
      <c r="N258" s="22"/>
      <c r="O258">
        <v>0</v>
      </c>
      <c r="P258">
        <v>0</v>
      </c>
      <c r="Q258">
        <v>0</v>
      </c>
      <c r="R258">
        <f t="shared" si="215"/>
        <v>0</v>
      </c>
      <c r="S258">
        <f t="shared" si="216"/>
        <v>0</v>
      </c>
      <c r="T258">
        <f t="shared" si="217"/>
        <v>0</v>
      </c>
      <c r="U258">
        <f t="shared" si="218"/>
        <v>0</v>
      </c>
      <c r="V258">
        <f t="shared" si="219"/>
        <v>0</v>
      </c>
      <c r="W258">
        <f t="shared" si="211"/>
        <v>0</v>
      </c>
      <c r="X258">
        <f t="shared" si="220"/>
        <v>0</v>
      </c>
      <c r="Y258" s="22" t="s">
        <v>889</v>
      </c>
      <c r="Z258">
        <v>0</v>
      </c>
      <c r="AA258">
        <f t="shared" si="243"/>
        <v>1</v>
      </c>
      <c r="AB258">
        <f t="shared" si="221"/>
        <v>0</v>
      </c>
      <c r="AC258">
        <v>0</v>
      </c>
      <c r="AD258">
        <v>0</v>
      </c>
      <c r="AE258">
        <f t="shared" si="222"/>
        <v>0</v>
      </c>
      <c r="AF258" s="23">
        <f t="shared" si="212"/>
        <v>0</v>
      </c>
      <c r="AG258">
        <f t="shared" si="208"/>
        <v>0</v>
      </c>
      <c r="AH258">
        <v>0</v>
      </c>
      <c r="AJ258">
        <f t="shared" si="223"/>
        <v>0</v>
      </c>
      <c r="AK258" s="22"/>
      <c r="AN258">
        <v>15</v>
      </c>
      <c r="AO258" s="24">
        <v>1</v>
      </c>
      <c r="AP258" s="25">
        <f t="shared" si="195"/>
        <v>51.61643835616438</v>
      </c>
      <c r="AQ258">
        <v>1</v>
      </c>
      <c r="AS258" s="26">
        <v>0</v>
      </c>
      <c r="AT258" s="24">
        <v>1</v>
      </c>
      <c r="AU258" s="27">
        <v>6.5</v>
      </c>
      <c r="AV258" s="27"/>
      <c r="AW258" s="29">
        <v>40396</v>
      </c>
      <c r="AX258" s="22" t="str">
        <f>IF(ISERROR(VLOOKUP($J258,'[1]early late'!$G$1:$BT$134,7,FALSE)),"",VLOOKUP($J258,'[1]early late'!$G$1:$BT$134,7,FALSE))</f>
        <v/>
      </c>
      <c r="AY258" s="29">
        <v>40574</v>
      </c>
      <c r="AZ258" s="27">
        <v>5.8333333333333304</v>
      </c>
      <c r="BA258" t="s">
        <v>101</v>
      </c>
      <c r="BB258" s="25">
        <f t="shared" si="239"/>
        <v>0</v>
      </c>
      <c r="BC258">
        <v>1.9</v>
      </c>
      <c r="BD258">
        <v>19.37</v>
      </c>
      <c r="BE258">
        <v>2.71</v>
      </c>
      <c r="BF258">
        <v>18.13</v>
      </c>
      <c r="BG258" s="27" t="str">
        <f>IF(ISERROR(VLOOKUP($J258,'[1]early late'!$G$1:$BT$134,8,FALSE)),"",VLOOKUP($J258,'[1]early late'!$G$1:$BT$134,8,FALSE))</f>
        <v/>
      </c>
      <c r="BH258" s="27" t="str">
        <f>IF(ISERROR(VLOOKUP($J258,'[1]early late'!$G$1:$BT$134,9,FALSE)),"",VLOOKUP($J258,'[1]early late'!$G$1:$BT$134,9,FALSE))</f>
        <v/>
      </c>
      <c r="BJ258">
        <v>3.03</v>
      </c>
      <c r="BK258">
        <v>18.86</v>
      </c>
      <c r="BN258" s="28" t="str">
        <f>IF(ISERROR(VLOOKUP($J258,'[1]early late'!$G$1:$BT$134,40,FALSE)),"",VLOOKUP($J258,'[1]early late'!$G$1:$BT$134,40,FALSE))</f>
        <v/>
      </c>
      <c r="BO258" s="28" t="str">
        <f>IF(ISERROR(VLOOKUP($J258,'[1]early late'!$G$1:$BT$134,41,FALSE)),"",VLOOKUP($J258,'[1]early late'!$G$1:$BT$134,41,FALSE))</f>
        <v/>
      </c>
      <c r="BP258">
        <f t="shared" si="196"/>
        <v>0.81</v>
      </c>
      <c r="BQ258">
        <f t="shared" si="224"/>
        <v>-1.240000000000002</v>
      </c>
      <c r="BR258">
        <f t="shared" si="225"/>
        <v>-2.050000000000002</v>
      </c>
      <c r="BS258">
        <f t="shared" si="197"/>
        <v>1.1299999999999999</v>
      </c>
      <c r="BT258">
        <f t="shared" si="226"/>
        <v>-0.51000000000000156</v>
      </c>
      <c r="BU258">
        <f t="shared" si="227"/>
        <v>-1.6400000000000023</v>
      </c>
      <c r="BW258" s="24">
        <f t="shared" si="240"/>
        <v>1</v>
      </c>
      <c r="BX258" s="24">
        <f t="shared" si="228"/>
        <v>-0.14000000000000012</v>
      </c>
      <c r="BY258" s="24">
        <f t="shared" si="229"/>
        <v>-1.7200000000000002</v>
      </c>
      <c r="BZ258" s="24">
        <f t="shared" si="230"/>
        <v>-0.60999999999999988</v>
      </c>
      <c r="CA258" s="24">
        <f t="shared" si="231"/>
        <v>0</v>
      </c>
      <c r="CB258" s="24">
        <f t="shared" si="198"/>
        <v>0</v>
      </c>
      <c r="CC258" s="24">
        <f t="shared" si="232"/>
        <v>0</v>
      </c>
      <c r="CD258" s="25">
        <f t="shared" si="233"/>
        <v>0</v>
      </c>
      <c r="CE258" s="24">
        <f t="shared" si="234"/>
        <v>1</v>
      </c>
      <c r="CF258">
        <f t="shared" si="235"/>
        <v>1</v>
      </c>
      <c r="CG258">
        <f t="shared" si="199"/>
        <v>1</v>
      </c>
      <c r="CH258">
        <f t="shared" si="200"/>
        <v>1</v>
      </c>
      <c r="CI258">
        <f t="shared" si="201"/>
        <v>1</v>
      </c>
      <c r="CJ258">
        <f t="shared" si="202"/>
        <v>1</v>
      </c>
      <c r="CK258">
        <f t="shared" si="236"/>
        <v>5.7522123893805315</v>
      </c>
      <c r="CL258">
        <f t="shared" ref="CL258:CL264" si="244">IF(ISNUMBER(AU258), (AU258/4)-BS258,"")</f>
        <v>0.49500000000000011</v>
      </c>
      <c r="CM258">
        <f t="shared" ref="CM258:CM264" si="245">IF(ISNUMBER(AU258),IF(ABS(CL258)&gt;0.99999,1,0),"")</f>
        <v>0</v>
      </c>
      <c r="CN258" t="str">
        <f t="shared" si="237"/>
        <v/>
      </c>
      <c r="CO258" t="str">
        <f t="shared" si="238"/>
        <v/>
      </c>
    </row>
    <row r="259" spans="1:93" ht="16" x14ac:dyDescent="0.2">
      <c r="A259">
        <v>417</v>
      </c>
      <c r="B259" t="s">
        <v>1134</v>
      </c>
      <c r="C259" t="s">
        <v>94</v>
      </c>
      <c r="J259" t="str">
        <f t="shared" si="214"/>
        <v>Rita Weissman_0</v>
      </c>
      <c r="K259" s="22">
        <v>10048</v>
      </c>
      <c r="L259">
        <v>1</v>
      </c>
      <c r="M259" s="22" t="s">
        <v>628</v>
      </c>
      <c r="N259" s="22"/>
      <c r="O259">
        <v>0</v>
      </c>
      <c r="P259">
        <v>0</v>
      </c>
      <c r="Q259">
        <v>0</v>
      </c>
      <c r="R259">
        <f t="shared" si="215"/>
        <v>0</v>
      </c>
      <c r="S259">
        <f t="shared" si="216"/>
        <v>1</v>
      </c>
      <c r="T259">
        <f t="shared" si="217"/>
        <v>0</v>
      </c>
      <c r="U259">
        <f t="shared" si="218"/>
        <v>0</v>
      </c>
      <c r="V259">
        <f t="shared" si="219"/>
        <v>0</v>
      </c>
      <c r="W259">
        <f t="shared" ref="W259:W290" si="246">IF(ISERROR(SEARCH("glauc",M259)),0,1)</f>
        <v>0</v>
      </c>
      <c r="X259">
        <f t="shared" si="220"/>
        <v>0</v>
      </c>
      <c r="Y259" s="22" t="s">
        <v>889</v>
      </c>
      <c r="Z259">
        <v>0</v>
      </c>
      <c r="AA259">
        <f t="shared" si="243"/>
        <v>1</v>
      </c>
      <c r="AB259">
        <f t="shared" si="221"/>
        <v>0</v>
      </c>
      <c r="AC259">
        <v>0</v>
      </c>
      <c r="AD259">
        <v>0</v>
      </c>
      <c r="AE259">
        <f t="shared" si="222"/>
        <v>0</v>
      </c>
      <c r="AF259" s="23">
        <f t="shared" si="212"/>
        <v>0</v>
      </c>
      <c r="AG259">
        <f t="shared" si="208"/>
        <v>0</v>
      </c>
      <c r="AH259">
        <v>0</v>
      </c>
      <c r="AJ259">
        <f t="shared" si="223"/>
        <v>0</v>
      </c>
      <c r="AK259" s="22"/>
      <c r="AN259" t="str">
        <f>IF(ISERROR(VLOOKUP($J259,'[1]early late'!$G$1:$BT$134,6,FALSE)),"",VLOOKUP($J259,'[1]early late'!$G$1:$BT$134,6,FALSE))</f>
        <v/>
      </c>
      <c r="AO259" s="24">
        <v>2</v>
      </c>
      <c r="AP259" s="25">
        <f t="shared" si="195"/>
        <v>84.252054794520546</v>
      </c>
      <c r="AQ259">
        <v>1</v>
      </c>
      <c r="AS259" s="26">
        <v>0</v>
      </c>
      <c r="AT259" s="24">
        <v>1</v>
      </c>
      <c r="AU259" s="27">
        <v>6.5</v>
      </c>
      <c r="AV259" s="27"/>
      <c r="AW259" s="29">
        <v>41250</v>
      </c>
      <c r="AX259" s="22" t="str">
        <f>IF(ISERROR(VLOOKUP($J259,'[1]early late'!$G$1:$BT$134,7,FALSE)),"",VLOOKUP($J259,'[1]early late'!$G$1:$BT$134,7,FALSE))</f>
        <v/>
      </c>
      <c r="AY259" s="29">
        <v>41347</v>
      </c>
      <c r="AZ259" s="27">
        <v>3.2333333333333298</v>
      </c>
      <c r="BA259" t="s">
        <v>101</v>
      </c>
      <c r="BB259" s="25">
        <f t="shared" si="239"/>
        <v>0</v>
      </c>
      <c r="BC259">
        <v>3.25</v>
      </c>
      <c r="BD259">
        <v>17.27</v>
      </c>
      <c r="BE259">
        <v>3.72</v>
      </c>
      <c r="BF259">
        <v>18.89</v>
      </c>
      <c r="BG259" s="27" t="str">
        <f>IF(ISERROR(VLOOKUP($J259,'[1]early late'!$G$1:$BT$134,8,FALSE)),"",VLOOKUP($J259,'[1]early late'!$G$1:$BT$134,8,FALSE))</f>
        <v/>
      </c>
      <c r="BH259" s="27" t="str">
        <f>IF(ISERROR(VLOOKUP($J259,'[1]early late'!$G$1:$BT$134,9,FALSE)),"",VLOOKUP($J259,'[1]early late'!$G$1:$BT$134,9,FALSE))</f>
        <v/>
      </c>
      <c r="BJ259">
        <v>3.47</v>
      </c>
      <c r="BK259">
        <v>17.96</v>
      </c>
      <c r="BL259">
        <v>0</v>
      </c>
      <c r="BN259" s="28" t="str">
        <f>IF(ISERROR(VLOOKUP($J259,'[1]early late'!$G$1:$BT$134,40,FALSE)),"",VLOOKUP($J259,'[1]early late'!$G$1:$BT$134,40,FALSE))</f>
        <v/>
      </c>
      <c r="BO259" s="28" t="str">
        <f>IF(ISERROR(VLOOKUP($J259,'[1]early late'!$G$1:$BT$134,41,FALSE)),"",VLOOKUP($J259,'[1]early late'!$G$1:$BT$134,41,FALSE))</f>
        <v/>
      </c>
      <c r="BP259">
        <f t="shared" si="196"/>
        <v>0.4700000000000002</v>
      </c>
      <c r="BQ259">
        <f t="shared" si="224"/>
        <v>1.620000000000001</v>
      </c>
      <c r="BR259">
        <f t="shared" si="225"/>
        <v>1.1500000000000008</v>
      </c>
      <c r="BS259">
        <f t="shared" si="197"/>
        <v>0.2200000000000002</v>
      </c>
      <c r="BT259">
        <f t="shared" si="226"/>
        <v>0.69000000000000128</v>
      </c>
      <c r="BU259">
        <f t="shared" si="227"/>
        <v>0.47000000000000064</v>
      </c>
      <c r="BV259">
        <v>0</v>
      </c>
      <c r="BW259" s="24">
        <f t="shared" si="240"/>
        <v>1</v>
      </c>
      <c r="BX259" s="24">
        <f t="shared" si="228"/>
        <v>0.37000000000000011</v>
      </c>
      <c r="BY259" s="24">
        <f t="shared" si="229"/>
        <v>-1.38</v>
      </c>
      <c r="BZ259" s="24">
        <f t="shared" si="230"/>
        <v>0.86000000000000032</v>
      </c>
      <c r="CA259" s="24">
        <f t="shared" si="231"/>
        <v>0</v>
      </c>
      <c r="CB259" s="24">
        <f t="shared" si="198"/>
        <v>1</v>
      </c>
      <c r="CC259" s="24">
        <f t="shared" si="232"/>
        <v>0</v>
      </c>
      <c r="CD259" s="25">
        <f t="shared" si="233"/>
        <v>0</v>
      </c>
      <c r="CE259" s="24">
        <f t="shared" si="234"/>
        <v>1</v>
      </c>
      <c r="CF259">
        <f t="shared" si="235"/>
        <v>1</v>
      </c>
      <c r="CG259">
        <f t="shared" si="199"/>
        <v>1</v>
      </c>
      <c r="CH259">
        <f t="shared" si="200"/>
        <v>0</v>
      </c>
      <c r="CI259">
        <f t="shared" si="201"/>
        <v>1</v>
      </c>
      <c r="CJ259">
        <f t="shared" si="202"/>
        <v>1</v>
      </c>
      <c r="CK259">
        <f t="shared" si="236"/>
        <v>29.545454545454518</v>
      </c>
      <c r="CL259">
        <f t="shared" si="244"/>
        <v>1.4049999999999998</v>
      </c>
      <c r="CM259">
        <f t="shared" si="245"/>
        <v>1</v>
      </c>
      <c r="CN259" t="str">
        <f t="shared" si="237"/>
        <v/>
      </c>
      <c r="CO259" t="str">
        <f t="shared" si="238"/>
        <v/>
      </c>
    </row>
    <row r="260" spans="1:93" ht="16" hidden="1" x14ac:dyDescent="0.2">
      <c r="A260">
        <v>422</v>
      </c>
      <c r="B260" t="s">
        <v>1148</v>
      </c>
      <c r="C260" t="s">
        <v>94</v>
      </c>
      <c r="D260" t="s">
        <v>1149</v>
      </c>
      <c r="E260" t="s">
        <v>109</v>
      </c>
      <c r="F260" t="s">
        <v>97</v>
      </c>
      <c r="G260">
        <v>90066</v>
      </c>
      <c r="H260" t="s">
        <v>1150</v>
      </c>
      <c r="J260" t="str">
        <f t="shared" si="214"/>
        <v>Shirley Takeuchi_1</v>
      </c>
      <c r="K260" s="22">
        <v>10228</v>
      </c>
      <c r="L260">
        <v>1</v>
      </c>
      <c r="M260" s="22" t="s">
        <v>1151</v>
      </c>
      <c r="N260" s="22"/>
      <c r="O260">
        <v>0</v>
      </c>
      <c r="P260">
        <v>0</v>
      </c>
      <c r="Q260">
        <v>0</v>
      </c>
      <c r="R260">
        <f t="shared" si="215"/>
        <v>0</v>
      </c>
      <c r="S260">
        <f t="shared" si="216"/>
        <v>0</v>
      </c>
      <c r="T260">
        <f t="shared" si="217"/>
        <v>0</v>
      </c>
      <c r="U260">
        <f t="shared" si="218"/>
        <v>0</v>
      </c>
      <c r="V260">
        <f t="shared" si="219"/>
        <v>0</v>
      </c>
      <c r="W260">
        <f t="shared" si="246"/>
        <v>0</v>
      </c>
      <c r="X260">
        <f t="shared" si="220"/>
        <v>0</v>
      </c>
      <c r="Y260" s="22" t="s">
        <v>1152</v>
      </c>
      <c r="Z260">
        <v>0</v>
      </c>
      <c r="AA260">
        <f t="shared" si="243"/>
        <v>1</v>
      </c>
      <c r="AB260">
        <f t="shared" si="221"/>
        <v>0</v>
      </c>
      <c r="AC260">
        <v>0</v>
      </c>
      <c r="AD260">
        <v>0</v>
      </c>
      <c r="AE260">
        <f t="shared" si="222"/>
        <v>0</v>
      </c>
      <c r="AF260" s="23">
        <f t="shared" si="212"/>
        <v>0</v>
      </c>
      <c r="AG260">
        <f t="shared" si="208"/>
        <v>1</v>
      </c>
      <c r="AH260">
        <v>0</v>
      </c>
      <c r="AJ260">
        <f t="shared" si="223"/>
        <v>0</v>
      </c>
      <c r="AK260" s="22" t="s">
        <v>1153</v>
      </c>
      <c r="AN260">
        <v>13</v>
      </c>
      <c r="AO260" s="24">
        <v>2</v>
      </c>
      <c r="AP260" s="25">
        <f t="shared" ref="AP260:AP323" si="247">DAYS360(K260,AW260)/365</f>
        <v>77.742465753424653</v>
      </c>
      <c r="AQ260">
        <v>1</v>
      </c>
      <c r="AS260" s="26">
        <v>1</v>
      </c>
      <c r="AT260" s="24">
        <v>1</v>
      </c>
      <c r="AU260" s="27">
        <v>6.5</v>
      </c>
      <c r="AV260" s="27"/>
      <c r="AW260" s="22">
        <v>39017</v>
      </c>
      <c r="AX260" s="22" t="str">
        <f>IF(ISERROR(VLOOKUP($J260,'[1]early late'!$G$1:$BT$134,7,FALSE)),"",VLOOKUP($J260,'[1]early late'!$G$1:$BT$134,7,FALSE))</f>
        <v/>
      </c>
      <c r="AY260" s="22">
        <v>39111</v>
      </c>
      <c r="AZ260" s="27">
        <v>3.06666666666667</v>
      </c>
      <c r="BA260" t="s">
        <v>118</v>
      </c>
      <c r="BB260" s="25">
        <f t="shared" si="239"/>
        <v>1</v>
      </c>
      <c r="BC260" s="27">
        <v>1.28</v>
      </c>
      <c r="BD260" s="27">
        <v>22.42</v>
      </c>
      <c r="BE260" s="27">
        <v>2.25</v>
      </c>
      <c r="BF260" s="27">
        <v>24.13</v>
      </c>
      <c r="BG260" s="27" t="str">
        <f>IF(ISERROR(VLOOKUP($J260,'[1]early late'!$G$1:$BT$134,8,FALSE)),"",VLOOKUP($J260,'[1]early late'!$G$1:$BT$134,8,FALSE))</f>
        <v/>
      </c>
      <c r="BH260" s="27" t="str">
        <f>IF(ISERROR(VLOOKUP($J260,'[1]early late'!$G$1:$BT$134,9,FALSE)),"",VLOOKUP($J260,'[1]early late'!$G$1:$BT$134,9,FALSE))</f>
        <v/>
      </c>
      <c r="BI260" s="27"/>
      <c r="BJ260">
        <v>2.82</v>
      </c>
      <c r="BK260">
        <v>20.74</v>
      </c>
      <c r="BM260" s="28" t="s">
        <v>518</v>
      </c>
      <c r="BN260" s="28" t="str">
        <f>IF(ISERROR(VLOOKUP($J260,'[1]early late'!$G$1:$BT$134,40,FALSE)),"",VLOOKUP($J260,'[1]early late'!$G$1:$BT$134,40,FALSE))</f>
        <v/>
      </c>
      <c r="BO260" s="28" t="str">
        <f>IF(ISERROR(VLOOKUP($J260,'[1]early late'!$G$1:$BT$134,41,FALSE)),"",VLOOKUP($J260,'[1]early late'!$G$1:$BT$134,41,FALSE))</f>
        <v/>
      </c>
      <c r="BP260">
        <f t="shared" ref="BP260:BP323" si="248">BE260-BC260</f>
        <v>0.97</v>
      </c>
      <c r="BQ260">
        <f t="shared" si="224"/>
        <v>1.7099999999999973</v>
      </c>
      <c r="BR260">
        <f t="shared" si="225"/>
        <v>0.73999999999999733</v>
      </c>
      <c r="BS260">
        <f t="shared" ref="BS260:BS323" si="249">IF(AND(ISNUMBER(BC260),ISNUMBER(BJ260)),BJ260-BC260,"")</f>
        <v>1.5399999999999998</v>
      </c>
      <c r="BT260">
        <f t="shared" si="226"/>
        <v>-1.6800000000000033</v>
      </c>
      <c r="BU260">
        <f t="shared" si="227"/>
        <v>-3.2200000000000024</v>
      </c>
      <c r="BW260" s="24">
        <f t="shared" si="240"/>
        <v>1</v>
      </c>
      <c r="BX260" s="24">
        <f t="shared" si="228"/>
        <v>1.18</v>
      </c>
      <c r="BY260" s="24">
        <f t="shared" si="229"/>
        <v>-3.4299999999999997</v>
      </c>
      <c r="BZ260" s="24">
        <f t="shared" si="230"/>
        <v>-2.7199999999999998</v>
      </c>
      <c r="CA260" s="24">
        <f t="shared" si="231"/>
        <v>0</v>
      </c>
      <c r="CB260" s="24">
        <f t="shared" ref="CB260:CB323" si="250">IF(BW260=1,IF(BP260&lt;0.5,1,0),"")</f>
        <v>0</v>
      </c>
      <c r="CC260" s="24">
        <f t="shared" si="232"/>
        <v>1</v>
      </c>
      <c r="CD260" s="25">
        <f t="shared" si="233"/>
        <v>0</v>
      </c>
      <c r="CE260" s="24">
        <f t="shared" si="234"/>
        <v>0</v>
      </c>
      <c r="CF260">
        <f t="shared" si="235"/>
        <v>1</v>
      </c>
      <c r="CG260">
        <f t="shared" ref="CG260:CG323" si="251">IF(CF260=1,IF(BJ260&gt;2.500000001,1,0),"")</f>
        <v>1</v>
      </c>
      <c r="CH260">
        <f t="shared" ref="CH260:CH323" si="252">IF(CF260=1,IF(BJ260-BC260&gt;1,1,0),"")</f>
        <v>1</v>
      </c>
      <c r="CI260">
        <f t="shared" ref="CI260:CI323" si="253">IF(CF260=1,IF(AND(BX260&lt;1,BX260&gt;-1),1,0),"")</f>
        <v>0</v>
      </c>
      <c r="CJ260">
        <f t="shared" ref="CJ260:CJ323" si="254">IF(CF260=1,IF(CG260+CI260&gt;0,1,0),"")</f>
        <v>1</v>
      </c>
      <c r="CK260">
        <f t="shared" si="236"/>
        <v>4.220779220779221</v>
      </c>
      <c r="CL260">
        <f t="shared" si="244"/>
        <v>8.5000000000000187E-2</v>
      </c>
      <c r="CM260">
        <f t="shared" si="245"/>
        <v>0</v>
      </c>
      <c r="CN260" t="str">
        <f t="shared" si="237"/>
        <v/>
      </c>
      <c r="CO260" t="str">
        <f t="shared" si="238"/>
        <v/>
      </c>
    </row>
    <row r="261" spans="1:93" ht="16" x14ac:dyDescent="0.2">
      <c r="A261">
        <v>424</v>
      </c>
      <c r="B261" t="s">
        <v>1156</v>
      </c>
      <c r="C261" t="s">
        <v>94</v>
      </c>
      <c r="D261" t="s">
        <v>1157</v>
      </c>
      <c r="E261" t="s">
        <v>1158</v>
      </c>
      <c r="F261" t="s">
        <v>97</v>
      </c>
      <c r="G261">
        <v>93551</v>
      </c>
      <c r="H261" t="s">
        <v>1159</v>
      </c>
      <c r="J261" t="str">
        <f t="shared" si="214"/>
        <v>Susan Hickman_1</v>
      </c>
      <c r="K261" s="22">
        <v>17082</v>
      </c>
      <c r="L261">
        <v>1</v>
      </c>
      <c r="M261" s="22" t="s">
        <v>1160</v>
      </c>
      <c r="N261" s="22"/>
      <c r="O261">
        <v>0</v>
      </c>
      <c r="P261">
        <v>0</v>
      </c>
      <c r="Q261">
        <v>0</v>
      </c>
      <c r="R261">
        <f t="shared" si="215"/>
        <v>0</v>
      </c>
      <c r="S261">
        <f t="shared" si="216"/>
        <v>0</v>
      </c>
      <c r="T261">
        <f t="shared" si="217"/>
        <v>1</v>
      </c>
      <c r="U261">
        <f t="shared" si="218"/>
        <v>0</v>
      </c>
      <c r="V261">
        <f t="shared" si="219"/>
        <v>0</v>
      </c>
      <c r="W261">
        <f t="shared" si="246"/>
        <v>0</v>
      </c>
      <c r="X261">
        <f t="shared" si="220"/>
        <v>0</v>
      </c>
      <c r="Y261" s="22" t="s">
        <v>469</v>
      </c>
      <c r="Z261">
        <v>0</v>
      </c>
      <c r="AA261">
        <f t="shared" si="243"/>
        <v>1</v>
      </c>
      <c r="AB261">
        <f t="shared" si="221"/>
        <v>0</v>
      </c>
      <c r="AC261">
        <v>0</v>
      </c>
      <c r="AD261">
        <v>0</v>
      </c>
      <c r="AE261">
        <f t="shared" si="222"/>
        <v>0</v>
      </c>
      <c r="AF261" s="23">
        <f t="shared" si="212"/>
        <v>0</v>
      </c>
      <c r="AG261">
        <f t="shared" si="208"/>
        <v>0</v>
      </c>
      <c r="AH261">
        <v>0</v>
      </c>
      <c r="AJ261">
        <f t="shared" si="223"/>
        <v>0</v>
      </c>
      <c r="AK261" s="22" t="s">
        <v>1161</v>
      </c>
      <c r="AL261">
        <v>27</v>
      </c>
      <c r="AN261">
        <v>14</v>
      </c>
      <c r="AO261" s="24">
        <v>2</v>
      </c>
      <c r="AP261" s="25">
        <f t="shared" si="247"/>
        <v>57.334246575342469</v>
      </c>
      <c r="AQ261">
        <v>1</v>
      </c>
      <c r="AS261" s="26">
        <v>1</v>
      </c>
      <c r="AT261" s="24">
        <v>1</v>
      </c>
      <c r="AU261" s="27">
        <v>6.5</v>
      </c>
      <c r="AV261" s="27"/>
      <c r="AW261" s="22">
        <v>38315</v>
      </c>
      <c r="AX261" s="22" t="str">
        <f>IF(ISERROR(VLOOKUP($J261,'[1]early late'!$G$1:$BT$134,7,FALSE)),"",VLOOKUP($J261,'[1]early late'!$G$1:$BT$134,7,FALSE))</f>
        <v/>
      </c>
      <c r="AY261" s="22">
        <v>38407</v>
      </c>
      <c r="AZ261" s="27">
        <v>3</v>
      </c>
      <c r="BA261" t="s">
        <v>118</v>
      </c>
      <c r="BB261" s="25">
        <f t="shared" si="239"/>
        <v>1</v>
      </c>
      <c r="BC261" s="27">
        <v>1.343</v>
      </c>
      <c r="BD261" s="27">
        <v>11.443</v>
      </c>
      <c r="BE261" s="27">
        <v>2.4710000000000001</v>
      </c>
      <c r="BF261" s="27">
        <v>10.212999999999999</v>
      </c>
      <c r="BG261" s="27" t="str">
        <f>IF(ISERROR(VLOOKUP($J261,'[1]early late'!$G$1:$BT$134,8,FALSE)),"",VLOOKUP($J261,'[1]early late'!$G$1:$BT$134,8,FALSE))</f>
        <v/>
      </c>
      <c r="BH261" s="27" t="str">
        <f>IF(ISERROR(VLOOKUP($J261,'[1]early late'!$G$1:$BT$134,9,FALSE)),"",VLOOKUP($J261,'[1]early late'!$G$1:$BT$134,9,FALSE))</f>
        <v/>
      </c>
      <c r="BI261" s="27"/>
      <c r="BJ261">
        <v>3.5070000000000001</v>
      </c>
      <c r="BK261">
        <v>10.952</v>
      </c>
      <c r="BM261" s="28"/>
      <c r="BN261" s="28" t="str">
        <f>IF(ISERROR(VLOOKUP($J261,'[1]early late'!$G$1:$BT$134,40,FALSE)),"",VLOOKUP($J261,'[1]early late'!$G$1:$BT$134,40,FALSE))</f>
        <v/>
      </c>
      <c r="BO261" s="28" t="str">
        <f>IF(ISERROR(VLOOKUP($J261,'[1]early late'!$G$1:$BT$134,41,FALSE)),"",VLOOKUP($J261,'[1]early late'!$G$1:$BT$134,41,FALSE))</f>
        <v/>
      </c>
      <c r="BP261">
        <f t="shared" si="248"/>
        <v>1.1280000000000001</v>
      </c>
      <c r="BQ261">
        <f t="shared" si="224"/>
        <v>-1.2300000000000004</v>
      </c>
      <c r="BR261">
        <f t="shared" si="225"/>
        <v>-2.3580000000000005</v>
      </c>
      <c r="BS261">
        <f t="shared" si="249"/>
        <v>2.1640000000000001</v>
      </c>
      <c r="BT261">
        <f t="shared" si="226"/>
        <v>-0.49099999999999966</v>
      </c>
      <c r="BU261">
        <f t="shared" si="227"/>
        <v>-2.6549999999999994</v>
      </c>
      <c r="BW261" s="24">
        <f t="shared" si="240"/>
        <v>1</v>
      </c>
      <c r="BX261" s="24">
        <f t="shared" si="228"/>
        <v>1.1970000000000001</v>
      </c>
      <c r="BY261" s="24">
        <f t="shared" si="229"/>
        <v>-0.80699999999999994</v>
      </c>
      <c r="BZ261" s="24">
        <f t="shared" si="230"/>
        <v>0.371</v>
      </c>
      <c r="CA261" s="24">
        <f t="shared" si="231"/>
        <v>1</v>
      </c>
      <c r="CB261" s="24">
        <f t="shared" si="250"/>
        <v>0</v>
      </c>
      <c r="CC261" s="24">
        <f t="shared" si="232"/>
        <v>0</v>
      </c>
      <c r="CD261" s="25">
        <f t="shared" si="233"/>
        <v>0</v>
      </c>
      <c r="CE261" s="24">
        <f t="shared" si="234"/>
        <v>1</v>
      </c>
      <c r="CF261">
        <f t="shared" si="235"/>
        <v>1</v>
      </c>
      <c r="CG261">
        <f t="shared" si="251"/>
        <v>1</v>
      </c>
      <c r="CH261">
        <f t="shared" si="252"/>
        <v>1</v>
      </c>
      <c r="CI261">
        <f t="shared" si="253"/>
        <v>0</v>
      </c>
      <c r="CJ261">
        <f t="shared" si="254"/>
        <v>1</v>
      </c>
      <c r="CK261">
        <f t="shared" si="236"/>
        <v>3.0036968576709793</v>
      </c>
      <c r="CL261">
        <f t="shared" si="244"/>
        <v>-0.53900000000000015</v>
      </c>
      <c r="CM261">
        <f t="shared" si="245"/>
        <v>0</v>
      </c>
      <c r="CN261" t="str">
        <f t="shared" si="237"/>
        <v/>
      </c>
      <c r="CO261" t="str">
        <f t="shared" si="238"/>
        <v/>
      </c>
    </row>
    <row r="262" spans="1:93" ht="16" x14ac:dyDescent="0.2">
      <c r="A262">
        <v>427</v>
      </c>
      <c r="B262" t="s">
        <v>1168</v>
      </c>
      <c r="C262" t="s">
        <v>94</v>
      </c>
      <c r="D262" t="s">
        <v>1169</v>
      </c>
      <c r="E262" t="s">
        <v>1170</v>
      </c>
      <c r="F262" t="s">
        <v>97</v>
      </c>
      <c r="G262">
        <v>92708</v>
      </c>
      <c r="H262" t="s">
        <v>1171</v>
      </c>
      <c r="J262" t="str">
        <f t="shared" si="214"/>
        <v>Teresa Nunez_1</v>
      </c>
      <c r="K262" s="22">
        <v>21168</v>
      </c>
      <c r="L262">
        <v>1</v>
      </c>
      <c r="M262" s="32" t="s">
        <v>1172</v>
      </c>
      <c r="N262" s="32"/>
      <c r="O262">
        <v>0</v>
      </c>
      <c r="P262">
        <v>0</v>
      </c>
      <c r="Q262">
        <v>0</v>
      </c>
      <c r="R262">
        <f t="shared" si="215"/>
        <v>0</v>
      </c>
      <c r="S262">
        <f t="shared" si="216"/>
        <v>0</v>
      </c>
      <c r="T262">
        <f t="shared" si="217"/>
        <v>1</v>
      </c>
      <c r="U262">
        <f t="shared" si="218"/>
        <v>0</v>
      </c>
      <c r="V262">
        <f t="shared" si="219"/>
        <v>0</v>
      </c>
      <c r="W262">
        <f t="shared" si="246"/>
        <v>0</v>
      </c>
      <c r="X262">
        <f t="shared" si="220"/>
        <v>0</v>
      </c>
      <c r="Y262" s="22" t="s">
        <v>469</v>
      </c>
      <c r="Z262">
        <v>0</v>
      </c>
      <c r="AA262">
        <f t="shared" si="243"/>
        <v>1</v>
      </c>
      <c r="AB262">
        <f t="shared" si="221"/>
        <v>0</v>
      </c>
      <c r="AC262">
        <v>0</v>
      </c>
      <c r="AD262">
        <v>0</v>
      </c>
      <c r="AE262">
        <f t="shared" si="222"/>
        <v>0</v>
      </c>
      <c r="AF262" s="23">
        <f t="shared" si="212"/>
        <v>0</v>
      </c>
      <c r="AG262">
        <f t="shared" si="208"/>
        <v>0</v>
      </c>
      <c r="AH262">
        <v>0</v>
      </c>
      <c r="AJ262">
        <f t="shared" si="223"/>
        <v>0</v>
      </c>
      <c r="AK262" s="22"/>
      <c r="AL262">
        <v>26</v>
      </c>
      <c r="AM262">
        <v>8</v>
      </c>
      <c r="AN262">
        <v>13</v>
      </c>
      <c r="AO262" s="24">
        <v>2</v>
      </c>
      <c r="AP262" s="25">
        <f t="shared" si="247"/>
        <v>47.153424657534245</v>
      </c>
      <c r="AQ262">
        <v>1</v>
      </c>
      <c r="AS262" s="26">
        <v>1</v>
      </c>
      <c r="AT262" s="24">
        <v>1</v>
      </c>
      <c r="AU262" s="27">
        <v>6.5</v>
      </c>
      <c r="AV262" s="27"/>
      <c r="AW262" s="22">
        <v>38630</v>
      </c>
      <c r="AX262" s="22" t="str">
        <f>IF(ISERROR(VLOOKUP($J262,'[1]early late'!$G$1:$BT$134,7,FALSE)),"",VLOOKUP($J262,'[1]early late'!$G$1:$BT$134,7,FALSE))</f>
        <v/>
      </c>
      <c r="AY262" s="22">
        <v>38663</v>
      </c>
      <c r="AZ262" s="27">
        <v>1.06666666666667</v>
      </c>
      <c r="BA262" t="s">
        <v>118</v>
      </c>
      <c r="BB262" s="25">
        <f t="shared" si="239"/>
        <v>1</v>
      </c>
      <c r="BC262" s="27">
        <v>2.33</v>
      </c>
      <c r="BD262" s="27">
        <v>17.75</v>
      </c>
      <c r="BE262" s="27">
        <v>2.56</v>
      </c>
      <c r="BF262" s="27">
        <v>18.57</v>
      </c>
      <c r="BG262" s="27" t="str">
        <f>IF(ISERROR(VLOOKUP($J262,'[1]early late'!$G$1:$BT$134,8,FALSE)),"",VLOOKUP($J262,'[1]early late'!$G$1:$BT$134,8,FALSE))</f>
        <v/>
      </c>
      <c r="BH262" s="27" t="str">
        <f>IF(ISERROR(VLOOKUP($J262,'[1]early late'!$G$1:$BT$134,9,FALSE)),"",VLOOKUP($J262,'[1]early late'!$G$1:$BT$134,9,FALSE))</f>
        <v/>
      </c>
      <c r="BI262" s="27"/>
      <c r="BJ262">
        <v>3.94</v>
      </c>
      <c r="BK262">
        <v>17.010000000000002</v>
      </c>
      <c r="BM262" s="28" t="s">
        <v>1173</v>
      </c>
      <c r="BN262" s="28" t="str">
        <f>IF(ISERROR(VLOOKUP($J262,'[1]early late'!$G$1:$BT$134,40,FALSE)),"",VLOOKUP($J262,'[1]early late'!$G$1:$BT$134,40,FALSE))</f>
        <v/>
      </c>
      <c r="BO262" s="28" t="str">
        <f>IF(ISERROR(VLOOKUP($J262,'[1]early late'!$G$1:$BT$134,41,FALSE)),"",VLOOKUP($J262,'[1]early late'!$G$1:$BT$134,41,FALSE))</f>
        <v/>
      </c>
      <c r="BP262">
        <f t="shared" si="248"/>
        <v>0.22999999999999998</v>
      </c>
      <c r="BQ262">
        <f t="shared" si="224"/>
        <v>0.82000000000000028</v>
      </c>
      <c r="BR262">
        <f t="shared" si="225"/>
        <v>0.5900000000000003</v>
      </c>
      <c r="BS262">
        <f t="shared" si="249"/>
        <v>1.6099999999999999</v>
      </c>
      <c r="BT262">
        <f t="shared" si="226"/>
        <v>-0.73999999999999844</v>
      </c>
      <c r="BU262">
        <f t="shared" si="227"/>
        <v>-2.3499999999999979</v>
      </c>
      <c r="BW262" s="24">
        <f t="shared" si="240"/>
        <v>1</v>
      </c>
      <c r="BX262" s="24">
        <f t="shared" si="228"/>
        <v>1.7199999999999998</v>
      </c>
      <c r="BY262" s="24">
        <f t="shared" si="229"/>
        <v>-1.02</v>
      </c>
      <c r="BZ262" s="24">
        <f t="shared" si="230"/>
        <v>-0.75999999999999979</v>
      </c>
      <c r="CA262" s="24">
        <f t="shared" si="231"/>
        <v>0</v>
      </c>
      <c r="CB262" s="24">
        <f t="shared" si="250"/>
        <v>1</v>
      </c>
      <c r="CC262" s="24">
        <f t="shared" si="232"/>
        <v>0</v>
      </c>
      <c r="CD262" s="25">
        <f t="shared" si="233"/>
        <v>0</v>
      </c>
      <c r="CE262" s="24">
        <f t="shared" si="234"/>
        <v>1</v>
      </c>
      <c r="CF262">
        <f t="shared" si="235"/>
        <v>1</v>
      </c>
      <c r="CG262">
        <f t="shared" si="251"/>
        <v>1</v>
      </c>
      <c r="CH262">
        <f t="shared" si="252"/>
        <v>1</v>
      </c>
      <c r="CI262">
        <f t="shared" si="253"/>
        <v>0</v>
      </c>
      <c r="CJ262">
        <f t="shared" si="254"/>
        <v>1</v>
      </c>
      <c r="CK262">
        <f t="shared" si="236"/>
        <v>4.0372670807453419</v>
      </c>
      <c r="CL262">
        <f t="shared" si="244"/>
        <v>1.5000000000000124E-2</v>
      </c>
      <c r="CM262">
        <f t="shared" si="245"/>
        <v>0</v>
      </c>
      <c r="CN262" t="str">
        <f t="shared" si="237"/>
        <v/>
      </c>
      <c r="CO262" t="str">
        <f t="shared" si="238"/>
        <v/>
      </c>
    </row>
    <row r="263" spans="1:93" ht="16" x14ac:dyDescent="0.2">
      <c r="A263">
        <v>428</v>
      </c>
      <c r="B263" t="s">
        <v>1174</v>
      </c>
      <c r="C263" t="s">
        <v>94</v>
      </c>
      <c r="J263" t="str">
        <f t="shared" si="214"/>
        <v>Tina Lee_0</v>
      </c>
      <c r="K263" s="22">
        <v>25557</v>
      </c>
      <c r="L263">
        <v>1</v>
      </c>
      <c r="M263" s="22" t="s">
        <v>136</v>
      </c>
      <c r="N263" s="22"/>
      <c r="O263">
        <v>0</v>
      </c>
      <c r="P263">
        <v>0</v>
      </c>
      <c r="Q263">
        <v>0</v>
      </c>
      <c r="R263">
        <f t="shared" si="215"/>
        <v>0</v>
      </c>
      <c r="S263">
        <f t="shared" si="216"/>
        <v>0</v>
      </c>
      <c r="T263">
        <f t="shared" si="217"/>
        <v>0</v>
      </c>
      <c r="U263">
        <f t="shared" si="218"/>
        <v>0</v>
      </c>
      <c r="V263">
        <f t="shared" si="219"/>
        <v>0</v>
      </c>
      <c r="W263">
        <f t="shared" si="246"/>
        <v>0</v>
      </c>
      <c r="X263">
        <f t="shared" si="220"/>
        <v>0</v>
      </c>
      <c r="Y263" s="22" t="s">
        <v>889</v>
      </c>
      <c r="Z263">
        <v>0</v>
      </c>
      <c r="AA263">
        <f t="shared" si="243"/>
        <v>1</v>
      </c>
      <c r="AB263">
        <f t="shared" si="221"/>
        <v>0</v>
      </c>
      <c r="AC263">
        <v>0</v>
      </c>
      <c r="AD263">
        <v>0</v>
      </c>
      <c r="AE263">
        <f t="shared" si="222"/>
        <v>0</v>
      </c>
      <c r="AF263" s="23">
        <f t="shared" si="212"/>
        <v>0</v>
      </c>
      <c r="AG263">
        <f t="shared" si="208"/>
        <v>0</v>
      </c>
      <c r="AH263">
        <v>0</v>
      </c>
      <c r="AJ263">
        <f t="shared" si="223"/>
        <v>0</v>
      </c>
      <c r="AK263" s="22" t="s">
        <v>1175</v>
      </c>
      <c r="AN263" t="str">
        <f>IF(ISERROR(VLOOKUP($J263,'[1]early late'!$G$1:$BT$134,6,FALSE)),"",VLOOKUP($J263,'[1]early late'!$G$1:$BT$134,6,FALSE))</f>
        <v/>
      </c>
      <c r="AO263" s="24">
        <v>2</v>
      </c>
      <c r="AP263" s="25">
        <f t="shared" si="247"/>
        <v>42.591780821917808</v>
      </c>
      <c r="AQ263">
        <v>1</v>
      </c>
      <c r="AS263" s="26">
        <v>0</v>
      </c>
      <c r="AT263" s="24">
        <v>1</v>
      </c>
      <c r="AU263" s="27">
        <v>6.5</v>
      </c>
      <c r="AV263" s="27"/>
      <c r="AW263" s="29">
        <v>41331</v>
      </c>
      <c r="AX263" s="22" t="str">
        <f>IF(ISERROR(VLOOKUP($J263,'[1]early late'!$G$1:$BT$134,7,FALSE)),"",VLOOKUP($J263,'[1]early late'!$G$1:$BT$134,7,FALSE))</f>
        <v/>
      </c>
      <c r="AY263" s="29">
        <v>41438</v>
      </c>
      <c r="AZ263" s="27">
        <v>3.56666666666667</v>
      </c>
      <c r="BA263" t="s">
        <v>101</v>
      </c>
      <c r="BB263" s="25">
        <f t="shared" si="239"/>
        <v>0</v>
      </c>
      <c r="BC263">
        <v>3.35</v>
      </c>
      <c r="BD263">
        <v>21.11</v>
      </c>
      <c r="BE263">
        <v>3.76</v>
      </c>
      <c r="BF263">
        <v>16.27</v>
      </c>
      <c r="BG263" s="27" t="str">
        <f>IF(ISERROR(VLOOKUP($J263,'[1]early late'!$G$1:$BT$134,8,FALSE)),"",VLOOKUP($J263,'[1]early late'!$G$1:$BT$134,8,FALSE))</f>
        <v/>
      </c>
      <c r="BH263" s="27" t="str">
        <f>IF(ISERROR(VLOOKUP($J263,'[1]early late'!$G$1:$BT$134,9,FALSE)),"",VLOOKUP($J263,'[1]early late'!$G$1:$BT$134,9,FALSE))</f>
        <v/>
      </c>
      <c r="BJ263">
        <v>3.8</v>
      </c>
      <c r="BK263">
        <v>18.239999999999998</v>
      </c>
      <c r="BN263" s="28" t="str">
        <f>IF(ISERROR(VLOOKUP($J263,'[1]early late'!$G$1:$BT$134,40,FALSE)),"",VLOOKUP($J263,'[1]early late'!$G$1:$BT$134,40,FALSE))</f>
        <v/>
      </c>
      <c r="BO263" s="28" t="str">
        <f>IF(ISERROR(VLOOKUP($J263,'[1]early late'!$G$1:$BT$134,41,FALSE)),"",VLOOKUP($J263,'[1]early late'!$G$1:$BT$134,41,FALSE))</f>
        <v/>
      </c>
      <c r="BP263">
        <f t="shared" si="248"/>
        <v>0.4099999999999997</v>
      </c>
      <c r="BQ263">
        <f t="shared" si="224"/>
        <v>-4.84</v>
      </c>
      <c r="BR263">
        <f t="shared" si="225"/>
        <v>-5.25</v>
      </c>
      <c r="BS263">
        <f t="shared" si="249"/>
        <v>0.44999999999999973</v>
      </c>
      <c r="BT263">
        <f t="shared" si="226"/>
        <v>-2.870000000000001</v>
      </c>
      <c r="BU263">
        <f t="shared" si="227"/>
        <v>-3.3200000000000003</v>
      </c>
      <c r="BW263" s="24">
        <f t="shared" si="240"/>
        <v>1</v>
      </c>
      <c r="BX263" s="24">
        <f t="shared" si="228"/>
        <v>0.54</v>
      </c>
      <c r="BY263" s="24">
        <f t="shared" si="229"/>
        <v>-0.54999999999999982</v>
      </c>
      <c r="BZ263" s="24">
        <f t="shared" si="230"/>
        <v>0</v>
      </c>
      <c r="CA263" s="24">
        <f t="shared" si="231"/>
        <v>1</v>
      </c>
      <c r="CB263" s="24">
        <f t="shared" si="250"/>
        <v>1</v>
      </c>
      <c r="CC263" s="24">
        <f t="shared" si="232"/>
        <v>0</v>
      </c>
      <c r="CD263" s="25">
        <f t="shared" si="233"/>
        <v>0</v>
      </c>
      <c r="CE263" s="24">
        <f t="shared" si="234"/>
        <v>1</v>
      </c>
      <c r="CF263">
        <f t="shared" si="235"/>
        <v>1</v>
      </c>
      <c r="CG263">
        <f t="shared" si="251"/>
        <v>1</v>
      </c>
      <c r="CH263">
        <f t="shared" si="252"/>
        <v>0</v>
      </c>
      <c r="CI263">
        <f t="shared" si="253"/>
        <v>1</v>
      </c>
      <c r="CJ263">
        <f t="shared" si="254"/>
        <v>1</v>
      </c>
      <c r="CK263">
        <f t="shared" si="236"/>
        <v>14.444444444444454</v>
      </c>
      <c r="CL263">
        <f t="shared" si="244"/>
        <v>1.1750000000000003</v>
      </c>
      <c r="CM263">
        <f t="shared" si="245"/>
        <v>1</v>
      </c>
      <c r="CN263" t="str">
        <f t="shared" si="237"/>
        <v/>
      </c>
      <c r="CO263" t="str">
        <f t="shared" si="238"/>
        <v/>
      </c>
    </row>
    <row r="264" spans="1:93" ht="16" x14ac:dyDescent="0.2">
      <c r="A264">
        <v>431</v>
      </c>
      <c r="B264" t="s">
        <v>1181</v>
      </c>
      <c r="C264" t="s">
        <v>94</v>
      </c>
      <c r="D264" t="s">
        <v>1182</v>
      </c>
      <c r="E264" t="s">
        <v>1183</v>
      </c>
      <c r="F264" t="s">
        <v>1071</v>
      </c>
      <c r="G264">
        <v>85635</v>
      </c>
      <c r="H264" t="s">
        <v>1184</v>
      </c>
      <c r="J264" t="str">
        <f t="shared" si="214"/>
        <v>Walter Kane_1</v>
      </c>
      <c r="K264" s="22">
        <v>14869</v>
      </c>
      <c r="L264">
        <v>0</v>
      </c>
      <c r="M264" s="22"/>
      <c r="N264" s="22"/>
      <c r="O264">
        <v>0</v>
      </c>
      <c r="P264">
        <v>0</v>
      </c>
      <c r="Q264">
        <v>0</v>
      </c>
      <c r="R264">
        <f t="shared" si="215"/>
        <v>0</v>
      </c>
      <c r="S264">
        <f t="shared" si="216"/>
        <v>0</v>
      </c>
      <c r="T264">
        <f t="shared" si="217"/>
        <v>0</v>
      </c>
      <c r="U264">
        <f t="shared" si="218"/>
        <v>0</v>
      </c>
      <c r="V264">
        <f t="shared" si="219"/>
        <v>0</v>
      </c>
      <c r="W264">
        <f t="shared" si="246"/>
        <v>0</v>
      </c>
      <c r="X264">
        <f t="shared" si="220"/>
        <v>0</v>
      </c>
      <c r="Y264" s="22" t="s">
        <v>469</v>
      </c>
      <c r="Z264">
        <v>0</v>
      </c>
      <c r="AA264">
        <f t="shared" si="243"/>
        <v>1</v>
      </c>
      <c r="AB264">
        <f t="shared" si="221"/>
        <v>0</v>
      </c>
      <c r="AC264">
        <v>0</v>
      </c>
      <c r="AD264">
        <v>0</v>
      </c>
      <c r="AE264">
        <f t="shared" si="222"/>
        <v>0</v>
      </c>
      <c r="AF264" s="23">
        <f t="shared" si="212"/>
        <v>0</v>
      </c>
      <c r="AG264">
        <f t="shared" si="208"/>
        <v>0</v>
      </c>
      <c r="AH264">
        <v>0</v>
      </c>
      <c r="AJ264">
        <f t="shared" si="223"/>
        <v>0</v>
      </c>
      <c r="AK264" s="22" t="s">
        <v>1185</v>
      </c>
      <c r="AN264">
        <v>11</v>
      </c>
      <c r="AO264" s="24">
        <v>1</v>
      </c>
      <c r="AP264" s="25">
        <f t="shared" si="247"/>
        <v>66.706849315068496</v>
      </c>
      <c r="AQ264">
        <v>1</v>
      </c>
      <c r="AS264" s="26">
        <v>1</v>
      </c>
      <c r="AT264" s="24">
        <v>1</v>
      </c>
      <c r="AU264" s="27">
        <v>6.5</v>
      </c>
      <c r="AV264" s="27"/>
      <c r="AW264" s="22">
        <v>39571</v>
      </c>
      <c r="AX264" s="22" t="str">
        <f>IF(ISERROR(VLOOKUP($J264,'[1]early late'!$G$1:$BT$134,7,FALSE)),"",VLOOKUP($J264,'[1]early late'!$G$1:$BT$134,7,FALSE))</f>
        <v/>
      </c>
      <c r="AY264" s="22">
        <v>39952</v>
      </c>
      <c r="AZ264" s="27">
        <v>12.533333333333299</v>
      </c>
      <c r="BA264" t="s">
        <v>118</v>
      </c>
      <c r="BB264" s="25">
        <f t="shared" si="239"/>
        <v>1</v>
      </c>
      <c r="BC264" s="27">
        <v>2.4500000000000002</v>
      </c>
      <c r="BD264" s="27">
        <v>14.5</v>
      </c>
      <c r="BE264" s="27">
        <v>6.21</v>
      </c>
      <c r="BF264" s="27">
        <v>24.32</v>
      </c>
      <c r="BG264" s="27" t="str">
        <f>IF(ISERROR(VLOOKUP($J264,'[1]early late'!$G$1:$BT$134,8,FALSE)),"",VLOOKUP($J264,'[1]early late'!$G$1:$BT$134,8,FALSE))</f>
        <v/>
      </c>
      <c r="BH264" s="27" t="str">
        <f>IF(ISERROR(VLOOKUP($J264,'[1]early late'!$G$1:$BT$134,9,FALSE)),"",VLOOKUP($J264,'[1]early late'!$G$1:$BT$134,9,FALSE))</f>
        <v/>
      </c>
      <c r="BI264" s="27"/>
      <c r="BJ264">
        <v>6.35</v>
      </c>
      <c r="BK264">
        <v>21.95</v>
      </c>
      <c r="BM264" s="28" t="s">
        <v>1186</v>
      </c>
      <c r="BN264" s="28" t="str">
        <f>IF(ISERROR(VLOOKUP($J264,'[1]early late'!$G$1:$BT$134,40,FALSE)),"",VLOOKUP($J264,'[1]early late'!$G$1:$BT$134,40,FALSE))</f>
        <v/>
      </c>
      <c r="BO264" s="28" t="str">
        <f>IF(ISERROR(VLOOKUP($J264,'[1]early late'!$G$1:$BT$134,41,FALSE)),"",VLOOKUP($J264,'[1]early late'!$G$1:$BT$134,41,FALSE))</f>
        <v/>
      </c>
      <c r="BP264">
        <f t="shared" si="248"/>
        <v>3.76</v>
      </c>
      <c r="BQ264">
        <f t="shared" si="224"/>
        <v>9.82</v>
      </c>
      <c r="BR264">
        <f t="shared" si="225"/>
        <v>6.0600000000000005</v>
      </c>
      <c r="BS264">
        <f t="shared" si="249"/>
        <v>3.8999999999999995</v>
      </c>
      <c r="BT264">
        <f t="shared" si="226"/>
        <v>7.4499999999999993</v>
      </c>
      <c r="BU264">
        <f t="shared" si="227"/>
        <v>3.5499999999999989</v>
      </c>
      <c r="BW264" s="24">
        <f t="shared" si="240"/>
        <v>1</v>
      </c>
      <c r="BX264" s="24">
        <f t="shared" si="228"/>
        <v>0.85999999999999943</v>
      </c>
      <c r="BY264" s="24">
        <f t="shared" si="229"/>
        <v>-2.59</v>
      </c>
      <c r="BZ264" s="24">
        <f t="shared" si="230"/>
        <v>0.51999999999999957</v>
      </c>
      <c r="CA264" s="24">
        <f t="shared" si="231"/>
        <v>0</v>
      </c>
      <c r="CB264" s="24">
        <f t="shared" si="250"/>
        <v>0</v>
      </c>
      <c r="CC264" s="24">
        <f t="shared" si="232"/>
        <v>0</v>
      </c>
      <c r="CD264" s="25">
        <f t="shared" si="233"/>
        <v>0</v>
      </c>
      <c r="CE264" s="24">
        <f t="shared" si="234"/>
        <v>1</v>
      </c>
      <c r="CF264">
        <f t="shared" si="235"/>
        <v>1</v>
      </c>
      <c r="CG264">
        <f t="shared" si="251"/>
        <v>1</v>
      </c>
      <c r="CH264">
        <f t="shared" si="252"/>
        <v>1</v>
      </c>
      <c r="CI264">
        <f t="shared" si="253"/>
        <v>1</v>
      </c>
      <c r="CJ264">
        <f t="shared" si="254"/>
        <v>1</v>
      </c>
      <c r="CK264">
        <f t="shared" si="236"/>
        <v>1.666666666666667</v>
      </c>
      <c r="CL264">
        <f t="shared" si="244"/>
        <v>-2.2749999999999995</v>
      </c>
      <c r="CM264">
        <f t="shared" si="245"/>
        <v>1</v>
      </c>
      <c r="CN264" t="str">
        <f t="shared" si="237"/>
        <v/>
      </c>
      <c r="CO264" t="str">
        <f t="shared" si="238"/>
        <v/>
      </c>
    </row>
    <row r="265" spans="1:93" ht="16" x14ac:dyDescent="0.2">
      <c r="A265">
        <v>448</v>
      </c>
      <c r="B265" t="s">
        <v>1247</v>
      </c>
      <c r="C265" t="s">
        <v>94</v>
      </c>
      <c r="D265" t="s">
        <v>1248</v>
      </c>
      <c r="E265" t="s">
        <v>1249</v>
      </c>
      <c r="F265" t="s">
        <v>97</v>
      </c>
      <c r="G265">
        <v>91401</v>
      </c>
      <c r="H265" t="s">
        <v>1250</v>
      </c>
      <c r="J265" t="str">
        <f t="shared" si="214"/>
        <v>Dawnna L Resnik_0</v>
      </c>
      <c r="K265" s="22">
        <v>23657</v>
      </c>
      <c r="L265">
        <v>0</v>
      </c>
      <c r="M265" s="22"/>
      <c r="N265" s="22"/>
      <c r="O265">
        <v>0</v>
      </c>
      <c r="P265">
        <v>0</v>
      </c>
      <c r="Q265">
        <v>0</v>
      </c>
      <c r="R265">
        <f t="shared" si="215"/>
        <v>0</v>
      </c>
      <c r="S265">
        <f t="shared" si="216"/>
        <v>0</v>
      </c>
      <c r="T265">
        <f t="shared" si="217"/>
        <v>0</v>
      </c>
      <c r="U265">
        <f t="shared" si="218"/>
        <v>0</v>
      </c>
      <c r="V265">
        <f t="shared" si="219"/>
        <v>0</v>
      </c>
      <c r="W265">
        <f t="shared" si="246"/>
        <v>0</v>
      </c>
      <c r="X265">
        <f t="shared" si="220"/>
        <v>0</v>
      </c>
      <c r="Y265" s="22" t="s">
        <v>889</v>
      </c>
      <c r="Z265">
        <v>0</v>
      </c>
      <c r="AA265">
        <f t="shared" si="243"/>
        <v>1</v>
      </c>
      <c r="AB265">
        <f t="shared" si="221"/>
        <v>0</v>
      </c>
      <c r="AC265">
        <v>0</v>
      </c>
      <c r="AD265">
        <v>0</v>
      </c>
      <c r="AE265">
        <f t="shared" si="222"/>
        <v>0</v>
      </c>
      <c r="AF265" s="23">
        <f t="shared" si="212"/>
        <v>0</v>
      </c>
      <c r="AG265">
        <f t="shared" si="208"/>
        <v>0</v>
      </c>
      <c r="AH265">
        <v>0</v>
      </c>
      <c r="AJ265">
        <f t="shared" si="223"/>
        <v>0</v>
      </c>
      <c r="AK265" s="22" t="s">
        <v>1251</v>
      </c>
      <c r="AM265">
        <v>11</v>
      </c>
      <c r="AN265" t="str">
        <f>IF(ISERROR(VLOOKUP($J265,'[1]early late'!$G$1:$BT$134,6,FALSE)),"",VLOOKUP($J265,'[1]early late'!$G$1:$BT$134,6,FALSE))</f>
        <v/>
      </c>
      <c r="AO265" s="24">
        <v>2</v>
      </c>
      <c r="AP265" s="25">
        <f t="shared" si="247"/>
        <v>38.580821917808223</v>
      </c>
      <c r="AQ265">
        <v>2</v>
      </c>
      <c r="AS265" s="26">
        <v>0</v>
      </c>
      <c r="AT265" s="24">
        <v>1</v>
      </c>
      <c r="AU265" s="27">
        <v>6.5</v>
      </c>
      <c r="AV265" s="27"/>
      <c r="AW265" s="22">
        <v>37944</v>
      </c>
      <c r="AX265" s="22" t="str">
        <f>IF(ISERROR(VLOOKUP($J265,'[1]early late'!$G$1:$BT$134,7,FALSE)),"",VLOOKUP($J265,'[1]early late'!$G$1:$BT$134,7,FALSE))</f>
        <v/>
      </c>
      <c r="AY265" s="22">
        <v>37949</v>
      </c>
      <c r="AZ265" s="27">
        <f>IF(AND(ISNUMBER(AW265),ISNUMBER(AY265)),DAYS360(AW265,AY265)/30,"")</f>
        <v>0.16666666666666666</v>
      </c>
      <c r="BA265" t="s">
        <v>101</v>
      </c>
      <c r="BB265" s="25">
        <f t="shared" si="239"/>
        <v>0</v>
      </c>
      <c r="BC265" s="27">
        <v>1.925</v>
      </c>
      <c r="BD265" s="27">
        <v>18.295000000000002</v>
      </c>
      <c r="BE265" s="27">
        <v>4</v>
      </c>
      <c r="BF265" s="27">
        <v>14.08</v>
      </c>
      <c r="BG265" s="27" t="str">
        <f>IF(ISERROR(VLOOKUP($J265,'[1]early late'!$G$1:$BT$134,8,FALSE)),"",VLOOKUP($J265,'[1]early late'!$G$1:$BT$134,8,FALSE))</f>
        <v/>
      </c>
      <c r="BH265" s="27" t="str">
        <f>IF(ISERROR(VLOOKUP($J265,'[1]early late'!$G$1:$BT$134,9,FALSE)),"",VLOOKUP($J265,'[1]early late'!$G$1:$BT$134,9,FALSE))</f>
        <v/>
      </c>
      <c r="BI265" s="27"/>
      <c r="BJ265" s="34" t="s">
        <v>1252</v>
      </c>
      <c r="BM265" s="28" t="s">
        <v>1220</v>
      </c>
      <c r="BN265" s="28" t="str">
        <f>IF(ISERROR(VLOOKUP($J265,'[1]early late'!$G$1:$BT$134,40,FALSE)),"",VLOOKUP($J265,'[1]early late'!$G$1:$BT$134,40,FALSE))</f>
        <v/>
      </c>
      <c r="BO265" s="28" t="str">
        <f>IF(ISERROR(VLOOKUP($J265,'[1]early late'!$G$1:$BT$134,41,FALSE)),"",VLOOKUP($J265,'[1]early late'!$G$1:$BT$134,41,FALSE))</f>
        <v/>
      </c>
      <c r="BP265">
        <f t="shared" si="248"/>
        <v>2.0750000000000002</v>
      </c>
      <c r="BQ265">
        <f t="shared" si="224"/>
        <v>-4.2150000000000016</v>
      </c>
      <c r="BR265">
        <f t="shared" si="225"/>
        <v>-6.2900000000000018</v>
      </c>
      <c r="BS265" t="str">
        <f t="shared" si="249"/>
        <v/>
      </c>
      <c r="BT265" t="str">
        <f t="shared" si="226"/>
        <v/>
      </c>
      <c r="BU265" t="str">
        <f t="shared" si="227"/>
        <v/>
      </c>
      <c r="BW265" s="24">
        <f t="shared" si="240"/>
        <v>1</v>
      </c>
      <c r="BX265" s="24" t="str">
        <f t="shared" si="228"/>
        <v/>
      </c>
      <c r="BY265" s="24" t="str">
        <f t="shared" si="229"/>
        <v/>
      </c>
      <c r="BZ265" s="24" t="str">
        <f t="shared" si="230"/>
        <v/>
      </c>
      <c r="CA265" s="24" t="str">
        <f t="shared" si="231"/>
        <v/>
      </c>
      <c r="CB265" s="24">
        <f t="shared" si="250"/>
        <v>0</v>
      </c>
      <c r="CC265" s="24">
        <f t="shared" si="232"/>
        <v>0</v>
      </c>
      <c r="CD265" s="25" t="str">
        <f t="shared" si="233"/>
        <v/>
      </c>
      <c r="CE265" s="24" t="str">
        <f t="shared" si="234"/>
        <v/>
      </c>
      <c r="CF265">
        <f t="shared" si="235"/>
        <v>0</v>
      </c>
      <c r="CG265" t="str">
        <f t="shared" si="251"/>
        <v/>
      </c>
      <c r="CH265" t="str">
        <f t="shared" si="252"/>
        <v/>
      </c>
      <c r="CI265" t="str">
        <f t="shared" si="253"/>
        <v/>
      </c>
      <c r="CJ265" t="str">
        <f t="shared" si="254"/>
        <v/>
      </c>
      <c r="CK265" t="str">
        <f t="shared" si="236"/>
        <v/>
      </c>
      <c r="CN265" t="str">
        <f t="shared" si="237"/>
        <v/>
      </c>
      <c r="CO265" t="str">
        <f t="shared" si="238"/>
        <v/>
      </c>
    </row>
    <row r="266" spans="1:93" ht="16" hidden="1" x14ac:dyDescent="0.2">
      <c r="A266">
        <v>565</v>
      </c>
      <c r="B266" t="s">
        <v>718</v>
      </c>
      <c r="C266" t="s">
        <v>94</v>
      </c>
      <c r="D266" t="s">
        <v>719</v>
      </c>
      <c r="E266" t="s">
        <v>109</v>
      </c>
      <c r="F266" t="s">
        <v>97</v>
      </c>
      <c r="G266">
        <v>90034</v>
      </c>
      <c r="H266" t="s">
        <v>720</v>
      </c>
      <c r="J266" t="str">
        <f t="shared" si="214"/>
        <v>Julia Maher_0</v>
      </c>
      <c r="K266" s="22">
        <v>16046</v>
      </c>
      <c r="L266">
        <v>0</v>
      </c>
      <c r="M266" s="22"/>
      <c r="N266" s="22"/>
      <c r="O266">
        <v>0</v>
      </c>
      <c r="P266">
        <v>0</v>
      </c>
      <c r="Q266">
        <v>0</v>
      </c>
      <c r="R266">
        <f t="shared" si="215"/>
        <v>0</v>
      </c>
      <c r="S266">
        <f t="shared" si="216"/>
        <v>0</v>
      </c>
      <c r="T266">
        <f t="shared" si="217"/>
        <v>0</v>
      </c>
      <c r="U266">
        <f t="shared" si="218"/>
        <v>0</v>
      </c>
      <c r="V266">
        <f t="shared" si="219"/>
        <v>0</v>
      </c>
      <c r="W266">
        <f t="shared" si="246"/>
        <v>0</v>
      </c>
      <c r="X266">
        <f t="shared" si="220"/>
        <v>0</v>
      </c>
      <c r="Y266" s="22" t="s">
        <v>1640</v>
      </c>
      <c r="Z266">
        <v>0</v>
      </c>
      <c r="AA266" s="31">
        <f t="shared" si="243"/>
        <v>0</v>
      </c>
      <c r="AB266">
        <f t="shared" si="221"/>
        <v>1</v>
      </c>
      <c r="AC266">
        <v>1</v>
      </c>
      <c r="AD266">
        <v>0</v>
      </c>
      <c r="AE266">
        <f t="shared" si="222"/>
        <v>0</v>
      </c>
      <c r="AF266">
        <f t="shared" si="212"/>
        <v>1</v>
      </c>
      <c r="AG266">
        <f t="shared" si="208"/>
        <v>0</v>
      </c>
      <c r="AH266">
        <v>0</v>
      </c>
      <c r="AJ266">
        <f t="shared" si="223"/>
        <v>0</v>
      </c>
      <c r="AK266" s="22" t="s">
        <v>722</v>
      </c>
      <c r="AL266">
        <v>28</v>
      </c>
      <c r="AN266">
        <v>15</v>
      </c>
      <c r="AO266" s="24">
        <v>2</v>
      </c>
      <c r="AP266" s="25">
        <f t="shared" si="247"/>
        <v>64.578082191780823</v>
      </c>
      <c r="AQ266">
        <v>1</v>
      </c>
      <c r="AS266" s="24">
        <v>0</v>
      </c>
      <c r="AT266" s="24">
        <v>0</v>
      </c>
      <c r="AU266" s="27">
        <v>6.5</v>
      </c>
      <c r="AV266" s="27"/>
      <c r="AW266" s="22">
        <v>39960</v>
      </c>
      <c r="AX266" s="22" t="str">
        <f>IF(ISERROR(VLOOKUP($J266,'[2]early late'!$G$1:$BT$134,7,FALSE)),"",VLOOKUP($J266,'[2]early late'!$G$1:$BT$134,7,FALSE))</f>
        <v/>
      </c>
      <c r="AY266" s="22">
        <v>40157</v>
      </c>
      <c r="AZ266" s="27">
        <v>6.43333333333333</v>
      </c>
      <c r="BA266" t="s">
        <v>118</v>
      </c>
      <c r="BB266" s="25">
        <f t="shared" si="239"/>
        <v>1</v>
      </c>
      <c r="BC266" s="27">
        <v>3.96</v>
      </c>
      <c r="BD266" s="27">
        <v>12.29</v>
      </c>
      <c r="BE266" s="27"/>
      <c r="BF266" s="27"/>
      <c r="BG266" s="27" t="str">
        <f>IF(ISERROR(VLOOKUP($J266,'[2]early late'!$G$1:$BT$134,8,FALSE)),"",VLOOKUP($J266,'[2]early late'!$G$1:$BT$134,8,FALSE))</f>
        <v/>
      </c>
      <c r="BH266" s="27" t="str">
        <f>IF(ISERROR(VLOOKUP($J266,'[2]early late'!$G$1:$BT$134,9,FALSE)),"",VLOOKUP($J266,'[2]early late'!$G$1:$BT$134,9,FALSE))</f>
        <v/>
      </c>
      <c r="BI266" s="27"/>
      <c r="BJ266">
        <v>2.7</v>
      </c>
      <c r="BK266">
        <v>14.92</v>
      </c>
      <c r="BM266" s="28" t="s">
        <v>723</v>
      </c>
      <c r="BN266" s="28" t="str">
        <f>IF(ISERROR(VLOOKUP($J266,'[2]early late'!$G$1:$BT$134,40,FALSE)),"",VLOOKUP($J266,'[2]early late'!$G$1:$BT$134,40,FALSE))</f>
        <v/>
      </c>
      <c r="BO266" s="28" t="str">
        <f>IF(ISERROR(VLOOKUP($J266,'[2]early late'!$G$1:$BT$134,41,FALSE)),"",VLOOKUP($J266,'[2]early late'!$G$1:$BT$134,41,FALSE))</f>
        <v/>
      </c>
      <c r="BP266">
        <f t="shared" si="248"/>
        <v>-3.96</v>
      </c>
      <c r="BQ266">
        <f t="shared" si="224"/>
        <v>-12.29</v>
      </c>
      <c r="BR266">
        <f t="shared" si="225"/>
        <v>-8.3299999999999983</v>
      </c>
      <c r="BS266">
        <f t="shared" si="249"/>
        <v>-1.2599999999999998</v>
      </c>
      <c r="BT266">
        <f t="shared" si="226"/>
        <v>2.6300000000000008</v>
      </c>
      <c r="BU266">
        <f t="shared" si="227"/>
        <v>3.8900000000000006</v>
      </c>
      <c r="BW266" s="24">
        <f t="shared" si="240"/>
        <v>0</v>
      </c>
      <c r="BX266" s="24">
        <f t="shared" si="228"/>
        <v>-0.44999999999999973</v>
      </c>
      <c r="BY266" s="24">
        <f t="shared" si="229"/>
        <v>1.9</v>
      </c>
      <c r="BZ266" s="24">
        <f t="shared" si="230"/>
        <v>-3.59</v>
      </c>
      <c r="CA266" s="24">
        <f t="shared" si="231"/>
        <v>0</v>
      </c>
      <c r="CB266" s="24" t="str">
        <f t="shared" si="250"/>
        <v/>
      </c>
      <c r="CC266" s="24">
        <f t="shared" si="232"/>
        <v>1</v>
      </c>
      <c r="CD266" s="25">
        <f t="shared" si="233"/>
        <v>0</v>
      </c>
      <c r="CE266" s="24">
        <f t="shared" si="234"/>
        <v>0</v>
      </c>
      <c r="CF266">
        <f t="shared" si="235"/>
        <v>1</v>
      </c>
      <c r="CG266">
        <f t="shared" si="251"/>
        <v>1</v>
      </c>
      <c r="CH266">
        <f t="shared" si="252"/>
        <v>0</v>
      </c>
      <c r="CI266">
        <f t="shared" si="253"/>
        <v>1</v>
      </c>
      <c r="CJ266">
        <f t="shared" si="254"/>
        <v>1</v>
      </c>
      <c r="CK266" t="str">
        <f t="shared" si="236"/>
        <v/>
      </c>
      <c r="CL266">
        <f t="shared" ref="CL266:CL329" si="255">IF(ISNUMBER(AU266), (AU266/4)-BS266,"")</f>
        <v>2.8849999999999998</v>
      </c>
      <c r="CM266">
        <f t="shared" ref="CM266:CM329" si="256">IF(ISNUMBER(AU266),IF(ABS(CL266)&gt;0.99999,1,0),"")</f>
        <v>1</v>
      </c>
      <c r="CN266" t="str">
        <f t="shared" si="237"/>
        <v/>
      </c>
      <c r="CO266">
        <f t="shared" si="238"/>
        <v>1</v>
      </c>
    </row>
    <row r="267" spans="1:93" ht="16" hidden="1" x14ac:dyDescent="0.2">
      <c r="A267">
        <v>294</v>
      </c>
      <c r="B267" t="s">
        <v>810</v>
      </c>
      <c r="C267" t="s">
        <v>94</v>
      </c>
      <c r="D267" t="s">
        <v>811</v>
      </c>
      <c r="E267" t="s">
        <v>812</v>
      </c>
      <c r="F267" t="s">
        <v>97</v>
      </c>
      <c r="G267">
        <v>92807</v>
      </c>
      <c r="H267" t="s">
        <v>813</v>
      </c>
      <c r="J267" t="str">
        <f t="shared" si="214"/>
        <v>Robert Benson_1</v>
      </c>
      <c r="K267" s="22">
        <v>10733</v>
      </c>
      <c r="L267">
        <v>0</v>
      </c>
      <c r="M267" s="22"/>
      <c r="N267" s="22"/>
      <c r="O267">
        <v>0</v>
      </c>
      <c r="P267">
        <v>0</v>
      </c>
      <c r="Q267">
        <v>0</v>
      </c>
      <c r="R267">
        <f t="shared" si="215"/>
        <v>0</v>
      </c>
      <c r="S267">
        <f t="shared" si="216"/>
        <v>0</v>
      </c>
      <c r="T267">
        <f t="shared" si="217"/>
        <v>0</v>
      </c>
      <c r="U267">
        <f t="shared" si="218"/>
        <v>0</v>
      </c>
      <c r="V267">
        <f t="shared" si="219"/>
        <v>0</v>
      </c>
      <c r="W267">
        <f t="shared" si="246"/>
        <v>0</v>
      </c>
      <c r="X267">
        <f t="shared" si="220"/>
        <v>0</v>
      </c>
      <c r="Y267" s="22" t="s">
        <v>815</v>
      </c>
      <c r="Z267">
        <v>0</v>
      </c>
      <c r="AA267">
        <f t="shared" si="243"/>
        <v>1</v>
      </c>
      <c r="AB267">
        <f t="shared" si="221"/>
        <v>1</v>
      </c>
      <c r="AC267">
        <v>0</v>
      </c>
      <c r="AD267">
        <v>1</v>
      </c>
      <c r="AE267">
        <f t="shared" si="222"/>
        <v>0</v>
      </c>
      <c r="AF267" s="23">
        <f t="shared" si="212"/>
        <v>0</v>
      </c>
      <c r="AG267">
        <f t="shared" si="208"/>
        <v>0</v>
      </c>
      <c r="AH267">
        <v>0</v>
      </c>
      <c r="AJ267">
        <f t="shared" si="223"/>
        <v>0</v>
      </c>
      <c r="AK267" s="22"/>
      <c r="AN267" t="str">
        <f>IF(ISERROR(VLOOKUP($J267,'[1]early late'!$G$1:$BT$134,6,FALSE)),"",VLOOKUP($J267,'[1]early late'!$G$1:$BT$134,6,FALSE))</f>
        <v/>
      </c>
      <c r="AO267" s="24">
        <v>1</v>
      </c>
      <c r="AP267" s="25">
        <f t="shared" si="247"/>
        <v>69.676712328767124</v>
      </c>
      <c r="AQ267">
        <v>1</v>
      </c>
      <c r="AS267" s="26">
        <v>1</v>
      </c>
      <c r="AT267" s="24">
        <v>1</v>
      </c>
      <c r="AU267" s="27">
        <v>6.75</v>
      </c>
      <c r="AV267" s="27"/>
      <c r="AW267" s="22">
        <v>36537</v>
      </c>
      <c r="AX267" s="22" t="str">
        <f>IF(ISERROR(VLOOKUP($J267,'[1]early late'!$G$1:$BT$134,7,FALSE)),"",VLOOKUP($J267,'[1]early late'!$G$1:$BT$134,7,FALSE))</f>
        <v/>
      </c>
      <c r="AY267" s="22">
        <v>36585</v>
      </c>
      <c r="AZ267" s="27">
        <v>1.56666666666667</v>
      </c>
      <c r="BA267" t="s">
        <v>101</v>
      </c>
      <c r="BB267" s="25">
        <f t="shared" si="239"/>
        <v>0</v>
      </c>
      <c r="BC267" s="27">
        <v>1.57</v>
      </c>
      <c r="BD267" s="27">
        <v>13.88</v>
      </c>
      <c r="BE267" s="27">
        <v>1.86</v>
      </c>
      <c r="BF267" s="27">
        <v>12.45</v>
      </c>
      <c r="BG267" s="27" t="str">
        <f>IF(ISERROR(VLOOKUP($J267,'[1]early late'!$G$1:$BT$134,8,FALSE)),"",VLOOKUP($J267,'[1]early late'!$G$1:$BT$134,8,FALSE))</f>
        <v/>
      </c>
      <c r="BH267" s="27" t="str">
        <f>IF(ISERROR(VLOOKUP($J267,'[1]early late'!$G$1:$BT$134,9,FALSE)),"",VLOOKUP($J267,'[1]early late'!$G$1:$BT$134,9,FALSE))</f>
        <v/>
      </c>
      <c r="BI267" s="27"/>
      <c r="BJ267">
        <v>4.4800000000000004</v>
      </c>
      <c r="BK267">
        <v>11.88</v>
      </c>
      <c r="BM267" s="28" t="s">
        <v>323</v>
      </c>
      <c r="BN267" s="28" t="str">
        <f>IF(ISERROR(VLOOKUP($J267,'[1]early late'!$G$1:$BT$134,40,FALSE)),"",VLOOKUP($J267,'[1]early late'!$G$1:$BT$134,40,FALSE))</f>
        <v/>
      </c>
      <c r="BO267" s="28" t="str">
        <f>IF(ISERROR(VLOOKUP($J267,'[1]early late'!$G$1:$BT$134,41,FALSE)),"",VLOOKUP($J267,'[1]early late'!$G$1:$BT$134,41,FALSE))</f>
        <v/>
      </c>
      <c r="BP267">
        <f t="shared" si="248"/>
        <v>0.29000000000000004</v>
      </c>
      <c r="BQ267">
        <f t="shared" si="224"/>
        <v>-1.4300000000000015</v>
      </c>
      <c r="BR267">
        <f t="shared" si="225"/>
        <v>-1.7200000000000015</v>
      </c>
      <c r="BS267">
        <f t="shared" si="249"/>
        <v>2.91</v>
      </c>
      <c r="BT267">
        <f t="shared" si="226"/>
        <v>-2</v>
      </c>
      <c r="BU267">
        <f t="shared" si="227"/>
        <v>-4.91</v>
      </c>
      <c r="BW267" s="24">
        <f t="shared" si="240"/>
        <v>0</v>
      </c>
      <c r="BX267" s="24">
        <f t="shared" si="228"/>
        <v>0.92000000000000037</v>
      </c>
      <c r="BY267" s="24">
        <f t="shared" si="229"/>
        <v>-8.9999999999999858E-2</v>
      </c>
      <c r="BZ267" s="24">
        <f t="shared" si="230"/>
        <v>-2.3899999999999997</v>
      </c>
      <c r="CA267" s="24">
        <f t="shared" si="231"/>
        <v>1</v>
      </c>
      <c r="CB267" s="24" t="str">
        <f t="shared" si="250"/>
        <v/>
      </c>
      <c r="CC267" s="24">
        <f t="shared" si="232"/>
        <v>1</v>
      </c>
      <c r="CD267" s="25">
        <f t="shared" si="233"/>
        <v>0</v>
      </c>
      <c r="CE267" s="24">
        <f t="shared" si="234"/>
        <v>0</v>
      </c>
      <c r="CF267">
        <f t="shared" si="235"/>
        <v>1</v>
      </c>
      <c r="CG267">
        <f t="shared" si="251"/>
        <v>1</v>
      </c>
      <c r="CH267">
        <f t="shared" si="252"/>
        <v>1</v>
      </c>
      <c r="CI267">
        <f t="shared" si="253"/>
        <v>1</v>
      </c>
      <c r="CJ267">
        <f t="shared" si="254"/>
        <v>1</v>
      </c>
      <c r="CK267">
        <f t="shared" si="236"/>
        <v>2.3195876288659791</v>
      </c>
      <c r="CL267">
        <f t="shared" si="255"/>
        <v>-1.2225000000000001</v>
      </c>
      <c r="CM267">
        <f t="shared" si="256"/>
        <v>1</v>
      </c>
      <c r="CN267" t="str">
        <f t="shared" si="237"/>
        <v/>
      </c>
      <c r="CO267">
        <f t="shared" si="238"/>
        <v>1</v>
      </c>
    </row>
    <row r="268" spans="1:93" ht="16" hidden="1" x14ac:dyDescent="0.2">
      <c r="A268">
        <v>7</v>
      </c>
      <c r="B268" t="s">
        <v>113</v>
      </c>
      <c r="C268" t="s">
        <v>94</v>
      </c>
      <c r="D268" t="s">
        <v>114</v>
      </c>
      <c r="E268" t="s">
        <v>115</v>
      </c>
      <c r="F268" t="s">
        <v>97</v>
      </c>
      <c r="G268">
        <v>93306</v>
      </c>
      <c r="H268" t="s">
        <v>116</v>
      </c>
      <c r="J268" t="str">
        <f t="shared" si="214"/>
        <v>Anthony Don Michael_0</v>
      </c>
      <c r="K268" s="22">
        <f>IF(ISERROR(VLOOKUP($J268,'[1]early late'!$G$1:$BT$134,4,FALSE)),"",VLOOKUP($J268,'[1]early late'!$G$1:$BT$134,4,FALSE))</f>
        <v>11890</v>
      </c>
      <c r="L268">
        <v>0</v>
      </c>
      <c r="M268" s="22"/>
      <c r="N268" s="22"/>
      <c r="O268">
        <v>0</v>
      </c>
      <c r="P268">
        <v>0</v>
      </c>
      <c r="Q268">
        <v>0</v>
      </c>
      <c r="R268">
        <f t="shared" si="215"/>
        <v>0</v>
      </c>
      <c r="S268">
        <f t="shared" si="216"/>
        <v>0</v>
      </c>
      <c r="T268">
        <f t="shared" si="217"/>
        <v>0</v>
      </c>
      <c r="U268">
        <f t="shared" si="218"/>
        <v>0</v>
      </c>
      <c r="V268">
        <f t="shared" si="219"/>
        <v>0</v>
      </c>
      <c r="W268">
        <f t="shared" si="246"/>
        <v>0</v>
      </c>
      <c r="X268">
        <f t="shared" si="220"/>
        <v>0</v>
      </c>
      <c r="Y268" s="22" t="s">
        <v>117</v>
      </c>
      <c r="Z268">
        <v>0</v>
      </c>
      <c r="AA268">
        <f t="shared" si="243"/>
        <v>1</v>
      </c>
      <c r="AB268">
        <f t="shared" si="221"/>
        <v>0</v>
      </c>
      <c r="AC268">
        <v>0</v>
      </c>
      <c r="AD268">
        <v>0</v>
      </c>
      <c r="AE268">
        <f t="shared" si="222"/>
        <v>0</v>
      </c>
      <c r="AF268" s="23">
        <f t="shared" si="212"/>
        <v>1</v>
      </c>
      <c r="AG268">
        <f t="shared" si="208"/>
        <v>0</v>
      </c>
      <c r="AH268">
        <v>0</v>
      </c>
      <c r="AJ268">
        <f t="shared" si="223"/>
        <v>0</v>
      </c>
      <c r="AK268" s="22"/>
      <c r="AN268">
        <f>IF(ISERROR(VLOOKUP($J268,'[1]early late'!$G$1:$BT$134,6,FALSE)),"",VLOOKUP($J268,'[1]early late'!$G$1:$BT$134,6,FALSE))</f>
        <v>12</v>
      </c>
      <c r="AO268" s="24">
        <v>1</v>
      </c>
      <c r="AP268" s="25">
        <f t="shared" si="247"/>
        <v>75.30410958904109</v>
      </c>
      <c r="AQ268">
        <v>1</v>
      </c>
      <c r="AS268" s="26">
        <v>0</v>
      </c>
      <c r="AT268" s="24">
        <v>1</v>
      </c>
      <c r="AU268" s="27">
        <v>7</v>
      </c>
      <c r="AW268" s="22">
        <v>39778</v>
      </c>
      <c r="AX268" s="22">
        <f>IF(ISERROR(VLOOKUP($J268,'[1]early late'!$G$1:$BT$134,7,FALSE)),"",VLOOKUP($J268,'[1]early late'!$G$1:$BT$134,7,FALSE))</f>
        <v>39786</v>
      </c>
      <c r="AY268" s="22">
        <v>39919</v>
      </c>
      <c r="AZ268" s="27">
        <f t="shared" ref="AZ268:AZ296" si="257">IF(AND(ISNUMBER(AW268),ISNUMBER(AY268)),DAYS360(AW268,AY268)/30,"")</f>
        <v>4.666666666666667</v>
      </c>
      <c r="BA268" t="s">
        <v>118</v>
      </c>
      <c r="BB268" s="25">
        <f t="shared" si="239"/>
        <v>1</v>
      </c>
      <c r="BC268" s="27">
        <v>0.68</v>
      </c>
      <c r="BD268" s="27">
        <v>19.559999999999999</v>
      </c>
      <c r="BE268" s="27">
        <v>0.28000000000000003</v>
      </c>
      <c r="BF268" s="27">
        <v>18.350000000000001</v>
      </c>
      <c r="BG268" s="27">
        <f>IF(ISERROR(VLOOKUP($J268,'[1]early late'!$G$1:$BT$134,8,FALSE)),"",VLOOKUP($J268,'[1]early late'!$G$1:$BT$134,8,FALSE))</f>
        <v>8</v>
      </c>
      <c r="BH268" s="27">
        <f>IF(ISERROR(VLOOKUP($J268,'[1]early late'!$G$1:$BT$134,9,FALSE)),"",VLOOKUP($J268,'[1]early late'!$G$1:$BT$134,9,FALSE))</f>
        <v>2.74</v>
      </c>
      <c r="BI268" s="27"/>
      <c r="BJ268" s="27">
        <v>2.84</v>
      </c>
      <c r="BK268" s="27">
        <v>14.32</v>
      </c>
      <c r="BM268" s="28"/>
      <c r="BN268" s="28">
        <f>IF(ISERROR(VLOOKUP($J268,'[1]early late'!$G$1:$BT$134,40,FALSE)),"",VLOOKUP($J268,'[1]early late'!$G$1:$BT$134,40,FALSE))</f>
        <v>2.06</v>
      </c>
      <c r="BO268" s="28">
        <f>IF(ISERROR(VLOOKUP($J268,'[1]early late'!$G$1:$BT$134,41,FALSE)),"",VLOOKUP($J268,'[1]early late'!$G$1:$BT$134,41,FALSE))</f>
        <v>9.9999999999999645E-2</v>
      </c>
      <c r="BP268">
        <f t="shared" si="248"/>
        <v>-0.4</v>
      </c>
      <c r="BQ268">
        <f t="shared" si="224"/>
        <v>-1.2099999999999973</v>
      </c>
      <c r="BR268">
        <f t="shared" si="225"/>
        <v>-0.80999999999999728</v>
      </c>
      <c r="BS268">
        <f t="shared" si="249"/>
        <v>2.1599999999999997</v>
      </c>
      <c r="BT268">
        <f t="shared" si="226"/>
        <v>-5.2399999999999984</v>
      </c>
      <c r="BU268">
        <f t="shared" si="227"/>
        <v>-7.3999999999999986</v>
      </c>
      <c r="BV268" t="str">
        <f t="shared" ref="BV268:BV296" si="258">IF(ISNUMBER($BL268),IF($BL268=$BW268,1,0),"")</f>
        <v/>
      </c>
      <c r="BW268" s="24">
        <f t="shared" si="240"/>
        <v>0</v>
      </c>
      <c r="BX268" s="24">
        <f t="shared" si="228"/>
        <v>1.3399999999999999</v>
      </c>
      <c r="BY268" s="24">
        <f t="shared" si="229"/>
        <v>0.41000000000000003</v>
      </c>
      <c r="BZ268" s="24">
        <f t="shared" si="230"/>
        <v>-3</v>
      </c>
      <c r="CA268" s="24">
        <f t="shared" si="231"/>
        <v>1</v>
      </c>
      <c r="CB268" s="24" t="str">
        <f t="shared" si="250"/>
        <v/>
      </c>
      <c r="CC268" s="24">
        <f t="shared" si="232"/>
        <v>1</v>
      </c>
      <c r="CD268" s="25">
        <f t="shared" si="233"/>
        <v>0</v>
      </c>
      <c r="CE268" s="24">
        <f t="shared" si="234"/>
        <v>0</v>
      </c>
      <c r="CF268">
        <f t="shared" si="235"/>
        <v>1</v>
      </c>
      <c r="CG268">
        <f t="shared" si="251"/>
        <v>1</v>
      </c>
      <c r="CH268">
        <f t="shared" si="252"/>
        <v>1</v>
      </c>
      <c r="CI268">
        <f t="shared" si="253"/>
        <v>0</v>
      </c>
      <c r="CJ268">
        <f t="shared" si="254"/>
        <v>1</v>
      </c>
      <c r="CK268">
        <f t="shared" si="236"/>
        <v>3.2407407407407414</v>
      </c>
      <c r="CL268">
        <f t="shared" si="255"/>
        <v>-0.4099999999999997</v>
      </c>
      <c r="CM268">
        <f t="shared" si="256"/>
        <v>0</v>
      </c>
      <c r="CN268" t="str">
        <f t="shared" si="237"/>
        <v/>
      </c>
      <c r="CO268" t="str">
        <f t="shared" si="238"/>
        <v/>
      </c>
    </row>
    <row r="269" spans="1:93" ht="16" hidden="1" x14ac:dyDescent="0.2">
      <c r="A269">
        <v>33</v>
      </c>
      <c r="B269" t="s">
        <v>186</v>
      </c>
      <c r="C269" t="s">
        <v>94</v>
      </c>
      <c r="D269" t="s">
        <v>187</v>
      </c>
      <c r="E269" t="s">
        <v>188</v>
      </c>
      <c r="F269" t="s">
        <v>97</v>
      </c>
      <c r="G269">
        <v>91344</v>
      </c>
      <c r="H269" t="s">
        <v>189</v>
      </c>
      <c r="J269" t="str">
        <f t="shared" si="214"/>
        <v>Carol Weissburd_1</v>
      </c>
      <c r="K269" s="22">
        <v>20474</v>
      </c>
      <c r="L269">
        <v>0</v>
      </c>
      <c r="M269" s="22"/>
      <c r="N269" s="22"/>
      <c r="O269">
        <v>0</v>
      </c>
      <c r="P269">
        <v>0</v>
      </c>
      <c r="Q269">
        <v>0</v>
      </c>
      <c r="R269">
        <f t="shared" si="215"/>
        <v>0</v>
      </c>
      <c r="S269">
        <f t="shared" si="216"/>
        <v>0</v>
      </c>
      <c r="T269">
        <f t="shared" si="217"/>
        <v>0</v>
      </c>
      <c r="U269">
        <f t="shared" si="218"/>
        <v>0</v>
      </c>
      <c r="V269">
        <f t="shared" si="219"/>
        <v>0</v>
      </c>
      <c r="W269">
        <f t="shared" si="246"/>
        <v>0</v>
      </c>
      <c r="X269">
        <f t="shared" si="220"/>
        <v>0</v>
      </c>
      <c r="Y269" s="22" t="s">
        <v>190</v>
      </c>
      <c r="Z269">
        <v>0</v>
      </c>
      <c r="AA269">
        <f t="shared" si="243"/>
        <v>1</v>
      </c>
      <c r="AB269">
        <f t="shared" si="221"/>
        <v>1</v>
      </c>
      <c r="AC269">
        <v>0</v>
      </c>
      <c r="AD269">
        <v>1</v>
      </c>
      <c r="AE269">
        <f t="shared" si="222"/>
        <v>0</v>
      </c>
      <c r="AF269" s="23">
        <f t="shared" si="212"/>
        <v>0</v>
      </c>
      <c r="AG269">
        <f t="shared" si="208"/>
        <v>0</v>
      </c>
      <c r="AH269">
        <v>0</v>
      </c>
      <c r="AJ269">
        <f t="shared" si="223"/>
        <v>0</v>
      </c>
      <c r="AK269" s="22"/>
      <c r="AN269" t="str">
        <f>IF(ISERROR(VLOOKUP($J269,'[1]early late'!$G$1:$BT$134,6,FALSE)),"",VLOOKUP($J269,'[1]early late'!$G$1:$BT$134,6,FALSE))</f>
        <v/>
      </c>
      <c r="AO269" s="24">
        <v>2</v>
      </c>
      <c r="AP269" s="25">
        <f t="shared" si="247"/>
        <v>46.416438356164385</v>
      </c>
      <c r="AQ269">
        <v>1</v>
      </c>
      <c r="AS269" s="26">
        <v>1</v>
      </c>
      <c r="AT269" s="24">
        <v>1</v>
      </c>
      <c r="AU269" s="27">
        <v>7</v>
      </c>
      <c r="AW269" s="22">
        <v>37664</v>
      </c>
      <c r="AX269" s="22" t="str">
        <f>IF(ISERROR(VLOOKUP($J269,'[1]early late'!$G$1:$BT$134,7,FALSE)),"",VLOOKUP($J269,'[1]early late'!$G$1:$BT$134,7,FALSE))</f>
        <v/>
      </c>
      <c r="AY269" s="22">
        <v>38313</v>
      </c>
      <c r="AZ269" s="27">
        <f t="shared" si="257"/>
        <v>21.333333333333332</v>
      </c>
      <c r="BA269" t="s">
        <v>118</v>
      </c>
      <c r="BB269" s="25">
        <f t="shared" ref="BB269:BB300" si="259">IF($BA269="OD",0,IF($BA269="OS",1,IF($BA269="OU",2,IF($BA269="null",3,""))))</f>
        <v>1</v>
      </c>
      <c r="BC269" s="27">
        <v>0</v>
      </c>
      <c r="BD269" s="27">
        <v>16.62</v>
      </c>
      <c r="BE269" s="27">
        <v>0</v>
      </c>
      <c r="BF269" s="27">
        <v>16.600000000000001</v>
      </c>
      <c r="BG269" s="27" t="str">
        <f>IF(ISERROR(VLOOKUP($J269,'[1]early late'!$G$1:$BT$134,8,FALSE)),"",VLOOKUP($J269,'[1]early late'!$G$1:$BT$134,8,FALSE))</f>
        <v/>
      </c>
      <c r="BH269" s="27" t="str">
        <f>IF(ISERROR(VLOOKUP($J269,'[1]early late'!$G$1:$BT$134,9,FALSE)),"",VLOOKUP($J269,'[1]early late'!$G$1:$BT$134,9,FALSE))</f>
        <v/>
      </c>
      <c r="BI269" s="27"/>
      <c r="BJ269">
        <v>1.2649999999999999</v>
      </c>
      <c r="BK269">
        <v>13.414999999999999</v>
      </c>
      <c r="BM269" s="28" t="s">
        <v>192</v>
      </c>
      <c r="BN269" s="28" t="str">
        <f>IF(ISERROR(VLOOKUP($J269,'[1]early late'!$G$1:$BT$134,40,FALSE)),"",VLOOKUP($J269,'[1]early late'!$G$1:$BT$134,40,FALSE))</f>
        <v/>
      </c>
      <c r="BO269" s="28" t="str">
        <f>IF(ISERROR(VLOOKUP($J269,'[1]early late'!$G$1:$BT$134,41,FALSE)),"",VLOOKUP($J269,'[1]early late'!$G$1:$BT$134,41,FALSE))</f>
        <v/>
      </c>
      <c r="BP269">
        <f t="shared" si="248"/>
        <v>0</v>
      </c>
      <c r="BQ269">
        <f t="shared" si="224"/>
        <v>-1.9999999999999574E-2</v>
      </c>
      <c r="BR269">
        <f t="shared" si="225"/>
        <v>-1.9999999999999574E-2</v>
      </c>
      <c r="BS269">
        <f t="shared" si="249"/>
        <v>1.2649999999999999</v>
      </c>
      <c r="BT269">
        <f t="shared" si="226"/>
        <v>-3.2050000000000018</v>
      </c>
      <c r="BU269">
        <f t="shared" si="227"/>
        <v>-4.4700000000000024</v>
      </c>
      <c r="BV269" t="str">
        <f t="shared" si="258"/>
        <v/>
      </c>
      <c r="BW269" s="24">
        <f t="shared" si="240"/>
        <v>1</v>
      </c>
      <c r="BX269" s="24">
        <f t="shared" si="228"/>
        <v>-0.75500000000000012</v>
      </c>
      <c r="BY269" s="24">
        <f t="shared" si="229"/>
        <v>-0.44400000000000001</v>
      </c>
      <c r="BZ269" s="24">
        <f t="shared" si="230"/>
        <v>-0.23</v>
      </c>
      <c r="CA269" s="24">
        <f t="shared" si="231"/>
        <v>1</v>
      </c>
      <c r="CB269" s="24">
        <f t="shared" si="250"/>
        <v>1</v>
      </c>
      <c r="CC269" s="24">
        <f t="shared" si="232"/>
        <v>1</v>
      </c>
      <c r="CD269" s="25">
        <f t="shared" si="233"/>
        <v>0</v>
      </c>
      <c r="CE269" s="24">
        <f t="shared" si="234"/>
        <v>1</v>
      </c>
      <c r="CF269">
        <f t="shared" si="235"/>
        <v>1</v>
      </c>
      <c r="CG269">
        <f t="shared" si="251"/>
        <v>0</v>
      </c>
      <c r="CH269">
        <f t="shared" si="252"/>
        <v>1</v>
      </c>
      <c r="CI269">
        <f t="shared" si="253"/>
        <v>1</v>
      </c>
      <c r="CJ269">
        <f t="shared" si="254"/>
        <v>1</v>
      </c>
      <c r="CK269">
        <f t="shared" si="236"/>
        <v>5.5335968379446641</v>
      </c>
      <c r="CL269">
        <f t="shared" si="255"/>
        <v>0.4850000000000001</v>
      </c>
      <c r="CM269">
        <f t="shared" si="256"/>
        <v>0</v>
      </c>
      <c r="CN269" t="str">
        <f t="shared" si="237"/>
        <v/>
      </c>
      <c r="CO269">
        <f t="shared" si="238"/>
        <v>1</v>
      </c>
    </row>
    <row r="270" spans="1:93" ht="16" x14ac:dyDescent="0.2">
      <c r="A270">
        <v>37</v>
      </c>
      <c r="B270" t="s">
        <v>198</v>
      </c>
      <c r="C270" t="s">
        <v>94</v>
      </c>
      <c r="J270" t="str">
        <f t="shared" si="214"/>
        <v>Charlene Baskin_1</v>
      </c>
      <c r="K270" s="22">
        <f>IF(ISERROR(VLOOKUP($J270,'[1]early late'!$G$1:$BT$134,4,FALSE)),"",VLOOKUP($J270,'[1]early late'!$G$1:$BT$134,4,FALSE))</f>
        <v>16970</v>
      </c>
      <c r="L270">
        <v>1</v>
      </c>
      <c r="M270" s="22" t="s">
        <v>199</v>
      </c>
      <c r="N270" s="22"/>
      <c r="O270">
        <v>1</v>
      </c>
      <c r="P270">
        <v>1</v>
      </c>
      <c r="Q270">
        <v>0</v>
      </c>
      <c r="R270">
        <f t="shared" si="215"/>
        <v>0</v>
      </c>
      <c r="S270">
        <f t="shared" si="216"/>
        <v>0</v>
      </c>
      <c r="T270">
        <f t="shared" si="217"/>
        <v>0</v>
      </c>
      <c r="U270">
        <f t="shared" si="218"/>
        <v>0</v>
      </c>
      <c r="V270">
        <f t="shared" si="219"/>
        <v>0</v>
      </c>
      <c r="W270">
        <f t="shared" si="246"/>
        <v>0</v>
      </c>
      <c r="X270">
        <f t="shared" si="220"/>
        <v>0</v>
      </c>
      <c r="Y270" s="22" t="s">
        <v>111</v>
      </c>
      <c r="Z270">
        <v>0</v>
      </c>
      <c r="AA270">
        <f t="shared" si="243"/>
        <v>1</v>
      </c>
      <c r="AB270">
        <f t="shared" si="221"/>
        <v>0</v>
      </c>
      <c r="AC270">
        <v>0</v>
      </c>
      <c r="AD270">
        <v>0</v>
      </c>
      <c r="AE270">
        <f t="shared" si="222"/>
        <v>0</v>
      </c>
      <c r="AF270" s="23">
        <f t="shared" si="212"/>
        <v>0</v>
      </c>
      <c r="AG270">
        <f t="shared" si="208"/>
        <v>0</v>
      </c>
      <c r="AH270">
        <v>1</v>
      </c>
      <c r="AI270" t="s">
        <v>201</v>
      </c>
      <c r="AJ270">
        <f t="shared" si="223"/>
        <v>0</v>
      </c>
      <c r="AK270" s="22"/>
      <c r="AL270">
        <v>25</v>
      </c>
      <c r="AN270">
        <f>IF(ISERROR(VLOOKUP($J270,'[1]early late'!$G$1:$BT$134,6,FALSE)),"",VLOOKUP($J270,'[1]early late'!$G$1:$BT$134,6,FALSE))</f>
        <v>15</v>
      </c>
      <c r="AO270" s="24">
        <v>2</v>
      </c>
      <c r="AP270" s="25">
        <f t="shared" si="247"/>
        <v>55.876712328767127</v>
      </c>
      <c r="AQ270">
        <v>1</v>
      </c>
      <c r="AS270" s="26">
        <v>1</v>
      </c>
      <c r="AT270" s="24">
        <v>1</v>
      </c>
      <c r="AU270" s="27">
        <v>7</v>
      </c>
      <c r="AW270" s="29">
        <f>AW269</f>
        <v>37664</v>
      </c>
      <c r="AX270" s="22">
        <f>IF(ISERROR(VLOOKUP($J270,'[1]early late'!$G$1:$BT$134,7,FALSE)),"",VLOOKUP($J270,'[1]early late'!$G$1:$BT$134,7,FALSE))</f>
        <v>39006</v>
      </c>
      <c r="AY270" s="29">
        <f>AY269</f>
        <v>38313</v>
      </c>
      <c r="AZ270" s="27">
        <f t="shared" si="257"/>
        <v>21.333333333333332</v>
      </c>
      <c r="BA270" t="s">
        <v>101</v>
      </c>
      <c r="BB270" s="25">
        <f t="shared" si="259"/>
        <v>0</v>
      </c>
      <c r="BC270">
        <v>1.37</v>
      </c>
      <c r="BD270">
        <v>12.93</v>
      </c>
      <c r="BE270">
        <v>2.38</v>
      </c>
      <c r="BF270">
        <v>15.32</v>
      </c>
      <c r="BG270" s="27">
        <f>IF(ISERROR(VLOOKUP($J270,'[1]early late'!$G$1:$BT$134,8,FALSE)),"",VLOOKUP($J270,'[1]early late'!$G$1:$BT$134,8,FALSE))</f>
        <v>7</v>
      </c>
      <c r="BH270" s="27">
        <f>IF(ISERROR(VLOOKUP($J270,'[1]early late'!$G$1:$BT$134,9,FALSE)),"",VLOOKUP($J270,'[1]early late'!$G$1:$BT$134,9,FALSE))</f>
        <v>3.04</v>
      </c>
      <c r="BJ270">
        <v>4.29</v>
      </c>
      <c r="BK270">
        <v>17.73</v>
      </c>
      <c r="BN270" s="28">
        <f>IF(ISERROR(VLOOKUP($J270,'[1]early late'!$G$1:$BT$134,40,FALSE)),"",VLOOKUP($J270,'[1]early late'!$G$1:$BT$134,40,FALSE))</f>
        <v>1.67</v>
      </c>
      <c r="BO270" s="28">
        <f>IF(ISERROR(VLOOKUP($J270,'[1]early late'!$G$1:$BT$134,41,FALSE)),"",VLOOKUP($J270,'[1]early late'!$G$1:$BT$134,41,FALSE))</f>
        <v>1.25</v>
      </c>
      <c r="BP270">
        <f t="shared" si="248"/>
        <v>1.0099999999999998</v>
      </c>
      <c r="BQ270">
        <f t="shared" si="224"/>
        <v>2.3900000000000006</v>
      </c>
      <c r="BR270">
        <f t="shared" si="225"/>
        <v>1.3800000000000008</v>
      </c>
      <c r="BS270">
        <f t="shared" si="249"/>
        <v>2.92</v>
      </c>
      <c r="BT270">
        <f t="shared" si="226"/>
        <v>4.8000000000000007</v>
      </c>
      <c r="BU270">
        <f t="shared" si="227"/>
        <v>1.8800000000000026</v>
      </c>
      <c r="BV270" t="str">
        <f t="shared" si="258"/>
        <v/>
      </c>
      <c r="BW270" s="24">
        <f t="shared" si="240"/>
        <v>0</v>
      </c>
      <c r="BX270" s="24">
        <f t="shared" si="228"/>
        <v>0.79999999999999982</v>
      </c>
      <c r="BY270" s="24">
        <f t="shared" si="229"/>
        <v>8.0000000000000071E-2</v>
      </c>
      <c r="BZ270" s="24">
        <f t="shared" si="230"/>
        <v>-0.91999999999999993</v>
      </c>
      <c r="CA270" s="24">
        <f t="shared" si="231"/>
        <v>1</v>
      </c>
      <c r="CB270" s="24" t="str">
        <f t="shared" si="250"/>
        <v/>
      </c>
      <c r="CC270" s="24">
        <f t="shared" si="232"/>
        <v>0</v>
      </c>
      <c r="CD270" s="25">
        <f t="shared" si="233"/>
        <v>0</v>
      </c>
      <c r="CE270" s="24">
        <f t="shared" si="234"/>
        <v>1</v>
      </c>
      <c r="CF270">
        <f t="shared" si="235"/>
        <v>1</v>
      </c>
      <c r="CG270">
        <f t="shared" si="251"/>
        <v>1</v>
      </c>
      <c r="CH270">
        <f t="shared" si="252"/>
        <v>1</v>
      </c>
      <c r="CI270">
        <f t="shared" si="253"/>
        <v>1</v>
      </c>
      <c r="CJ270">
        <f t="shared" si="254"/>
        <v>1</v>
      </c>
      <c r="CK270">
        <f t="shared" si="236"/>
        <v>2.397260273972603</v>
      </c>
      <c r="CL270">
        <f t="shared" si="255"/>
        <v>-1.17</v>
      </c>
      <c r="CM270">
        <f t="shared" si="256"/>
        <v>1</v>
      </c>
      <c r="CN270" t="str">
        <f t="shared" si="237"/>
        <v/>
      </c>
      <c r="CO270" t="str">
        <f t="shared" si="238"/>
        <v/>
      </c>
    </row>
    <row r="271" spans="1:93" ht="16" x14ac:dyDescent="0.2">
      <c r="A271">
        <v>38</v>
      </c>
      <c r="B271" t="s">
        <v>202</v>
      </c>
      <c r="C271" t="s">
        <v>94</v>
      </c>
      <c r="D271" t="s">
        <v>203</v>
      </c>
      <c r="E271" t="s">
        <v>204</v>
      </c>
      <c r="F271" t="s">
        <v>97</v>
      </c>
      <c r="G271">
        <v>91204</v>
      </c>
      <c r="H271" t="s">
        <v>205</v>
      </c>
      <c r="J271" t="str">
        <f t="shared" si="214"/>
        <v>Corazon Mendoza_0</v>
      </c>
      <c r="K271" s="22">
        <f>IF(ISERROR(VLOOKUP($J271,'[1]early late'!$G$1:$BT$134,4,FALSE)),"",VLOOKUP($J271,'[1]early late'!$G$1:$BT$134,4,FALSE))</f>
        <v>16539</v>
      </c>
      <c r="L271">
        <v>0</v>
      </c>
      <c r="M271" s="22"/>
      <c r="N271" s="22"/>
      <c r="O271">
        <v>0</v>
      </c>
      <c r="P271">
        <v>0</v>
      </c>
      <c r="Q271">
        <v>0</v>
      </c>
      <c r="R271">
        <f t="shared" si="215"/>
        <v>0</v>
      </c>
      <c r="S271">
        <f t="shared" si="216"/>
        <v>0</v>
      </c>
      <c r="T271">
        <f t="shared" si="217"/>
        <v>0</v>
      </c>
      <c r="U271">
        <f t="shared" si="218"/>
        <v>0</v>
      </c>
      <c r="V271">
        <f t="shared" si="219"/>
        <v>0</v>
      </c>
      <c r="W271">
        <f t="shared" si="246"/>
        <v>0</v>
      </c>
      <c r="X271">
        <f t="shared" si="220"/>
        <v>0</v>
      </c>
      <c r="Y271" s="22" t="s">
        <v>158</v>
      </c>
      <c r="Z271">
        <v>0</v>
      </c>
      <c r="AA271">
        <f t="shared" si="243"/>
        <v>1</v>
      </c>
      <c r="AB271">
        <f t="shared" si="221"/>
        <v>0</v>
      </c>
      <c r="AC271">
        <v>0</v>
      </c>
      <c r="AD271">
        <v>0</v>
      </c>
      <c r="AE271">
        <f t="shared" si="222"/>
        <v>0</v>
      </c>
      <c r="AF271" s="23">
        <f t="shared" si="212"/>
        <v>0</v>
      </c>
      <c r="AG271">
        <f t="shared" si="208"/>
        <v>0</v>
      </c>
      <c r="AH271">
        <v>1</v>
      </c>
      <c r="AI271" t="s">
        <v>206</v>
      </c>
      <c r="AJ271">
        <f t="shared" si="223"/>
        <v>1</v>
      </c>
      <c r="AK271" s="22"/>
      <c r="AM271">
        <v>4</v>
      </c>
      <c r="AN271">
        <f>IF(ISERROR(VLOOKUP($J271,'[1]early late'!$G$1:$BT$134,6,FALSE)),"",VLOOKUP($J271,'[1]early late'!$G$1:$BT$134,6,FALSE))</f>
        <v>11</v>
      </c>
      <c r="AO271" s="24">
        <v>2</v>
      </c>
      <c r="AP271" s="25">
        <f t="shared" si="247"/>
        <v>58.917808219178085</v>
      </c>
      <c r="AQ271">
        <v>1</v>
      </c>
      <c r="AS271" s="26">
        <v>0</v>
      </c>
      <c r="AT271" s="24">
        <v>1</v>
      </c>
      <c r="AU271" s="27">
        <v>7</v>
      </c>
      <c r="AW271" s="22">
        <v>38359</v>
      </c>
      <c r="AX271" s="22">
        <f>IF(ISERROR(VLOOKUP($J271,'[1]early late'!$G$1:$BT$134,7,FALSE)),"",VLOOKUP($J271,'[1]early late'!$G$1:$BT$134,7,FALSE))</f>
        <v>38365</v>
      </c>
      <c r="AY271" s="22">
        <v>38491</v>
      </c>
      <c r="AZ271" s="27">
        <f t="shared" si="257"/>
        <v>4.4000000000000004</v>
      </c>
      <c r="BA271" t="s">
        <v>101</v>
      </c>
      <c r="BB271" s="25">
        <f t="shared" si="259"/>
        <v>0</v>
      </c>
      <c r="BC271" s="27">
        <v>0.67500000000000004</v>
      </c>
      <c r="BD271" s="27">
        <v>29.3</v>
      </c>
      <c r="BE271" s="27">
        <v>0.83</v>
      </c>
      <c r="BF271" s="27">
        <v>28.27</v>
      </c>
      <c r="BG271" s="27">
        <f>IF(ISERROR(VLOOKUP($J271,'[1]early late'!$G$1:$BT$134,8,FALSE)),"",VLOOKUP($J271,'[1]early late'!$G$1:$BT$134,8,FALSE))</f>
        <v>6</v>
      </c>
      <c r="BH271" s="27">
        <f>IF(ISERROR(VLOOKUP($J271,'[1]early late'!$G$1:$BT$134,9,FALSE)),"",VLOOKUP($J271,'[1]early late'!$G$1:$BT$134,9,FALSE))</f>
        <v>0</v>
      </c>
      <c r="BI271" s="27"/>
      <c r="BJ271">
        <v>0.72</v>
      </c>
      <c r="BK271">
        <v>27.99</v>
      </c>
      <c r="BM271" s="28" t="s">
        <v>207</v>
      </c>
      <c r="BN271" s="28">
        <f>IF(ISERROR(VLOOKUP($J271,'[1]early late'!$G$1:$BT$134,40,FALSE)),"",VLOOKUP($J271,'[1]early late'!$G$1:$BT$134,40,FALSE))</f>
        <v>-0.67500000000000004</v>
      </c>
      <c r="BO271" s="28">
        <f>IF(ISERROR(VLOOKUP($J271,'[1]early late'!$G$1:$BT$134,41,FALSE)),"",VLOOKUP($J271,'[1]early late'!$G$1:$BT$134,41,FALSE))</f>
        <v>0.72</v>
      </c>
      <c r="BP271">
        <f t="shared" si="248"/>
        <v>0.15499999999999992</v>
      </c>
      <c r="BQ271">
        <f t="shared" si="224"/>
        <v>-1.0300000000000011</v>
      </c>
      <c r="BR271">
        <f t="shared" si="225"/>
        <v>-1.1850000000000009</v>
      </c>
      <c r="BS271">
        <f t="shared" si="249"/>
        <v>4.4999999999999929E-2</v>
      </c>
      <c r="BT271">
        <f t="shared" si="226"/>
        <v>-1.3100000000000023</v>
      </c>
      <c r="BU271">
        <f t="shared" si="227"/>
        <v>-1.3550000000000004</v>
      </c>
      <c r="BV271" t="str">
        <f t="shared" si="258"/>
        <v/>
      </c>
      <c r="BW271" s="24">
        <f t="shared" si="240"/>
        <v>1</v>
      </c>
      <c r="BX271" s="24">
        <f t="shared" si="228"/>
        <v>-0.35000000000000009</v>
      </c>
      <c r="BY271" s="24">
        <f t="shared" si="229"/>
        <v>-4.4999999999999929E-2</v>
      </c>
      <c r="BZ271" s="24">
        <f t="shared" si="230"/>
        <v>7.999999999999996E-2</v>
      </c>
      <c r="CA271" s="24">
        <f t="shared" si="231"/>
        <v>1</v>
      </c>
      <c r="CB271" s="24">
        <f t="shared" si="250"/>
        <v>1</v>
      </c>
      <c r="CC271" s="24">
        <f t="shared" si="232"/>
        <v>0</v>
      </c>
      <c r="CD271" s="25">
        <f t="shared" si="233"/>
        <v>0</v>
      </c>
      <c r="CE271" s="24">
        <f t="shared" si="234"/>
        <v>1</v>
      </c>
      <c r="CF271">
        <f t="shared" si="235"/>
        <v>1</v>
      </c>
      <c r="CG271">
        <f t="shared" si="251"/>
        <v>0</v>
      </c>
      <c r="CH271">
        <f t="shared" si="252"/>
        <v>0</v>
      </c>
      <c r="CI271">
        <f t="shared" si="253"/>
        <v>1</v>
      </c>
      <c r="CJ271">
        <f t="shared" si="254"/>
        <v>1</v>
      </c>
      <c r="CK271">
        <f t="shared" si="236"/>
        <v>155.5555555555558</v>
      </c>
      <c r="CL271">
        <f t="shared" si="255"/>
        <v>1.7050000000000001</v>
      </c>
      <c r="CM271">
        <f t="shared" si="256"/>
        <v>1</v>
      </c>
      <c r="CN271" t="str">
        <f t="shared" si="237"/>
        <v/>
      </c>
      <c r="CO271" t="str">
        <f t="shared" si="238"/>
        <v/>
      </c>
    </row>
    <row r="272" spans="1:93" ht="16" x14ac:dyDescent="0.2">
      <c r="A272">
        <v>39</v>
      </c>
      <c r="B272" t="s">
        <v>202</v>
      </c>
      <c r="C272" t="s">
        <v>94</v>
      </c>
      <c r="D272" t="s">
        <v>203</v>
      </c>
      <c r="E272" t="s">
        <v>204</v>
      </c>
      <c r="F272" t="s">
        <v>97</v>
      </c>
      <c r="G272">
        <v>91204</v>
      </c>
      <c r="H272" t="s">
        <v>205</v>
      </c>
      <c r="J272" t="str">
        <f t="shared" si="214"/>
        <v>Corazon Mendoza_1</v>
      </c>
      <c r="K272" s="22">
        <f>IF(ISERROR(VLOOKUP($J272,'[1]early late'!$G$1:$BT$134,4,FALSE)),"",VLOOKUP($J272,'[1]early late'!$G$1:$BT$134,4,FALSE))</f>
        <v>16539</v>
      </c>
      <c r="L272">
        <v>0</v>
      </c>
      <c r="M272" s="22"/>
      <c r="N272" s="22"/>
      <c r="O272">
        <v>0</v>
      </c>
      <c r="P272">
        <v>0</v>
      </c>
      <c r="Q272">
        <v>0</v>
      </c>
      <c r="R272">
        <f t="shared" si="215"/>
        <v>0</v>
      </c>
      <c r="S272">
        <f t="shared" si="216"/>
        <v>0</v>
      </c>
      <c r="T272">
        <f t="shared" si="217"/>
        <v>0</v>
      </c>
      <c r="U272">
        <f t="shared" si="218"/>
        <v>0</v>
      </c>
      <c r="V272">
        <f t="shared" si="219"/>
        <v>0</v>
      </c>
      <c r="W272">
        <f t="shared" si="246"/>
        <v>0</v>
      </c>
      <c r="X272">
        <f t="shared" si="220"/>
        <v>0</v>
      </c>
      <c r="Y272" s="22" t="s">
        <v>158</v>
      </c>
      <c r="Z272">
        <v>0</v>
      </c>
      <c r="AA272">
        <f t="shared" si="243"/>
        <v>1</v>
      </c>
      <c r="AB272">
        <f t="shared" si="221"/>
        <v>0</v>
      </c>
      <c r="AC272">
        <v>0</v>
      </c>
      <c r="AD272">
        <v>0</v>
      </c>
      <c r="AE272">
        <f t="shared" si="222"/>
        <v>0</v>
      </c>
      <c r="AF272" s="23">
        <f t="shared" si="212"/>
        <v>0</v>
      </c>
      <c r="AG272">
        <f t="shared" si="208"/>
        <v>0</v>
      </c>
      <c r="AH272">
        <v>1</v>
      </c>
      <c r="AI272" t="s">
        <v>206</v>
      </c>
      <c r="AJ272">
        <f t="shared" si="223"/>
        <v>1</v>
      </c>
      <c r="AK272" s="22"/>
      <c r="AM272">
        <v>4</v>
      </c>
      <c r="AN272">
        <f>IF(ISERROR(VLOOKUP($J272,'[1]early late'!$G$1:$BT$134,6,FALSE)),"",VLOOKUP($J272,'[1]early late'!$G$1:$BT$134,6,FALSE))</f>
        <v>11</v>
      </c>
      <c r="AO272" s="24">
        <v>2</v>
      </c>
      <c r="AP272" s="25">
        <f t="shared" si="247"/>
        <v>58.917808219178085</v>
      </c>
      <c r="AQ272">
        <v>1</v>
      </c>
      <c r="AS272" s="26">
        <v>1</v>
      </c>
      <c r="AT272" s="24">
        <v>1</v>
      </c>
      <c r="AU272" s="27">
        <v>7</v>
      </c>
      <c r="AW272" s="22">
        <v>38359</v>
      </c>
      <c r="AX272" s="22">
        <f>IF(ISERROR(VLOOKUP($J272,'[1]early late'!$G$1:$BT$134,7,FALSE)),"",VLOOKUP($J272,'[1]early late'!$G$1:$BT$134,7,FALSE))</f>
        <v>38365</v>
      </c>
      <c r="AY272" s="22">
        <v>38491</v>
      </c>
      <c r="AZ272" s="27">
        <f t="shared" si="257"/>
        <v>4.4000000000000004</v>
      </c>
      <c r="BA272" t="s">
        <v>101</v>
      </c>
      <c r="BB272" s="25">
        <f t="shared" si="259"/>
        <v>0</v>
      </c>
      <c r="BC272" s="27">
        <v>0.72</v>
      </c>
      <c r="BD272" s="27">
        <v>28.62</v>
      </c>
      <c r="BE272" s="27">
        <v>0.75</v>
      </c>
      <c r="BF272" s="27">
        <v>27.26</v>
      </c>
      <c r="BG272" s="27">
        <f>IF(ISERROR(VLOOKUP($J272,'[1]early late'!$G$1:$BT$134,8,FALSE)),"",VLOOKUP($J272,'[1]early late'!$G$1:$BT$134,8,FALSE))</f>
        <v>6</v>
      </c>
      <c r="BH272" s="27">
        <f>IF(ISERROR(VLOOKUP($J272,'[1]early late'!$G$1:$BT$134,9,FALSE)),"",VLOOKUP($J272,'[1]early late'!$G$1:$BT$134,9,FALSE))</f>
        <v>0.35</v>
      </c>
      <c r="BI272" s="27"/>
      <c r="BJ272">
        <v>1.07</v>
      </c>
      <c r="BK272">
        <v>27.93</v>
      </c>
      <c r="BM272" s="28" t="s">
        <v>207</v>
      </c>
      <c r="BN272" s="28">
        <f>IF(ISERROR(VLOOKUP($J272,'[1]early late'!$G$1:$BT$134,40,FALSE)),"",VLOOKUP($J272,'[1]early late'!$G$1:$BT$134,40,FALSE))</f>
        <v>-0.37</v>
      </c>
      <c r="BO272" s="28">
        <f>IF(ISERROR(VLOOKUP($J272,'[1]early late'!$G$1:$BT$134,41,FALSE)),"",VLOOKUP($J272,'[1]early late'!$G$1:$BT$134,41,FALSE))</f>
        <v>0.72000000000000008</v>
      </c>
      <c r="BP272">
        <f t="shared" si="248"/>
        <v>3.0000000000000027E-2</v>
      </c>
      <c r="BQ272">
        <f t="shared" si="224"/>
        <v>-1.3599999999999994</v>
      </c>
      <c r="BR272">
        <f t="shared" si="225"/>
        <v>-1.3899999999999995</v>
      </c>
      <c r="BS272">
        <f t="shared" si="249"/>
        <v>0.35000000000000009</v>
      </c>
      <c r="BT272">
        <f t="shared" si="226"/>
        <v>-0.69000000000000128</v>
      </c>
      <c r="BU272">
        <f t="shared" si="227"/>
        <v>-1.0400000000000027</v>
      </c>
      <c r="BV272" t="str">
        <f t="shared" si="258"/>
        <v/>
      </c>
      <c r="BW272" s="24">
        <f t="shared" si="240"/>
        <v>0</v>
      </c>
      <c r="BX272" s="24">
        <f t="shared" si="228"/>
        <v>0.35000000000000009</v>
      </c>
      <c r="BY272" s="24">
        <f t="shared" si="229"/>
        <v>4.4999999999999929E-2</v>
      </c>
      <c r="BZ272" s="24">
        <f t="shared" si="230"/>
        <v>-7.999999999999996E-2</v>
      </c>
      <c r="CA272" s="24">
        <f t="shared" si="231"/>
        <v>1</v>
      </c>
      <c r="CB272" s="24" t="str">
        <f t="shared" si="250"/>
        <v/>
      </c>
      <c r="CC272" s="24">
        <f t="shared" si="232"/>
        <v>0</v>
      </c>
      <c r="CD272" s="25">
        <f t="shared" si="233"/>
        <v>0</v>
      </c>
      <c r="CE272" s="24">
        <f t="shared" si="234"/>
        <v>1</v>
      </c>
      <c r="CF272">
        <f t="shared" si="235"/>
        <v>1</v>
      </c>
      <c r="CG272">
        <f t="shared" si="251"/>
        <v>0</v>
      </c>
      <c r="CH272">
        <f t="shared" si="252"/>
        <v>0</v>
      </c>
      <c r="CI272">
        <f t="shared" si="253"/>
        <v>1</v>
      </c>
      <c r="CJ272">
        <f t="shared" si="254"/>
        <v>1</v>
      </c>
      <c r="CK272">
        <f t="shared" si="236"/>
        <v>19.999999999999996</v>
      </c>
      <c r="CL272">
        <f t="shared" si="255"/>
        <v>1.4</v>
      </c>
      <c r="CM272">
        <f t="shared" si="256"/>
        <v>1</v>
      </c>
      <c r="CN272" t="str">
        <f t="shared" si="237"/>
        <v/>
      </c>
      <c r="CO272" t="str">
        <f t="shared" si="238"/>
        <v/>
      </c>
    </row>
    <row r="273" spans="1:93" ht="16" hidden="1" x14ac:dyDescent="0.2">
      <c r="A273">
        <v>50</v>
      </c>
      <c r="B273" t="s">
        <v>235</v>
      </c>
      <c r="C273" t="s">
        <v>94</v>
      </c>
      <c r="D273" t="s">
        <v>236</v>
      </c>
      <c r="E273" t="s">
        <v>109</v>
      </c>
      <c r="F273" t="s">
        <v>97</v>
      </c>
      <c r="G273">
        <v>90024</v>
      </c>
      <c r="H273" t="s">
        <v>237</v>
      </c>
      <c r="J273" t="str">
        <f t="shared" si="214"/>
        <v>Doris Cohen_0</v>
      </c>
      <c r="K273" s="22">
        <f>IF(ISERROR(VLOOKUP($J273,'[1]early late'!$G$1:$BT$134,4,FALSE)),"",VLOOKUP($J273,'[1]early late'!$G$1:$BT$134,4,FALSE))</f>
        <v>11527</v>
      </c>
      <c r="L273">
        <v>1</v>
      </c>
      <c r="M273" s="22" t="s">
        <v>238</v>
      </c>
      <c r="N273" s="22"/>
      <c r="O273">
        <v>1</v>
      </c>
      <c r="R273">
        <f t="shared" si="215"/>
        <v>0</v>
      </c>
      <c r="S273">
        <f t="shared" si="216"/>
        <v>1</v>
      </c>
      <c r="T273">
        <f t="shared" si="217"/>
        <v>0</v>
      </c>
      <c r="U273">
        <f t="shared" si="218"/>
        <v>0</v>
      </c>
      <c r="V273">
        <f t="shared" si="219"/>
        <v>0</v>
      </c>
      <c r="W273">
        <f t="shared" si="246"/>
        <v>0</v>
      </c>
      <c r="X273">
        <f t="shared" si="220"/>
        <v>0</v>
      </c>
      <c r="Y273" s="22" t="s">
        <v>239</v>
      </c>
      <c r="Z273">
        <v>0</v>
      </c>
      <c r="AA273">
        <f t="shared" si="243"/>
        <v>1</v>
      </c>
      <c r="AB273">
        <f t="shared" si="221"/>
        <v>0</v>
      </c>
      <c r="AC273">
        <v>0</v>
      </c>
      <c r="AD273">
        <v>0</v>
      </c>
      <c r="AE273">
        <f t="shared" si="222"/>
        <v>1</v>
      </c>
      <c r="AF273" s="23">
        <v>1</v>
      </c>
      <c r="AG273">
        <f t="shared" si="208"/>
        <v>0</v>
      </c>
      <c r="AH273">
        <v>0</v>
      </c>
      <c r="AJ273">
        <f t="shared" si="223"/>
        <v>0</v>
      </c>
      <c r="AK273" s="22"/>
      <c r="AN273">
        <f>IF(ISERROR(VLOOKUP($J273,'[1]early late'!$G$1:$BT$134,6,FALSE)),"",VLOOKUP($J273,'[1]early late'!$G$1:$BT$134,6,FALSE))</f>
        <v>10</v>
      </c>
      <c r="AO273" s="24">
        <v>2</v>
      </c>
      <c r="AP273" s="25">
        <f t="shared" si="247"/>
        <v>76.871232876712327</v>
      </c>
      <c r="AQ273">
        <v>1</v>
      </c>
      <c r="AS273" s="26">
        <v>0</v>
      </c>
      <c r="AT273" s="24">
        <v>1</v>
      </c>
      <c r="AU273" s="27">
        <v>7</v>
      </c>
      <c r="AV273" s="27"/>
      <c r="AW273" s="22">
        <v>39995</v>
      </c>
      <c r="AX273" s="22">
        <f>IF(ISERROR(VLOOKUP($J273,'[1]early late'!$G$1:$BT$134,7,FALSE)),"",VLOOKUP($J273,'[1]early late'!$G$1:$BT$134,7,FALSE))</f>
        <v>40000</v>
      </c>
      <c r="AY273" s="22">
        <v>40245</v>
      </c>
      <c r="AZ273" s="27">
        <f t="shared" si="257"/>
        <v>8.2333333333333325</v>
      </c>
      <c r="BA273" t="s">
        <v>101</v>
      </c>
      <c r="BB273" s="25">
        <f t="shared" si="259"/>
        <v>0</v>
      </c>
      <c r="BC273" s="27">
        <v>1.3919999999999999</v>
      </c>
      <c r="BD273" s="27">
        <v>25.616</v>
      </c>
      <c r="BE273" s="27">
        <v>4.056</v>
      </c>
      <c r="BF273" s="27">
        <v>26.678999999999998</v>
      </c>
      <c r="BG273" s="27">
        <f>IF(ISERROR(VLOOKUP($J273,'[1]early late'!$G$1:$BT$134,8,FALSE)),"",VLOOKUP($J273,'[1]early late'!$G$1:$BT$134,8,FALSE))</f>
        <v>5</v>
      </c>
      <c r="BH273" s="27">
        <f>IF(ISERROR(VLOOKUP($J273,'[1]early late'!$G$1:$BT$134,9,FALSE)),"",VLOOKUP($J273,'[1]early late'!$G$1:$BT$134,9,FALSE))</f>
        <v>5.3250000000000002</v>
      </c>
      <c r="BI273" s="27"/>
      <c r="BJ273" s="27">
        <v>4.5179999999999998</v>
      </c>
      <c r="BK273">
        <v>26.545999999999999</v>
      </c>
      <c r="BM273" s="28"/>
      <c r="BN273" s="28">
        <f>IF(ISERROR(VLOOKUP($J273,'[1]early late'!$G$1:$BT$134,40,FALSE)),"",VLOOKUP($J273,'[1]early late'!$G$1:$BT$134,40,FALSE))</f>
        <v>3.9330000000000003</v>
      </c>
      <c r="BO273" s="28">
        <f>IF(ISERROR(VLOOKUP($J273,'[1]early late'!$G$1:$BT$134,41,FALSE)),"",VLOOKUP($J273,'[1]early late'!$G$1:$BT$134,41,FALSE))</f>
        <v>-0.80700000000000038</v>
      </c>
      <c r="BP273">
        <f t="shared" si="248"/>
        <v>2.6640000000000001</v>
      </c>
      <c r="BQ273">
        <f t="shared" si="224"/>
        <v>1.0629999999999988</v>
      </c>
      <c r="BR273">
        <f t="shared" si="225"/>
        <v>-1.6010000000000013</v>
      </c>
      <c r="BS273">
        <f t="shared" si="249"/>
        <v>3.1259999999999999</v>
      </c>
      <c r="BT273">
        <f t="shared" si="226"/>
        <v>0.92999999999999972</v>
      </c>
      <c r="BU273">
        <f t="shared" si="227"/>
        <v>-2.1960000000000015</v>
      </c>
      <c r="BV273" t="str">
        <f t="shared" si="258"/>
        <v/>
      </c>
      <c r="BW273" s="24">
        <f t="shared" si="240"/>
        <v>1</v>
      </c>
      <c r="BX273" s="24">
        <f t="shared" si="228"/>
        <v>0.81799999999999962</v>
      </c>
      <c r="BY273" s="24">
        <f t="shared" si="229"/>
        <v>-0.65799999999999992</v>
      </c>
      <c r="BZ273" s="24">
        <f t="shared" si="230"/>
        <v>1.8959999999999999</v>
      </c>
      <c r="CA273" s="24">
        <f t="shared" si="231"/>
        <v>1</v>
      </c>
      <c r="CB273" s="24">
        <f t="shared" si="250"/>
        <v>0</v>
      </c>
      <c r="CC273" s="24">
        <f t="shared" si="232"/>
        <v>1</v>
      </c>
      <c r="CD273" s="25">
        <f t="shared" si="233"/>
        <v>0</v>
      </c>
      <c r="CE273" s="24">
        <f t="shared" si="234"/>
        <v>0</v>
      </c>
      <c r="CF273">
        <f t="shared" si="235"/>
        <v>1</v>
      </c>
      <c r="CG273">
        <f t="shared" si="251"/>
        <v>1</v>
      </c>
      <c r="CH273">
        <f t="shared" si="252"/>
        <v>1</v>
      </c>
      <c r="CI273">
        <f t="shared" si="253"/>
        <v>1</v>
      </c>
      <c r="CJ273">
        <f t="shared" si="254"/>
        <v>1</v>
      </c>
      <c r="CK273">
        <f t="shared" si="236"/>
        <v>2.2392834293026231</v>
      </c>
      <c r="CL273">
        <f t="shared" si="255"/>
        <v>-1.3759999999999999</v>
      </c>
      <c r="CM273">
        <f t="shared" si="256"/>
        <v>1</v>
      </c>
      <c r="CN273" t="str">
        <f t="shared" si="237"/>
        <v/>
      </c>
      <c r="CO273" t="str">
        <f t="shared" si="238"/>
        <v/>
      </c>
    </row>
    <row r="274" spans="1:93" ht="16" hidden="1" x14ac:dyDescent="0.2">
      <c r="A274">
        <v>55</v>
      </c>
      <c r="B274" t="s">
        <v>246</v>
      </c>
      <c r="C274" t="s">
        <v>94</v>
      </c>
      <c r="D274" t="s">
        <v>247</v>
      </c>
      <c r="E274" t="s">
        <v>109</v>
      </c>
      <c r="F274" t="s">
        <v>97</v>
      </c>
      <c r="G274">
        <v>90077</v>
      </c>
      <c r="H274" t="s">
        <v>248</v>
      </c>
      <c r="J274" t="str">
        <f t="shared" si="214"/>
        <v>Ellen Dirksen_1</v>
      </c>
      <c r="K274" s="22">
        <v>10723</v>
      </c>
      <c r="L274">
        <v>1</v>
      </c>
      <c r="M274" s="22" t="s">
        <v>184</v>
      </c>
      <c r="N274" s="22"/>
      <c r="O274">
        <v>0</v>
      </c>
      <c r="P274">
        <v>0</v>
      </c>
      <c r="Q274">
        <v>0</v>
      </c>
      <c r="R274">
        <f t="shared" si="215"/>
        <v>0</v>
      </c>
      <c r="S274">
        <f t="shared" si="216"/>
        <v>1</v>
      </c>
      <c r="T274">
        <f t="shared" si="217"/>
        <v>0</v>
      </c>
      <c r="U274">
        <f t="shared" si="218"/>
        <v>0</v>
      </c>
      <c r="V274">
        <f t="shared" si="219"/>
        <v>0</v>
      </c>
      <c r="W274">
        <f t="shared" si="246"/>
        <v>0</v>
      </c>
      <c r="X274">
        <f t="shared" si="220"/>
        <v>0</v>
      </c>
      <c r="Y274" s="22" t="s">
        <v>249</v>
      </c>
      <c r="Z274">
        <v>0</v>
      </c>
      <c r="AA274">
        <f t="shared" si="243"/>
        <v>1</v>
      </c>
      <c r="AB274">
        <f t="shared" si="221"/>
        <v>0</v>
      </c>
      <c r="AC274">
        <v>0</v>
      </c>
      <c r="AD274">
        <v>0</v>
      </c>
      <c r="AE274">
        <f t="shared" si="222"/>
        <v>1</v>
      </c>
      <c r="AF274" s="23">
        <v>1</v>
      </c>
      <c r="AG274">
        <f t="shared" si="208"/>
        <v>0</v>
      </c>
      <c r="AH274">
        <v>0</v>
      </c>
      <c r="AJ274">
        <f t="shared" si="223"/>
        <v>0</v>
      </c>
      <c r="AK274" s="22"/>
      <c r="AN274">
        <v>14</v>
      </c>
      <c r="AO274" s="24">
        <v>2</v>
      </c>
      <c r="AP274" s="25">
        <f t="shared" si="247"/>
        <v>78.479452054794521</v>
      </c>
      <c r="AQ274">
        <v>1</v>
      </c>
      <c r="AS274" s="26">
        <v>1</v>
      </c>
      <c r="AT274" s="24">
        <v>1</v>
      </c>
      <c r="AU274" s="27">
        <v>7</v>
      </c>
      <c r="AV274" s="27"/>
      <c r="AW274" s="22">
        <v>39787</v>
      </c>
      <c r="AX274" s="22" t="str">
        <f>IF(ISERROR(VLOOKUP($J274,'[1]early late'!$G$1:$BT$134,7,FALSE)),"",VLOOKUP($J274,'[1]early late'!$G$1:$BT$134,7,FALSE))</f>
        <v/>
      </c>
      <c r="AY274" s="22">
        <v>40140</v>
      </c>
      <c r="AZ274" s="27">
        <f t="shared" si="257"/>
        <v>11.6</v>
      </c>
      <c r="BA274" t="s">
        <v>101</v>
      </c>
      <c r="BB274" s="25">
        <f t="shared" si="259"/>
        <v>0</v>
      </c>
      <c r="BC274" s="27">
        <v>2.0099999999999998</v>
      </c>
      <c r="BD274" s="27">
        <v>17.579999999999998</v>
      </c>
      <c r="BE274" s="27">
        <v>1.82</v>
      </c>
      <c r="BF274" s="27">
        <v>17.68</v>
      </c>
      <c r="BG274" s="27" t="str">
        <f>IF(ISERROR(VLOOKUP($J274,'[1]early late'!$G$1:$BT$134,8,FALSE)),"",VLOOKUP($J274,'[1]early late'!$G$1:$BT$134,8,FALSE))</f>
        <v/>
      </c>
      <c r="BH274" s="27" t="str">
        <f>IF(ISERROR(VLOOKUP($J274,'[1]early late'!$G$1:$BT$134,9,FALSE)),"",VLOOKUP($J274,'[1]early late'!$G$1:$BT$134,9,FALSE))</f>
        <v/>
      </c>
      <c r="BI274" s="27"/>
      <c r="BJ274" s="27">
        <v>2.0099999999999998</v>
      </c>
      <c r="BK274" s="27">
        <v>18.53</v>
      </c>
      <c r="BM274" s="28"/>
      <c r="BN274" s="28" t="str">
        <f>IF(ISERROR(VLOOKUP($J274,'[1]early late'!$G$1:$BT$134,40,FALSE)),"",VLOOKUP($J274,'[1]early late'!$G$1:$BT$134,40,FALSE))</f>
        <v/>
      </c>
      <c r="BO274" s="28" t="str">
        <f>IF(ISERROR(VLOOKUP($J274,'[1]early late'!$G$1:$BT$134,41,FALSE)),"",VLOOKUP($J274,'[1]early late'!$G$1:$BT$134,41,FALSE))</f>
        <v/>
      </c>
      <c r="BP274">
        <f t="shared" si="248"/>
        <v>-0.18999999999999972</v>
      </c>
      <c r="BQ274">
        <f t="shared" si="224"/>
        <v>0.10000000000000142</v>
      </c>
      <c r="BR274">
        <f t="shared" si="225"/>
        <v>0.29000000000000115</v>
      </c>
      <c r="BS274">
        <f t="shared" si="249"/>
        <v>0</v>
      </c>
      <c r="BT274">
        <f t="shared" si="226"/>
        <v>0.95000000000000284</v>
      </c>
      <c r="BU274">
        <f t="shared" si="227"/>
        <v>0.95000000000000462</v>
      </c>
      <c r="BV274" t="str">
        <f t="shared" si="258"/>
        <v/>
      </c>
      <c r="BW274" s="24">
        <f t="shared" si="240"/>
        <v>0</v>
      </c>
      <c r="BX274" s="24">
        <f t="shared" si="228"/>
        <v>0.29499999999999971</v>
      </c>
      <c r="BY274" s="24">
        <f t="shared" si="229"/>
        <v>0.31199999999999983</v>
      </c>
      <c r="BZ274" s="24">
        <f t="shared" si="230"/>
        <v>-1.7830000000000001</v>
      </c>
      <c r="CA274" s="24">
        <f t="shared" si="231"/>
        <v>1</v>
      </c>
      <c r="CB274" s="24" t="str">
        <f t="shared" si="250"/>
        <v/>
      </c>
      <c r="CC274" s="24">
        <f t="shared" si="232"/>
        <v>1</v>
      </c>
      <c r="CD274" s="25">
        <f t="shared" si="233"/>
        <v>0</v>
      </c>
      <c r="CE274" s="24">
        <f t="shared" si="234"/>
        <v>0</v>
      </c>
      <c r="CF274">
        <f t="shared" si="235"/>
        <v>1</v>
      </c>
      <c r="CG274">
        <f t="shared" si="251"/>
        <v>0</v>
      </c>
      <c r="CH274">
        <f t="shared" si="252"/>
        <v>0</v>
      </c>
      <c r="CI274">
        <f t="shared" si="253"/>
        <v>1</v>
      </c>
      <c r="CJ274">
        <f t="shared" si="254"/>
        <v>1</v>
      </c>
      <c r="CL274">
        <f t="shared" si="255"/>
        <v>1.75</v>
      </c>
      <c r="CM274">
        <f t="shared" si="256"/>
        <v>1</v>
      </c>
      <c r="CN274" t="str">
        <f t="shared" si="237"/>
        <v/>
      </c>
      <c r="CO274" t="str">
        <f t="shared" si="238"/>
        <v/>
      </c>
    </row>
    <row r="275" spans="1:93" ht="16" hidden="1" x14ac:dyDescent="0.2">
      <c r="A275">
        <v>58</v>
      </c>
      <c r="B275" t="s">
        <v>256</v>
      </c>
      <c r="C275" t="s">
        <v>94</v>
      </c>
      <c r="D275" t="s">
        <v>257</v>
      </c>
      <c r="E275" t="s">
        <v>242</v>
      </c>
      <c r="F275" t="s">
        <v>97</v>
      </c>
      <c r="G275">
        <v>91403</v>
      </c>
      <c r="H275" t="s">
        <v>258</v>
      </c>
      <c r="J275" t="str">
        <f t="shared" si="214"/>
        <v>Erika Mayer_0</v>
      </c>
      <c r="K275" s="22">
        <f>IF(ISERROR(VLOOKUP($J275,'[1]early late'!$G$1:$BT$134,4,FALSE)),"",VLOOKUP($J275,'[1]early late'!$G$1:$BT$134,4,FALSE))</f>
        <v>13108</v>
      </c>
      <c r="L275">
        <v>0</v>
      </c>
      <c r="M275" s="22"/>
      <c r="N275" s="22"/>
      <c r="O275">
        <v>0</v>
      </c>
      <c r="P275">
        <v>0</v>
      </c>
      <c r="Q275">
        <v>0</v>
      </c>
      <c r="R275">
        <f t="shared" si="215"/>
        <v>0</v>
      </c>
      <c r="S275">
        <f t="shared" si="216"/>
        <v>0</v>
      </c>
      <c r="T275">
        <f t="shared" si="217"/>
        <v>0</v>
      </c>
      <c r="U275">
        <f t="shared" si="218"/>
        <v>0</v>
      </c>
      <c r="V275">
        <f t="shared" si="219"/>
        <v>0</v>
      </c>
      <c r="W275">
        <f t="shared" si="246"/>
        <v>0</v>
      </c>
      <c r="X275">
        <f t="shared" si="220"/>
        <v>0</v>
      </c>
      <c r="Y275" s="22" t="s">
        <v>259</v>
      </c>
      <c r="Z275">
        <v>0</v>
      </c>
      <c r="AA275">
        <f t="shared" si="243"/>
        <v>1</v>
      </c>
      <c r="AB275">
        <f t="shared" si="221"/>
        <v>0</v>
      </c>
      <c r="AC275">
        <v>0</v>
      </c>
      <c r="AD275">
        <v>1</v>
      </c>
      <c r="AE275">
        <f t="shared" si="222"/>
        <v>1</v>
      </c>
      <c r="AF275" s="23">
        <f t="shared" ref="AF275:AF283" si="260">IF(ISERROR(SEARCH("canth",Y275)),0,1)</f>
        <v>1</v>
      </c>
      <c r="AG275">
        <f t="shared" si="208"/>
        <v>0</v>
      </c>
      <c r="AH275">
        <v>1</v>
      </c>
      <c r="AI275" t="s">
        <v>260</v>
      </c>
      <c r="AJ275">
        <f t="shared" si="223"/>
        <v>0</v>
      </c>
      <c r="AK275" s="22"/>
      <c r="AN275">
        <f>IF(ISERROR(VLOOKUP($J275,'[1]early late'!$G$1:$BT$134,6,FALSE)),"",VLOOKUP($J275,'[1]early late'!$G$1:$BT$134,6,FALSE))</f>
        <v>10</v>
      </c>
      <c r="AO275" s="24">
        <v>2</v>
      </c>
      <c r="AP275" s="25">
        <f t="shared" si="247"/>
        <v>70.364383561643834</v>
      </c>
      <c r="AQ275">
        <v>1</v>
      </c>
      <c r="AS275" s="26">
        <v>0</v>
      </c>
      <c r="AT275" s="24">
        <v>1</v>
      </c>
      <c r="AU275" s="27">
        <v>7</v>
      </c>
      <c r="AW275" s="22">
        <v>39164</v>
      </c>
      <c r="AX275" s="22">
        <f>IF(ISERROR(VLOOKUP($J275,'[1]early late'!$G$1:$BT$134,7,FALSE)),"",VLOOKUP($J275,'[1]early late'!$G$1:$BT$134,7,FALSE))</f>
        <v>39170</v>
      </c>
      <c r="AY275" s="22">
        <v>40371</v>
      </c>
      <c r="AZ275" s="27">
        <f t="shared" si="257"/>
        <v>39.633333333333333</v>
      </c>
      <c r="BA275" t="s">
        <v>101</v>
      </c>
      <c r="BB275" s="25">
        <f t="shared" si="259"/>
        <v>0</v>
      </c>
      <c r="BC275" s="27">
        <v>0.9</v>
      </c>
      <c r="BD275" s="27">
        <v>9.2899999999999991</v>
      </c>
      <c r="BE275" s="27">
        <v>2.73</v>
      </c>
      <c r="BF275" s="27">
        <v>15.54</v>
      </c>
      <c r="BG275" s="27">
        <f>IF(ISERROR(VLOOKUP($J275,'[1]early late'!$G$1:$BT$134,8,FALSE)),"",VLOOKUP($J275,'[1]early late'!$G$1:$BT$134,8,FALSE))</f>
        <v>6</v>
      </c>
      <c r="BH275" s="27">
        <f>IF(ISERROR(VLOOKUP($J275,'[1]early late'!$G$1:$BT$134,9,FALSE)),"",VLOOKUP($J275,'[1]early late'!$G$1:$BT$134,9,FALSE))</f>
        <v>1.73</v>
      </c>
      <c r="BI275" s="27"/>
      <c r="BJ275">
        <v>2.0499999999999998</v>
      </c>
      <c r="BK275">
        <v>8.1199999999999992</v>
      </c>
      <c r="BM275" s="28" t="s">
        <v>261</v>
      </c>
      <c r="BN275" s="28">
        <f>IF(ISERROR(VLOOKUP($J275,'[1]early late'!$G$1:$BT$134,40,FALSE)),"",VLOOKUP($J275,'[1]early late'!$G$1:$BT$134,40,FALSE))</f>
        <v>0.83</v>
      </c>
      <c r="BO275" s="28">
        <f>IF(ISERROR(VLOOKUP($J275,'[1]early late'!$G$1:$BT$134,41,FALSE)),"",VLOOKUP($J275,'[1]early late'!$G$1:$BT$134,41,FALSE))</f>
        <v>0.31999999999999984</v>
      </c>
      <c r="BP275">
        <f t="shared" si="248"/>
        <v>1.83</v>
      </c>
      <c r="BQ275">
        <f t="shared" si="224"/>
        <v>6.25</v>
      </c>
      <c r="BR275">
        <f t="shared" si="225"/>
        <v>4.42</v>
      </c>
      <c r="BS275">
        <f t="shared" si="249"/>
        <v>1.1499999999999999</v>
      </c>
      <c r="BT275">
        <f t="shared" si="226"/>
        <v>-1.17</v>
      </c>
      <c r="BU275">
        <f t="shared" si="227"/>
        <v>-2.3199999999999994</v>
      </c>
      <c r="BV275" t="str">
        <f t="shared" si="258"/>
        <v/>
      </c>
      <c r="BW275" s="24">
        <f t="shared" si="240"/>
        <v>1</v>
      </c>
      <c r="BX275" s="24">
        <f t="shared" si="228"/>
        <v>-0.63000000000000034</v>
      </c>
      <c r="BY275" s="24">
        <f t="shared" si="229"/>
        <v>-0.91</v>
      </c>
      <c r="BZ275" s="24">
        <f t="shared" si="230"/>
        <v>0.20999999999999996</v>
      </c>
      <c r="CA275" s="24">
        <f t="shared" si="231"/>
        <v>1</v>
      </c>
      <c r="CB275" s="24">
        <f t="shared" si="250"/>
        <v>0</v>
      </c>
      <c r="CC275" s="24">
        <f t="shared" si="232"/>
        <v>1</v>
      </c>
      <c r="CD275" s="25">
        <f t="shared" si="233"/>
        <v>0</v>
      </c>
      <c r="CE275" s="24">
        <f t="shared" si="234"/>
        <v>1</v>
      </c>
      <c r="CF275">
        <f t="shared" si="235"/>
        <v>1</v>
      </c>
      <c r="CG275">
        <f t="shared" si="251"/>
        <v>0</v>
      </c>
      <c r="CH275">
        <f t="shared" si="252"/>
        <v>1</v>
      </c>
      <c r="CI275">
        <f t="shared" si="253"/>
        <v>1</v>
      </c>
      <c r="CJ275">
        <f t="shared" si="254"/>
        <v>1</v>
      </c>
      <c r="CK275">
        <f t="shared" ref="CK275:CK338" si="261">IF(AND(AND(ISNUMBER(BS275), ISNUMBER(AU275)),AT275=1), AU275/BS275,"")</f>
        <v>6.0869565217391308</v>
      </c>
      <c r="CL275">
        <f t="shared" si="255"/>
        <v>0.60000000000000009</v>
      </c>
      <c r="CM275">
        <f t="shared" si="256"/>
        <v>0</v>
      </c>
      <c r="CN275" t="str">
        <f t="shared" si="237"/>
        <v/>
      </c>
      <c r="CO275" t="str">
        <f t="shared" si="238"/>
        <v/>
      </c>
    </row>
    <row r="276" spans="1:93" ht="16" x14ac:dyDescent="0.2">
      <c r="A276">
        <v>72</v>
      </c>
      <c r="B276" s="23" t="s">
        <v>303</v>
      </c>
      <c r="C276" t="s">
        <v>94</v>
      </c>
      <c r="J276" t="str">
        <f t="shared" si="214"/>
        <v>Irene Branson_0</v>
      </c>
      <c r="K276" s="22">
        <v>16155</v>
      </c>
      <c r="L276">
        <v>0</v>
      </c>
      <c r="M276" s="22"/>
      <c r="N276" s="22"/>
      <c r="O276">
        <v>0</v>
      </c>
      <c r="P276">
        <v>0</v>
      </c>
      <c r="Q276">
        <v>0</v>
      </c>
      <c r="R276">
        <f t="shared" si="215"/>
        <v>0</v>
      </c>
      <c r="S276">
        <f t="shared" si="216"/>
        <v>0</v>
      </c>
      <c r="T276">
        <f t="shared" si="217"/>
        <v>0</v>
      </c>
      <c r="U276">
        <f t="shared" si="218"/>
        <v>0</v>
      </c>
      <c r="V276">
        <f t="shared" si="219"/>
        <v>0</v>
      </c>
      <c r="W276">
        <f t="shared" si="246"/>
        <v>0</v>
      </c>
      <c r="X276">
        <f t="shared" si="220"/>
        <v>0</v>
      </c>
      <c r="Y276" s="22" t="s">
        <v>111</v>
      </c>
      <c r="Z276">
        <v>0</v>
      </c>
      <c r="AA276">
        <f t="shared" si="243"/>
        <v>1</v>
      </c>
      <c r="AB276">
        <f t="shared" si="221"/>
        <v>0</v>
      </c>
      <c r="AC276">
        <v>0</v>
      </c>
      <c r="AD276">
        <v>0</v>
      </c>
      <c r="AE276">
        <f t="shared" si="222"/>
        <v>0</v>
      </c>
      <c r="AF276" s="23">
        <f t="shared" si="260"/>
        <v>0</v>
      </c>
      <c r="AG276">
        <f t="shared" si="208"/>
        <v>0</v>
      </c>
      <c r="AH276">
        <v>0</v>
      </c>
      <c r="AJ276">
        <f t="shared" si="223"/>
        <v>0</v>
      </c>
      <c r="AK276" s="22"/>
      <c r="AN276" t="str">
        <f>IF(ISERROR(VLOOKUP($J276,'[1]early late'!$G$1:$BT$134,6,FALSE)),"",VLOOKUP($J276,'[1]early late'!$G$1:$BT$134,6,FALSE))</f>
        <v/>
      </c>
      <c r="AO276" s="24">
        <v>2</v>
      </c>
      <c r="AP276" s="25">
        <f t="shared" si="247"/>
        <v>61.334246575342469</v>
      </c>
      <c r="AQ276">
        <v>1</v>
      </c>
      <c r="AS276" s="26">
        <v>0</v>
      </c>
      <c r="AT276" s="24">
        <v>1</v>
      </c>
      <c r="AU276" s="27">
        <v>7</v>
      </c>
      <c r="AW276" s="29">
        <v>38868</v>
      </c>
      <c r="AX276" s="22" t="str">
        <f>IF(ISERROR(VLOOKUP($J276,'[1]early late'!$G$1:$BT$134,7,FALSE)),"",VLOOKUP($J276,'[1]early late'!$G$1:$BT$134,7,FALSE))</f>
        <v/>
      </c>
      <c r="AY276" s="29">
        <v>38929</v>
      </c>
      <c r="AZ276" s="27">
        <f t="shared" si="257"/>
        <v>2</v>
      </c>
      <c r="BA276" t="s">
        <v>101</v>
      </c>
      <c r="BB276" s="25">
        <f t="shared" si="259"/>
        <v>0</v>
      </c>
      <c r="BC276">
        <v>2.75</v>
      </c>
      <c r="BD276">
        <v>22.57</v>
      </c>
      <c r="BE276">
        <v>4.41</v>
      </c>
      <c r="BF276">
        <v>21.32</v>
      </c>
      <c r="BG276" s="27" t="str">
        <f>IF(ISERROR(VLOOKUP($J276,'[1]early late'!$G$1:$BT$134,8,FALSE)),"",VLOOKUP($J276,'[1]early late'!$G$1:$BT$134,8,FALSE))</f>
        <v/>
      </c>
      <c r="BH276" s="27" t="str">
        <f>IF(ISERROR(VLOOKUP($J276,'[1]early late'!$G$1:$BT$134,9,FALSE)),"",VLOOKUP($J276,'[1]early late'!$G$1:$BT$134,9,FALSE))</f>
        <v/>
      </c>
      <c r="BJ276">
        <v>3.72</v>
      </c>
      <c r="BK276">
        <v>20.12</v>
      </c>
      <c r="BN276" s="28" t="str">
        <f>IF(ISERROR(VLOOKUP($J276,'[1]early late'!$G$1:$BT$134,40,FALSE)),"",VLOOKUP($J276,'[1]early late'!$G$1:$BT$134,40,FALSE))</f>
        <v/>
      </c>
      <c r="BO276" s="28" t="str">
        <f>IF(ISERROR(VLOOKUP($J276,'[1]early late'!$G$1:$BT$134,41,FALSE)),"",VLOOKUP($J276,'[1]early late'!$G$1:$BT$134,41,FALSE))</f>
        <v/>
      </c>
      <c r="BP276">
        <f t="shared" si="248"/>
        <v>1.6600000000000001</v>
      </c>
      <c r="BQ276">
        <f t="shared" si="224"/>
        <v>-1.25</v>
      </c>
      <c r="BR276">
        <f t="shared" si="225"/>
        <v>-2.91</v>
      </c>
      <c r="BS276">
        <f t="shared" si="249"/>
        <v>0.9700000000000002</v>
      </c>
      <c r="BT276">
        <f t="shared" si="226"/>
        <v>-2.4499999999999993</v>
      </c>
      <c r="BU276">
        <f t="shared" si="227"/>
        <v>-3.4199999999999982</v>
      </c>
      <c r="BV276" t="str">
        <f t="shared" si="258"/>
        <v/>
      </c>
      <c r="BW276" s="24">
        <f t="shared" si="240"/>
        <v>1</v>
      </c>
      <c r="BX276" s="24">
        <f t="shared" si="228"/>
        <v>-5.9999999999999609E-2</v>
      </c>
      <c r="BY276" s="24">
        <f t="shared" si="229"/>
        <v>8.0000000000000071E-2</v>
      </c>
      <c r="BZ276" s="24">
        <f t="shared" si="230"/>
        <v>1.96</v>
      </c>
      <c r="CA276" s="24">
        <f t="shared" si="231"/>
        <v>1</v>
      </c>
      <c r="CB276" s="24">
        <f t="shared" si="250"/>
        <v>0</v>
      </c>
      <c r="CC276" s="24">
        <f t="shared" si="232"/>
        <v>0</v>
      </c>
      <c r="CD276" s="25">
        <f t="shared" si="233"/>
        <v>0</v>
      </c>
      <c r="CE276" s="24">
        <f t="shared" si="234"/>
        <v>0</v>
      </c>
      <c r="CF276">
        <f t="shared" si="235"/>
        <v>1</v>
      </c>
      <c r="CG276">
        <f t="shared" si="251"/>
        <v>1</v>
      </c>
      <c r="CH276">
        <f t="shared" si="252"/>
        <v>0</v>
      </c>
      <c r="CI276">
        <f t="shared" si="253"/>
        <v>1</v>
      </c>
      <c r="CJ276">
        <f t="shared" si="254"/>
        <v>1</v>
      </c>
      <c r="CK276">
        <f t="shared" si="261"/>
        <v>7.2164948453608231</v>
      </c>
      <c r="CL276">
        <f t="shared" si="255"/>
        <v>0.7799999999999998</v>
      </c>
      <c r="CM276">
        <f t="shared" si="256"/>
        <v>0</v>
      </c>
      <c r="CN276" t="str">
        <f t="shared" si="237"/>
        <v/>
      </c>
      <c r="CO276" t="str">
        <f t="shared" si="238"/>
        <v/>
      </c>
    </row>
    <row r="277" spans="1:93" ht="16" hidden="1" x14ac:dyDescent="0.2">
      <c r="A277">
        <v>77</v>
      </c>
      <c r="B277" t="s">
        <v>306</v>
      </c>
      <c r="C277" t="s">
        <v>94</v>
      </c>
      <c r="D277" t="s">
        <v>307</v>
      </c>
      <c r="E277" t="s">
        <v>308</v>
      </c>
      <c r="F277" t="s">
        <v>97</v>
      </c>
      <c r="G277">
        <v>91436</v>
      </c>
      <c r="H277" t="s">
        <v>309</v>
      </c>
      <c r="J277" t="str">
        <f t="shared" si="214"/>
        <v>Jean Kornbluth_1</v>
      </c>
      <c r="K277" s="22">
        <f>IF(ISERROR(VLOOKUP($J277,'[1]early late'!$G$1:$BT$134,4,FALSE)),"",VLOOKUP($J277,'[1]early late'!$G$1:$BT$134,4,FALSE))</f>
        <v>8346</v>
      </c>
      <c r="L277">
        <v>1</v>
      </c>
      <c r="M277" s="22" t="s">
        <v>310</v>
      </c>
      <c r="N277" s="22"/>
      <c r="O277">
        <v>1</v>
      </c>
      <c r="P277">
        <v>0</v>
      </c>
      <c r="Q277">
        <v>1</v>
      </c>
      <c r="R277">
        <f t="shared" si="215"/>
        <v>0</v>
      </c>
      <c r="S277">
        <f t="shared" si="216"/>
        <v>1</v>
      </c>
      <c r="T277">
        <f t="shared" si="217"/>
        <v>0</v>
      </c>
      <c r="U277">
        <f t="shared" si="218"/>
        <v>0</v>
      </c>
      <c r="V277">
        <f t="shared" si="219"/>
        <v>0</v>
      </c>
      <c r="W277">
        <f t="shared" si="246"/>
        <v>0</v>
      </c>
      <c r="X277">
        <f t="shared" si="220"/>
        <v>0</v>
      </c>
      <c r="Y277" s="22" t="s">
        <v>311</v>
      </c>
      <c r="Z277">
        <v>0</v>
      </c>
      <c r="AA277">
        <f t="shared" si="243"/>
        <v>1</v>
      </c>
      <c r="AB277">
        <f t="shared" si="221"/>
        <v>0</v>
      </c>
      <c r="AC277">
        <v>0</v>
      </c>
      <c r="AD277">
        <v>0</v>
      </c>
      <c r="AE277">
        <f t="shared" si="222"/>
        <v>0</v>
      </c>
      <c r="AF277" s="23">
        <f t="shared" si="260"/>
        <v>1</v>
      </c>
      <c r="AG277">
        <f t="shared" si="208"/>
        <v>0</v>
      </c>
      <c r="AH277">
        <v>0</v>
      </c>
      <c r="AJ277">
        <f t="shared" si="223"/>
        <v>0</v>
      </c>
      <c r="AK277" s="22" t="s">
        <v>312</v>
      </c>
      <c r="AN277">
        <f>IF(ISERROR(VLOOKUP($J277,'[1]early late'!$G$1:$BT$134,6,FALSE)),"",VLOOKUP($J277,'[1]early late'!$G$1:$BT$134,6,FALSE))</f>
        <v>12</v>
      </c>
      <c r="AO277" s="24">
        <v>2</v>
      </c>
      <c r="AP277" s="25">
        <f t="shared" si="247"/>
        <v>83.180821917808217</v>
      </c>
      <c r="AQ277">
        <v>1</v>
      </c>
      <c r="AS277" s="26">
        <v>1</v>
      </c>
      <c r="AT277" s="24">
        <v>1</v>
      </c>
      <c r="AU277" s="27">
        <v>7</v>
      </c>
      <c r="AW277" s="22">
        <v>39148</v>
      </c>
      <c r="AX277" s="22">
        <f>IF(ISERROR(VLOOKUP($J277,'[1]early late'!$G$1:$BT$134,7,FALSE)),"",VLOOKUP($J277,'[1]early late'!$G$1:$BT$134,7,FALSE))</f>
        <v>39156</v>
      </c>
      <c r="AY277" s="22">
        <v>39244</v>
      </c>
      <c r="AZ277" s="27">
        <f t="shared" si="257"/>
        <v>3.1333333333333333</v>
      </c>
      <c r="BA277" t="s">
        <v>101</v>
      </c>
      <c r="BB277" s="25">
        <f t="shared" si="259"/>
        <v>0</v>
      </c>
      <c r="BC277" s="27">
        <v>2.59</v>
      </c>
      <c r="BD277" s="27">
        <v>24.1</v>
      </c>
      <c r="BE277" s="27">
        <v>2.63</v>
      </c>
      <c r="BF277" s="27">
        <v>24.53</v>
      </c>
      <c r="BG277" s="27">
        <f>IF(ISERROR(VLOOKUP($J277,'[1]early late'!$G$1:$BT$134,8,FALSE)),"",VLOOKUP($J277,'[1]early late'!$G$1:$BT$134,8,FALSE))</f>
        <v>8</v>
      </c>
      <c r="BH277" s="27">
        <f>IF(ISERROR(VLOOKUP($J277,'[1]early late'!$G$1:$BT$134,9,FALSE)),"",VLOOKUP($J277,'[1]early late'!$G$1:$BT$134,9,FALSE))</f>
        <v>2.2839999999999998</v>
      </c>
      <c r="BI277" s="27"/>
      <c r="BJ277" s="27">
        <v>3.38</v>
      </c>
      <c r="BK277" s="27">
        <v>26.16</v>
      </c>
      <c r="BM277" s="28"/>
      <c r="BN277" s="28">
        <f>IF(ISERROR(VLOOKUP($J277,'[1]early late'!$G$1:$BT$134,40,FALSE)),"",VLOOKUP($J277,'[1]early late'!$G$1:$BT$134,40,FALSE))</f>
        <v>-0.30600000000000005</v>
      </c>
      <c r="BO277" s="28">
        <f>IF(ISERROR(VLOOKUP($J277,'[1]early late'!$G$1:$BT$134,41,FALSE)),"",VLOOKUP($J277,'[1]early late'!$G$1:$BT$134,41,FALSE))</f>
        <v>1.0960000000000001</v>
      </c>
      <c r="BP277">
        <f t="shared" si="248"/>
        <v>4.0000000000000036E-2</v>
      </c>
      <c r="BQ277">
        <f t="shared" si="224"/>
        <v>0.42999999999999972</v>
      </c>
      <c r="BR277">
        <f t="shared" si="225"/>
        <v>0.38999999999999968</v>
      </c>
      <c r="BS277">
        <f t="shared" si="249"/>
        <v>0.79</v>
      </c>
      <c r="BT277">
        <f t="shared" si="226"/>
        <v>2.0599999999999987</v>
      </c>
      <c r="BU277">
        <f t="shared" si="227"/>
        <v>1.2699999999999996</v>
      </c>
      <c r="BV277" t="str">
        <f t="shared" si="258"/>
        <v/>
      </c>
      <c r="BW277" s="24">
        <f t="shared" si="240"/>
        <v>0</v>
      </c>
      <c r="BX277" s="24">
        <f t="shared" si="228"/>
        <v>-0.51900000000000013</v>
      </c>
      <c r="BY277" s="24">
        <f t="shared" si="229"/>
        <v>0.83199999999999985</v>
      </c>
      <c r="BZ277" s="24">
        <f t="shared" si="230"/>
        <v>-0.40600000000000014</v>
      </c>
      <c r="CA277" s="24">
        <f t="shared" si="231"/>
        <v>1</v>
      </c>
      <c r="CB277" s="24" t="str">
        <f t="shared" si="250"/>
        <v/>
      </c>
      <c r="CC277" s="24">
        <f t="shared" si="232"/>
        <v>1</v>
      </c>
      <c r="CD277" s="25">
        <f t="shared" si="233"/>
        <v>0</v>
      </c>
      <c r="CE277" s="24">
        <f t="shared" si="234"/>
        <v>1</v>
      </c>
      <c r="CF277">
        <f t="shared" si="235"/>
        <v>1</v>
      </c>
      <c r="CG277">
        <f t="shared" si="251"/>
        <v>1</v>
      </c>
      <c r="CH277">
        <f t="shared" si="252"/>
        <v>0</v>
      </c>
      <c r="CI277">
        <f t="shared" si="253"/>
        <v>1</v>
      </c>
      <c r="CJ277">
        <f t="shared" si="254"/>
        <v>1</v>
      </c>
      <c r="CK277">
        <f t="shared" si="261"/>
        <v>8.8607594936708853</v>
      </c>
      <c r="CL277">
        <f t="shared" si="255"/>
        <v>0.96</v>
      </c>
      <c r="CM277">
        <f t="shared" si="256"/>
        <v>0</v>
      </c>
      <c r="CN277" t="str">
        <f t="shared" si="237"/>
        <v/>
      </c>
      <c r="CO277" t="str">
        <f t="shared" si="238"/>
        <v/>
      </c>
    </row>
    <row r="278" spans="1:93" ht="16" hidden="1" x14ac:dyDescent="0.2">
      <c r="A278">
        <v>84</v>
      </c>
      <c r="B278" t="s">
        <v>329</v>
      </c>
      <c r="C278" t="s">
        <v>94</v>
      </c>
      <c r="D278" t="s">
        <v>330</v>
      </c>
      <c r="E278" t="s">
        <v>109</v>
      </c>
      <c r="F278" t="s">
        <v>97</v>
      </c>
      <c r="G278">
        <v>90049</v>
      </c>
      <c r="H278" t="s">
        <v>331</v>
      </c>
      <c r="J278" t="str">
        <f t="shared" si="214"/>
        <v>Jill Silton_0</v>
      </c>
      <c r="K278" s="22">
        <v>13435</v>
      </c>
      <c r="L278">
        <v>1</v>
      </c>
      <c r="M278" s="22" t="s">
        <v>332</v>
      </c>
      <c r="N278" s="22"/>
      <c r="O278">
        <v>0</v>
      </c>
      <c r="P278">
        <v>0</v>
      </c>
      <c r="Q278">
        <v>0</v>
      </c>
      <c r="R278">
        <f t="shared" si="215"/>
        <v>0</v>
      </c>
      <c r="S278">
        <f t="shared" si="216"/>
        <v>1</v>
      </c>
      <c r="T278">
        <f t="shared" si="217"/>
        <v>0</v>
      </c>
      <c r="U278">
        <f t="shared" si="218"/>
        <v>0</v>
      </c>
      <c r="V278">
        <f t="shared" si="219"/>
        <v>0</v>
      </c>
      <c r="W278">
        <f t="shared" si="246"/>
        <v>0</v>
      </c>
      <c r="X278">
        <f t="shared" si="220"/>
        <v>0</v>
      </c>
      <c r="Y278" s="22" t="s">
        <v>333</v>
      </c>
      <c r="Z278">
        <v>0</v>
      </c>
      <c r="AA278">
        <f t="shared" si="243"/>
        <v>1</v>
      </c>
      <c r="AB278">
        <f t="shared" si="221"/>
        <v>1</v>
      </c>
      <c r="AC278">
        <v>0</v>
      </c>
      <c r="AD278">
        <v>1</v>
      </c>
      <c r="AE278">
        <f t="shared" si="222"/>
        <v>0</v>
      </c>
      <c r="AF278" s="23">
        <f t="shared" si="260"/>
        <v>0</v>
      </c>
      <c r="AG278">
        <f t="shared" si="208"/>
        <v>1</v>
      </c>
      <c r="AH278">
        <v>0</v>
      </c>
      <c r="AJ278">
        <f t="shared" si="223"/>
        <v>0</v>
      </c>
      <c r="AK278" s="22"/>
      <c r="AN278">
        <v>13</v>
      </c>
      <c r="AO278" s="24">
        <v>2</v>
      </c>
      <c r="AP278" s="25">
        <f t="shared" si="247"/>
        <v>67.728767123287668</v>
      </c>
      <c r="AQ278">
        <v>1</v>
      </c>
      <c r="AS278" s="26">
        <v>0</v>
      </c>
      <c r="AT278" s="24">
        <v>1</v>
      </c>
      <c r="AU278" s="27">
        <v>7</v>
      </c>
      <c r="AV278" s="27"/>
      <c r="AW278" s="22">
        <v>38516</v>
      </c>
      <c r="AX278" s="22" t="str">
        <f>IF(ISERROR(VLOOKUP($J278,'[1]early late'!$G$1:$BT$134,7,FALSE)),"",VLOOKUP($J278,'[1]early late'!$G$1:$BT$134,7,FALSE))</f>
        <v/>
      </c>
      <c r="AY278" s="22">
        <v>38628</v>
      </c>
      <c r="AZ278" s="27">
        <f t="shared" si="257"/>
        <v>3.6666666666666665</v>
      </c>
      <c r="BA278" t="s">
        <v>118</v>
      </c>
      <c r="BB278" s="25">
        <f t="shared" si="259"/>
        <v>1</v>
      </c>
      <c r="BC278" s="27">
        <v>1.78</v>
      </c>
      <c r="BD278" s="27">
        <v>18.260000000000002</v>
      </c>
      <c r="BE278" s="27">
        <v>2.23</v>
      </c>
      <c r="BF278" s="27">
        <v>16.670000000000002</v>
      </c>
      <c r="BG278" s="27" t="str">
        <f>IF(ISERROR(VLOOKUP($J278,'[1]early late'!$G$1:$BT$134,8,FALSE)),"",VLOOKUP($J278,'[1]early late'!$G$1:$BT$134,8,FALSE))</f>
        <v/>
      </c>
      <c r="BH278" s="27" t="str">
        <f>IF(ISERROR(VLOOKUP($J278,'[1]early late'!$G$1:$BT$134,9,FALSE)),"",VLOOKUP($J278,'[1]early late'!$G$1:$BT$134,9,FALSE))</f>
        <v/>
      </c>
      <c r="BI278" s="27"/>
      <c r="BJ278">
        <v>2.5499999999999998</v>
      </c>
      <c r="BK278">
        <v>14.6</v>
      </c>
      <c r="BM278" s="28" t="s">
        <v>334</v>
      </c>
      <c r="BN278" s="28" t="str">
        <f>IF(ISERROR(VLOOKUP($J278,'[1]early late'!$G$1:$BT$134,40,FALSE)),"",VLOOKUP($J278,'[1]early late'!$G$1:$BT$134,40,FALSE))</f>
        <v/>
      </c>
      <c r="BO278" s="28" t="str">
        <f>IF(ISERROR(VLOOKUP($J278,'[1]early late'!$G$1:$BT$134,41,FALSE)),"",VLOOKUP($J278,'[1]early late'!$G$1:$BT$134,41,FALSE))</f>
        <v/>
      </c>
      <c r="BP278">
        <f t="shared" si="248"/>
        <v>0.44999999999999996</v>
      </c>
      <c r="BQ278">
        <f t="shared" si="224"/>
        <v>-1.5899999999999999</v>
      </c>
      <c r="BR278">
        <f t="shared" si="225"/>
        <v>-2.04</v>
      </c>
      <c r="BS278">
        <f t="shared" si="249"/>
        <v>0.7699999999999998</v>
      </c>
      <c r="BT278">
        <f t="shared" si="226"/>
        <v>-3.6600000000000019</v>
      </c>
      <c r="BU278">
        <f t="shared" si="227"/>
        <v>-4.43</v>
      </c>
      <c r="BV278" t="str">
        <f t="shared" si="258"/>
        <v/>
      </c>
      <c r="BW278" s="24">
        <f t="shared" si="240"/>
        <v>0</v>
      </c>
      <c r="BX278" s="24">
        <f t="shared" si="228"/>
        <v>0.50999999999999979</v>
      </c>
      <c r="BY278" s="24">
        <f t="shared" si="229"/>
        <v>6.0000000000000053E-2</v>
      </c>
      <c r="BZ278" s="24">
        <f t="shared" si="230"/>
        <v>0.39999999999999991</v>
      </c>
      <c r="CA278" s="24">
        <f t="shared" si="231"/>
        <v>1</v>
      </c>
      <c r="CB278" s="24" t="str">
        <f t="shared" si="250"/>
        <v/>
      </c>
      <c r="CC278" s="24">
        <f t="shared" si="232"/>
        <v>1</v>
      </c>
      <c r="CD278" s="25">
        <f t="shared" si="233"/>
        <v>0</v>
      </c>
      <c r="CE278" s="24">
        <f t="shared" si="234"/>
        <v>1</v>
      </c>
      <c r="CF278">
        <f t="shared" si="235"/>
        <v>1</v>
      </c>
      <c r="CG278">
        <f t="shared" si="251"/>
        <v>1</v>
      </c>
      <c r="CH278">
        <f t="shared" si="252"/>
        <v>0</v>
      </c>
      <c r="CI278">
        <f t="shared" si="253"/>
        <v>1</v>
      </c>
      <c r="CJ278">
        <f t="shared" si="254"/>
        <v>1</v>
      </c>
      <c r="CK278">
        <f t="shared" si="261"/>
        <v>9.0909090909090935</v>
      </c>
      <c r="CL278">
        <f t="shared" si="255"/>
        <v>0.9800000000000002</v>
      </c>
      <c r="CM278">
        <f t="shared" si="256"/>
        <v>0</v>
      </c>
      <c r="CN278" t="str">
        <f t="shared" si="237"/>
        <v/>
      </c>
      <c r="CO278">
        <f t="shared" si="238"/>
        <v>1</v>
      </c>
    </row>
    <row r="279" spans="1:93" ht="16" hidden="1" x14ac:dyDescent="0.2">
      <c r="A279">
        <v>100</v>
      </c>
      <c r="B279" t="s">
        <v>371</v>
      </c>
      <c r="C279" t="s">
        <v>94</v>
      </c>
      <c r="D279" t="s">
        <v>372</v>
      </c>
      <c r="E279" t="s">
        <v>242</v>
      </c>
      <c r="F279" t="s">
        <v>97</v>
      </c>
      <c r="G279">
        <v>91403</v>
      </c>
      <c r="H279" t="s">
        <v>373</v>
      </c>
      <c r="J279" t="str">
        <f t="shared" si="214"/>
        <v>Les Rodin_0</v>
      </c>
      <c r="K279" s="22">
        <f>IF(ISERROR(VLOOKUP($J279,'[1]early late'!$G$1:$BT$134,4,FALSE)),"",VLOOKUP($J279,'[1]early late'!$G$1:$BT$134,4,FALSE))</f>
        <v>15815</v>
      </c>
      <c r="L279">
        <v>1</v>
      </c>
      <c r="M279" s="22" t="s">
        <v>374</v>
      </c>
      <c r="N279" s="22"/>
      <c r="O279">
        <v>1</v>
      </c>
      <c r="P279">
        <v>1</v>
      </c>
      <c r="Q279">
        <v>1</v>
      </c>
      <c r="R279">
        <f t="shared" si="215"/>
        <v>0</v>
      </c>
      <c r="S279">
        <f t="shared" si="216"/>
        <v>0</v>
      </c>
      <c r="T279">
        <f t="shared" si="217"/>
        <v>0</v>
      </c>
      <c r="U279">
        <f t="shared" si="218"/>
        <v>0</v>
      </c>
      <c r="V279">
        <f t="shared" si="219"/>
        <v>0</v>
      </c>
      <c r="W279">
        <f t="shared" si="246"/>
        <v>0</v>
      </c>
      <c r="X279">
        <f t="shared" si="220"/>
        <v>0</v>
      </c>
      <c r="Y279" s="22" t="s">
        <v>375</v>
      </c>
      <c r="Z279">
        <v>0</v>
      </c>
      <c r="AA279">
        <f t="shared" si="243"/>
        <v>1</v>
      </c>
      <c r="AB279">
        <f t="shared" si="221"/>
        <v>1</v>
      </c>
      <c r="AE279">
        <f t="shared" si="222"/>
        <v>0</v>
      </c>
      <c r="AF279" s="23">
        <f t="shared" si="260"/>
        <v>0</v>
      </c>
      <c r="AG279">
        <f t="shared" si="208"/>
        <v>0</v>
      </c>
      <c r="AH279">
        <v>0</v>
      </c>
      <c r="AJ279">
        <f t="shared" si="223"/>
        <v>0</v>
      </c>
      <c r="AK279" s="22"/>
      <c r="AO279" s="24">
        <v>1</v>
      </c>
      <c r="AP279" s="25">
        <f t="shared" si="247"/>
        <v>61.254794520547946</v>
      </c>
      <c r="AQ279">
        <v>1</v>
      </c>
      <c r="AS279" s="26">
        <v>0</v>
      </c>
      <c r="AT279" s="24">
        <v>1</v>
      </c>
      <c r="AU279" s="27">
        <v>7</v>
      </c>
      <c r="AW279" s="22">
        <v>38499</v>
      </c>
      <c r="AX279" s="22">
        <f>IF(ISERROR(VLOOKUP($J279,'[1]early late'!$G$1:$BT$134,7,FALSE)),"",VLOOKUP($J279,'[1]early late'!$G$1:$BT$134,7,FALSE))</f>
        <v>38505</v>
      </c>
      <c r="AY279" s="22">
        <v>38614</v>
      </c>
      <c r="AZ279" s="27">
        <f t="shared" si="257"/>
        <v>3.7333333333333334</v>
      </c>
      <c r="BA279" t="s">
        <v>101</v>
      </c>
      <c r="BB279" s="25">
        <f t="shared" si="259"/>
        <v>0</v>
      </c>
      <c r="BC279" s="27">
        <v>0.88</v>
      </c>
      <c r="BD279" s="27">
        <v>12.22</v>
      </c>
      <c r="BE279" s="27">
        <v>1.2</v>
      </c>
      <c r="BF279" s="27">
        <v>11.71</v>
      </c>
      <c r="BG279" s="27">
        <f>IF(ISERROR(VLOOKUP($J279,'[1]early late'!$G$1:$BT$134,8,FALSE)),"",VLOOKUP($J279,'[1]early late'!$G$1:$BT$134,8,FALSE))</f>
        <v>5</v>
      </c>
      <c r="BH279" s="27">
        <f>IF(ISERROR(VLOOKUP($J279,'[1]early late'!$G$1:$BT$134,9,FALSE)),"",VLOOKUP($J279,'[1]early late'!$G$1:$BT$134,9,FALSE))</f>
        <v>1.6339999999999999</v>
      </c>
      <c r="BI279" s="27"/>
      <c r="BJ279">
        <v>2.06</v>
      </c>
      <c r="BK279">
        <v>13.31</v>
      </c>
      <c r="BM279" s="28" t="s">
        <v>376</v>
      </c>
      <c r="BN279" s="28">
        <f>IF(ISERROR(VLOOKUP($J279,'[1]early late'!$G$1:$BT$134,40,FALSE)),"",VLOOKUP($J279,'[1]early late'!$G$1:$BT$134,40,FALSE))</f>
        <v>0.75399999999999989</v>
      </c>
      <c r="BO279" s="28">
        <f>IF(ISERROR(VLOOKUP($J279,'[1]early late'!$G$1:$BT$134,41,FALSE)),"",VLOOKUP($J279,'[1]early late'!$G$1:$BT$134,41,FALSE))</f>
        <v>0.42600000000000016</v>
      </c>
      <c r="BP279">
        <f t="shared" si="248"/>
        <v>0.31999999999999995</v>
      </c>
      <c r="BQ279">
        <f t="shared" si="224"/>
        <v>-0.50999999999999979</v>
      </c>
      <c r="BR279">
        <f t="shared" si="225"/>
        <v>-0.82999999999999974</v>
      </c>
      <c r="BS279">
        <f t="shared" si="249"/>
        <v>1.1800000000000002</v>
      </c>
      <c r="BT279">
        <f t="shared" si="226"/>
        <v>1.0899999999999999</v>
      </c>
      <c r="BU279">
        <f t="shared" si="227"/>
        <v>-8.9999999999999858E-2</v>
      </c>
      <c r="BV279" t="str">
        <f t="shared" si="258"/>
        <v/>
      </c>
      <c r="BW279" s="24">
        <f t="shared" si="240"/>
        <v>1</v>
      </c>
      <c r="BX279" s="24">
        <f t="shared" si="228"/>
        <v>2.0000000000000018E-2</v>
      </c>
      <c r="BY279" s="24">
        <f t="shared" si="229"/>
        <v>-0.12</v>
      </c>
      <c r="BZ279" s="24">
        <f t="shared" si="230"/>
        <v>-9.000000000000008E-2</v>
      </c>
      <c r="CA279" s="24">
        <f t="shared" si="231"/>
        <v>1</v>
      </c>
      <c r="CB279" s="24">
        <f t="shared" si="250"/>
        <v>1</v>
      </c>
      <c r="CC279" s="24">
        <f t="shared" si="232"/>
        <v>1</v>
      </c>
      <c r="CD279" s="25">
        <f t="shared" si="233"/>
        <v>0</v>
      </c>
      <c r="CE279" s="24">
        <f t="shared" si="234"/>
        <v>1</v>
      </c>
      <c r="CF279">
        <f t="shared" si="235"/>
        <v>1</v>
      </c>
      <c r="CG279">
        <f t="shared" si="251"/>
        <v>0</v>
      </c>
      <c r="CH279">
        <f t="shared" si="252"/>
        <v>1</v>
      </c>
      <c r="CI279">
        <f t="shared" si="253"/>
        <v>1</v>
      </c>
      <c r="CJ279">
        <f t="shared" si="254"/>
        <v>1</v>
      </c>
      <c r="CK279">
        <f t="shared" si="261"/>
        <v>5.9322033898305078</v>
      </c>
      <c r="CL279">
        <f t="shared" si="255"/>
        <v>0.56999999999999984</v>
      </c>
      <c r="CM279">
        <f t="shared" si="256"/>
        <v>0</v>
      </c>
      <c r="CN279" t="str">
        <f t="shared" si="237"/>
        <v/>
      </c>
      <c r="CO279">
        <f t="shared" si="238"/>
        <v>1</v>
      </c>
    </row>
    <row r="280" spans="1:93" ht="16" x14ac:dyDescent="0.2">
      <c r="A280">
        <v>102</v>
      </c>
      <c r="B280" t="s">
        <v>377</v>
      </c>
      <c r="C280" t="s">
        <v>94</v>
      </c>
      <c r="D280" t="s">
        <v>378</v>
      </c>
      <c r="E280" t="s">
        <v>379</v>
      </c>
      <c r="F280" t="s">
        <v>97</v>
      </c>
      <c r="G280">
        <v>91381</v>
      </c>
      <c r="H280" t="s">
        <v>380</v>
      </c>
      <c r="J280" t="str">
        <f t="shared" si="214"/>
        <v>Lida Ziegler_0</v>
      </c>
      <c r="K280" s="22">
        <v>14039</v>
      </c>
      <c r="L280">
        <v>0</v>
      </c>
      <c r="M280" s="22"/>
      <c r="N280" s="22"/>
      <c r="O280">
        <v>0</v>
      </c>
      <c r="P280">
        <v>0</v>
      </c>
      <c r="Q280">
        <v>0</v>
      </c>
      <c r="R280">
        <f t="shared" si="215"/>
        <v>0</v>
      </c>
      <c r="S280">
        <f t="shared" si="216"/>
        <v>0</v>
      </c>
      <c r="T280">
        <f t="shared" si="217"/>
        <v>0</v>
      </c>
      <c r="U280">
        <f t="shared" si="218"/>
        <v>0</v>
      </c>
      <c r="V280">
        <f t="shared" si="219"/>
        <v>0</v>
      </c>
      <c r="W280">
        <f t="shared" si="246"/>
        <v>0</v>
      </c>
      <c r="X280">
        <f t="shared" si="220"/>
        <v>0</v>
      </c>
      <c r="Y280" s="22" t="s">
        <v>381</v>
      </c>
      <c r="Z280">
        <v>0</v>
      </c>
      <c r="AA280">
        <v>1</v>
      </c>
      <c r="AB280">
        <f t="shared" si="221"/>
        <v>0</v>
      </c>
      <c r="AC280">
        <v>0</v>
      </c>
      <c r="AD280">
        <v>0</v>
      </c>
      <c r="AE280">
        <f t="shared" si="222"/>
        <v>0</v>
      </c>
      <c r="AF280" s="23">
        <f t="shared" si="260"/>
        <v>0</v>
      </c>
      <c r="AG280">
        <f t="shared" si="208"/>
        <v>0</v>
      </c>
      <c r="AH280">
        <v>0</v>
      </c>
      <c r="AJ280">
        <f t="shared" si="223"/>
        <v>0</v>
      </c>
      <c r="AK280" s="22"/>
      <c r="AN280">
        <v>14</v>
      </c>
      <c r="AO280" s="24">
        <v>2</v>
      </c>
      <c r="AP280" s="25">
        <f t="shared" si="247"/>
        <v>63.134246575342466</v>
      </c>
      <c r="AQ280">
        <v>1</v>
      </c>
      <c r="AS280" s="26">
        <v>0</v>
      </c>
      <c r="AT280" s="24">
        <v>1</v>
      </c>
      <c r="AU280" s="27">
        <v>7</v>
      </c>
      <c r="AW280" s="22">
        <v>37419</v>
      </c>
      <c r="AX280" s="22" t="str">
        <f>IF(ISERROR(VLOOKUP($J280,'[1]early late'!$G$1:$BT$134,7,FALSE)),"",VLOOKUP($J280,'[1]early late'!$G$1:$BT$134,7,FALSE))</f>
        <v/>
      </c>
      <c r="AY280" s="22">
        <v>37508</v>
      </c>
      <c r="AZ280" s="27">
        <f t="shared" si="257"/>
        <v>2.9</v>
      </c>
      <c r="BA280" t="s">
        <v>245</v>
      </c>
      <c r="BB280" s="25">
        <f t="shared" si="259"/>
        <v>2</v>
      </c>
      <c r="BC280" s="27">
        <v>-1.21</v>
      </c>
      <c r="BD280" s="27">
        <v>16.600000000000001</v>
      </c>
      <c r="BE280" s="27">
        <v>3.02</v>
      </c>
      <c r="BF280" s="27">
        <v>19.52</v>
      </c>
      <c r="BG280" s="27" t="str">
        <f>IF(ISERROR(VLOOKUP($J280,'[1]early late'!$G$1:$BT$134,8,FALSE)),"",VLOOKUP($J280,'[1]early late'!$G$1:$BT$134,8,FALSE))</f>
        <v/>
      </c>
      <c r="BH280" s="27" t="str">
        <f>IF(ISERROR(VLOOKUP($J280,'[1]early late'!$G$1:$BT$134,9,FALSE)),"",VLOOKUP($J280,'[1]early late'!$G$1:$BT$134,9,FALSE))</f>
        <v/>
      </c>
      <c r="BI280" s="27"/>
      <c r="BJ280">
        <v>1.46</v>
      </c>
      <c r="BK280">
        <v>18.11</v>
      </c>
      <c r="BM280" s="28" t="s">
        <v>382</v>
      </c>
      <c r="BN280" s="28" t="str">
        <f>IF(ISERROR(VLOOKUP($J280,'[1]early late'!$G$1:$BT$134,40,FALSE)),"",VLOOKUP($J280,'[1]early late'!$G$1:$BT$134,40,FALSE))</f>
        <v/>
      </c>
      <c r="BO280" s="28" t="str">
        <f>IF(ISERROR(VLOOKUP($J280,'[1]early late'!$G$1:$BT$134,41,FALSE)),"",VLOOKUP($J280,'[1]early late'!$G$1:$BT$134,41,FALSE))</f>
        <v/>
      </c>
      <c r="BP280">
        <f t="shared" si="248"/>
        <v>4.2300000000000004</v>
      </c>
      <c r="BQ280">
        <f t="shared" si="224"/>
        <v>2.9199999999999982</v>
      </c>
      <c r="BR280">
        <f t="shared" si="225"/>
        <v>-1.3100000000000023</v>
      </c>
      <c r="BS280">
        <f t="shared" si="249"/>
        <v>2.67</v>
      </c>
      <c r="BT280">
        <f t="shared" si="226"/>
        <v>1.509999999999998</v>
      </c>
      <c r="BU280">
        <f t="shared" si="227"/>
        <v>-1.1600000000000037</v>
      </c>
      <c r="BV280" t="str">
        <f t="shared" si="258"/>
        <v/>
      </c>
      <c r="BW280" s="24">
        <f t="shared" si="240"/>
        <v>1</v>
      </c>
      <c r="BX280" s="24">
        <f t="shared" si="228"/>
        <v>-0.32000000000000006</v>
      </c>
      <c r="BY280" s="24">
        <f t="shared" si="229"/>
        <v>-1.21</v>
      </c>
      <c r="BZ280" s="24">
        <f t="shared" si="230"/>
        <v>0.16999999999999993</v>
      </c>
      <c r="CA280" s="24">
        <f t="shared" si="231"/>
        <v>0</v>
      </c>
      <c r="CB280" s="24">
        <f t="shared" si="250"/>
        <v>0</v>
      </c>
      <c r="CC280" s="24">
        <f t="shared" si="232"/>
        <v>0</v>
      </c>
      <c r="CD280" s="25">
        <f t="shared" si="233"/>
        <v>0</v>
      </c>
      <c r="CE280" s="24">
        <f t="shared" si="234"/>
        <v>1</v>
      </c>
      <c r="CF280">
        <f t="shared" si="235"/>
        <v>1</v>
      </c>
      <c r="CG280">
        <f t="shared" si="251"/>
        <v>0</v>
      </c>
      <c r="CH280">
        <f t="shared" si="252"/>
        <v>1</v>
      </c>
      <c r="CI280">
        <f t="shared" si="253"/>
        <v>1</v>
      </c>
      <c r="CJ280">
        <f t="shared" si="254"/>
        <v>1</v>
      </c>
      <c r="CK280">
        <f t="shared" si="261"/>
        <v>2.6217228464419478</v>
      </c>
      <c r="CL280">
        <f t="shared" si="255"/>
        <v>-0.91999999999999993</v>
      </c>
      <c r="CM280">
        <f t="shared" si="256"/>
        <v>0</v>
      </c>
      <c r="CN280" t="str">
        <f t="shared" si="237"/>
        <v/>
      </c>
      <c r="CO280" t="str">
        <f t="shared" si="238"/>
        <v/>
      </c>
    </row>
    <row r="281" spans="1:93" ht="16" x14ac:dyDescent="0.2">
      <c r="A281">
        <v>104</v>
      </c>
      <c r="B281" t="s">
        <v>384</v>
      </c>
      <c r="C281" t="s">
        <v>94</v>
      </c>
      <c r="D281" t="s">
        <v>385</v>
      </c>
      <c r="E281" t="s">
        <v>386</v>
      </c>
      <c r="F281" t="s">
        <v>97</v>
      </c>
      <c r="G281">
        <v>90305</v>
      </c>
      <c r="H281" t="s">
        <v>387</v>
      </c>
      <c r="J281" t="str">
        <f t="shared" si="214"/>
        <v>Linda Thomas_0</v>
      </c>
      <c r="K281" s="22">
        <v>18735</v>
      </c>
      <c r="L281">
        <v>0</v>
      </c>
      <c r="M281" s="22"/>
      <c r="N281" s="22"/>
      <c r="O281">
        <v>0</v>
      </c>
      <c r="P281">
        <v>0</v>
      </c>
      <c r="Q281">
        <v>0</v>
      </c>
      <c r="R281">
        <f t="shared" si="215"/>
        <v>0</v>
      </c>
      <c r="S281">
        <f t="shared" si="216"/>
        <v>0</v>
      </c>
      <c r="T281">
        <f t="shared" si="217"/>
        <v>0</v>
      </c>
      <c r="U281">
        <f t="shared" si="218"/>
        <v>0</v>
      </c>
      <c r="V281">
        <f t="shared" si="219"/>
        <v>0</v>
      </c>
      <c r="W281">
        <f t="shared" si="246"/>
        <v>0</v>
      </c>
      <c r="X281">
        <f t="shared" si="220"/>
        <v>0</v>
      </c>
      <c r="Y281" s="22" t="s">
        <v>148</v>
      </c>
      <c r="Z281">
        <v>0</v>
      </c>
      <c r="AA281">
        <f t="shared" ref="AA281:AA326" si="262">IF(ISERROR(SEARCH("ptosis",Y281)),0,1)</f>
        <v>1</v>
      </c>
      <c r="AB281">
        <f t="shared" si="221"/>
        <v>0</v>
      </c>
      <c r="AC281">
        <v>0</v>
      </c>
      <c r="AD281">
        <v>0</v>
      </c>
      <c r="AE281">
        <f t="shared" si="222"/>
        <v>0</v>
      </c>
      <c r="AF281" s="23">
        <f t="shared" si="260"/>
        <v>0</v>
      </c>
      <c r="AG281">
        <f t="shared" si="208"/>
        <v>0</v>
      </c>
      <c r="AH281">
        <v>0</v>
      </c>
      <c r="AJ281">
        <f t="shared" si="223"/>
        <v>0</v>
      </c>
      <c r="AK281" s="22"/>
      <c r="AN281">
        <v>15</v>
      </c>
      <c r="AO281" s="24">
        <v>2</v>
      </c>
      <c r="AP281" s="25">
        <f t="shared" si="247"/>
        <v>48.293150684931504</v>
      </c>
      <c r="AQ281">
        <v>1</v>
      </c>
      <c r="AS281" s="26">
        <v>0</v>
      </c>
      <c r="AT281" s="24">
        <v>1</v>
      </c>
      <c r="AU281" s="27">
        <v>7</v>
      </c>
      <c r="AV281" s="27"/>
      <c r="AW281" s="22">
        <v>36620</v>
      </c>
      <c r="AX281" s="22" t="str">
        <f>IF(ISERROR(VLOOKUP($J281,'[1]early late'!$G$1:$BT$134,7,FALSE)),"",VLOOKUP($J281,'[1]early late'!$G$1:$BT$134,7,FALSE))</f>
        <v/>
      </c>
      <c r="AY281" s="22">
        <v>36811</v>
      </c>
      <c r="AZ281" s="27">
        <f t="shared" si="257"/>
        <v>6.2666666666666666</v>
      </c>
      <c r="BA281" t="s">
        <v>118</v>
      </c>
      <c r="BB281" s="25">
        <f t="shared" si="259"/>
        <v>1</v>
      </c>
      <c r="BC281" s="27">
        <v>0.95799999999999996</v>
      </c>
      <c r="BD281" s="27">
        <v>17.457999999999998</v>
      </c>
      <c r="BE281" s="27">
        <v>0</v>
      </c>
      <c r="BF281" s="27">
        <v>18.399999999999999</v>
      </c>
      <c r="BG281" s="27" t="str">
        <f>IF(ISERROR(VLOOKUP($J281,'[1]early late'!$G$1:$BT$134,8,FALSE)),"",VLOOKUP($J281,'[1]early late'!$G$1:$BT$134,8,FALSE))</f>
        <v/>
      </c>
      <c r="BH281" s="27" t="str">
        <f>IF(ISERROR(VLOOKUP($J281,'[1]early late'!$G$1:$BT$134,9,FALSE)),"",VLOOKUP($J281,'[1]early late'!$G$1:$BT$134,9,FALSE))</f>
        <v/>
      </c>
      <c r="BI281" s="27"/>
      <c r="BJ281">
        <v>1.69</v>
      </c>
      <c r="BK281">
        <v>14.43</v>
      </c>
      <c r="BM281" s="28" t="s">
        <v>234</v>
      </c>
      <c r="BN281" s="28" t="str">
        <f>IF(ISERROR(VLOOKUP($J281,'[1]early late'!$G$1:$BT$134,40,FALSE)),"",VLOOKUP($J281,'[1]early late'!$G$1:$BT$134,40,FALSE))</f>
        <v/>
      </c>
      <c r="BO281" s="28" t="str">
        <f>IF(ISERROR(VLOOKUP($J281,'[1]early late'!$G$1:$BT$134,41,FALSE)),"",VLOOKUP($J281,'[1]early late'!$G$1:$BT$134,41,FALSE))</f>
        <v/>
      </c>
      <c r="BP281">
        <f t="shared" si="248"/>
        <v>-0.95799999999999996</v>
      </c>
      <c r="BQ281">
        <f t="shared" si="224"/>
        <v>0.94200000000000017</v>
      </c>
      <c r="BR281">
        <f t="shared" si="225"/>
        <v>1.9000000000000001</v>
      </c>
      <c r="BS281">
        <f t="shared" si="249"/>
        <v>0.73199999999999998</v>
      </c>
      <c r="BT281">
        <f t="shared" si="226"/>
        <v>-3.0279999999999987</v>
      </c>
      <c r="BU281">
        <f t="shared" si="227"/>
        <v>-3.76</v>
      </c>
      <c r="BV281" t="str">
        <f t="shared" si="258"/>
        <v/>
      </c>
      <c r="BW281" s="24">
        <f t="shared" si="240"/>
        <v>0</v>
      </c>
      <c r="BX281" s="24">
        <f t="shared" si="228"/>
        <v>-1.35</v>
      </c>
      <c r="BY281" s="24">
        <f t="shared" si="229"/>
        <v>1.3279999999999998</v>
      </c>
      <c r="BZ281" s="24">
        <f t="shared" si="230"/>
        <v>-1.6439999999999999</v>
      </c>
      <c r="CA281" s="24">
        <f t="shared" si="231"/>
        <v>0</v>
      </c>
      <c r="CB281" s="24" t="str">
        <f t="shared" si="250"/>
        <v/>
      </c>
      <c r="CC281" s="24">
        <f t="shared" si="232"/>
        <v>0</v>
      </c>
      <c r="CD281" s="25">
        <f t="shared" si="233"/>
        <v>0</v>
      </c>
      <c r="CE281" s="24">
        <f t="shared" si="234"/>
        <v>0</v>
      </c>
      <c r="CF281">
        <f t="shared" si="235"/>
        <v>1</v>
      </c>
      <c r="CG281">
        <f t="shared" si="251"/>
        <v>0</v>
      </c>
      <c r="CH281">
        <f t="shared" si="252"/>
        <v>0</v>
      </c>
      <c r="CI281">
        <f t="shared" si="253"/>
        <v>0</v>
      </c>
      <c r="CJ281">
        <f t="shared" si="254"/>
        <v>0</v>
      </c>
      <c r="CK281">
        <f t="shared" si="261"/>
        <v>9.5628415300546443</v>
      </c>
      <c r="CL281">
        <f t="shared" si="255"/>
        <v>1.018</v>
      </c>
      <c r="CM281">
        <f t="shared" si="256"/>
        <v>1</v>
      </c>
      <c r="CN281" t="str">
        <f t="shared" si="237"/>
        <v/>
      </c>
      <c r="CO281" t="str">
        <f t="shared" si="238"/>
        <v/>
      </c>
    </row>
    <row r="282" spans="1:93" ht="16" x14ac:dyDescent="0.2">
      <c r="A282">
        <v>106</v>
      </c>
      <c r="B282" t="s">
        <v>388</v>
      </c>
      <c r="C282" t="s">
        <v>94</v>
      </c>
      <c r="D282" t="s">
        <v>389</v>
      </c>
      <c r="E282" t="s">
        <v>390</v>
      </c>
      <c r="F282" t="s">
        <v>391</v>
      </c>
      <c r="G282">
        <v>33572</v>
      </c>
      <c r="H282" t="s">
        <v>392</v>
      </c>
      <c r="J282" t="str">
        <f t="shared" si="214"/>
        <v>Loren Smith_0</v>
      </c>
      <c r="K282" s="22">
        <v>18104</v>
      </c>
      <c r="L282">
        <v>1</v>
      </c>
      <c r="M282" s="22" t="s">
        <v>393</v>
      </c>
      <c r="N282" s="22"/>
      <c r="O282">
        <v>0</v>
      </c>
      <c r="P282">
        <v>0</v>
      </c>
      <c r="Q282">
        <v>0</v>
      </c>
      <c r="R282">
        <f t="shared" si="215"/>
        <v>0</v>
      </c>
      <c r="S282">
        <f t="shared" si="216"/>
        <v>0</v>
      </c>
      <c r="T282">
        <f t="shared" si="217"/>
        <v>0</v>
      </c>
      <c r="U282">
        <f t="shared" si="218"/>
        <v>0</v>
      </c>
      <c r="V282">
        <f t="shared" si="219"/>
        <v>0</v>
      </c>
      <c r="W282">
        <f t="shared" si="246"/>
        <v>0</v>
      </c>
      <c r="X282">
        <f t="shared" si="220"/>
        <v>0</v>
      </c>
      <c r="Y282" s="22" t="s">
        <v>158</v>
      </c>
      <c r="Z282">
        <v>0</v>
      </c>
      <c r="AA282">
        <f t="shared" si="262"/>
        <v>1</v>
      </c>
      <c r="AB282">
        <f t="shared" si="221"/>
        <v>0</v>
      </c>
      <c r="AC282">
        <v>0</v>
      </c>
      <c r="AD282">
        <v>0</v>
      </c>
      <c r="AE282">
        <f t="shared" si="222"/>
        <v>0</v>
      </c>
      <c r="AF282" s="23">
        <f t="shared" si="260"/>
        <v>0</v>
      </c>
      <c r="AG282">
        <f t="shared" si="208"/>
        <v>0</v>
      </c>
      <c r="AH282">
        <v>0</v>
      </c>
      <c r="AJ282">
        <f t="shared" si="223"/>
        <v>0</v>
      </c>
      <c r="AK282" s="22"/>
      <c r="AN282">
        <v>14</v>
      </c>
      <c r="AO282" s="24">
        <v>1</v>
      </c>
      <c r="AP282" s="25">
        <f t="shared" si="247"/>
        <v>59.169863013698631</v>
      </c>
      <c r="AQ282">
        <v>3</v>
      </c>
      <c r="AS282" s="26">
        <v>0</v>
      </c>
      <c r="AT282" s="24">
        <v>1</v>
      </c>
      <c r="AU282" s="27">
        <v>7</v>
      </c>
      <c r="AW282" s="22">
        <v>40016</v>
      </c>
      <c r="AX282" s="22" t="str">
        <f>IF(ISERROR(VLOOKUP($J282,'[1]early late'!$G$1:$BT$134,7,FALSE)),"",VLOOKUP($J282,'[1]early late'!$G$1:$BT$134,7,FALSE))</f>
        <v/>
      </c>
      <c r="AY282" s="22">
        <v>40245</v>
      </c>
      <c r="AZ282" s="27">
        <f t="shared" si="257"/>
        <v>7.5333333333333332</v>
      </c>
      <c r="BA282" t="s">
        <v>101</v>
      </c>
      <c r="BB282" s="25">
        <f t="shared" si="259"/>
        <v>0</v>
      </c>
      <c r="BC282" s="27">
        <v>1.3540000000000001</v>
      </c>
      <c r="BD282" s="27">
        <v>11.85</v>
      </c>
      <c r="BE282" s="27">
        <v>3.24</v>
      </c>
      <c r="BF282" s="27">
        <v>13.93</v>
      </c>
      <c r="BG282" s="27" t="str">
        <f>IF(ISERROR(VLOOKUP($J282,'[1]early late'!$G$1:$BT$134,8,FALSE)),"",VLOOKUP($J282,'[1]early late'!$G$1:$BT$134,8,FALSE))</f>
        <v/>
      </c>
      <c r="BH282" s="27" t="str">
        <f>IF(ISERROR(VLOOKUP($J282,'[1]early late'!$G$1:$BT$134,9,FALSE)),"",VLOOKUP($J282,'[1]early late'!$G$1:$BT$134,9,FALSE))</f>
        <v/>
      </c>
      <c r="BI282" s="27"/>
      <c r="BJ282">
        <v>2.7189999999999999</v>
      </c>
      <c r="BK282">
        <v>11.253</v>
      </c>
      <c r="BM282" s="28"/>
      <c r="BN282" s="28" t="str">
        <f>IF(ISERROR(VLOOKUP($J282,'[1]early late'!$G$1:$BT$134,40,FALSE)),"",VLOOKUP($J282,'[1]early late'!$G$1:$BT$134,40,FALSE))</f>
        <v/>
      </c>
      <c r="BO282" s="28" t="str">
        <f>IF(ISERROR(VLOOKUP($J282,'[1]early late'!$G$1:$BT$134,41,FALSE)),"",VLOOKUP($J282,'[1]early late'!$G$1:$BT$134,41,FALSE))</f>
        <v/>
      </c>
      <c r="BP282">
        <f t="shared" si="248"/>
        <v>1.8860000000000001</v>
      </c>
      <c r="BQ282">
        <f t="shared" si="224"/>
        <v>2.08</v>
      </c>
      <c r="BR282">
        <f t="shared" si="225"/>
        <v>0.19399999999999995</v>
      </c>
      <c r="BS282">
        <f t="shared" si="249"/>
        <v>1.3649999999999998</v>
      </c>
      <c r="BT282">
        <f t="shared" si="226"/>
        <v>-0.59699999999999953</v>
      </c>
      <c r="BU282">
        <f t="shared" si="227"/>
        <v>-1.961999999999998</v>
      </c>
      <c r="BV282" t="str">
        <f t="shared" si="258"/>
        <v/>
      </c>
      <c r="BW282" s="24">
        <f t="shared" si="240"/>
        <v>1</v>
      </c>
      <c r="BX282" s="24" t="str">
        <f t="shared" si="228"/>
        <v/>
      </c>
      <c r="BY282" s="24" t="str">
        <f t="shared" si="229"/>
        <v/>
      </c>
      <c r="BZ282" s="24" t="str">
        <f t="shared" si="230"/>
        <v/>
      </c>
      <c r="CA282" s="24" t="str">
        <f t="shared" si="231"/>
        <v/>
      </c>
      <c r="CB282" s="24">
        <f t="shared" si="250"/>
        <v>0</v>
      </c>
      <c r="CC282" s="24">
        <f t="shared" si="232"/>
        <v>0</v>
      </c>
      <c r="CD282" s="25">
        <f t="shared" si="233"/>
        <v>0</v>
      </c>
      <c r="CE282" s="24" t="str">
        <f t="shared" si="234"/>
        <v/>
      </c>
      <c r="CF282">
        <f t="shared" si="235"/>
        <v>1</v>
      </c>
      <c r="CG282">
        <f t="shared" si="251"/>
        <v>1</v>
      </c>
      <c r="CH282">
        <f t="shared" si="252"/>
        <v>1</v>
      </c>
      <c r="CI282">
        <f t="shared" si="253"/>
        <v>0</v>
      </c>
      <c r="CJ282">
        <f t="shared" si="254"/>
        <v>1</v>
      </c>
      <c r="CK282">
        <f t="shared" si="261"/>
        <v>5.1282051282051286</v>
      </c>
      <c r="CL282">
        <f t="shared" si="255"/>
        <v>0.38500000000000023</v>
      </c>
      <c r="CM282">
        <f t="shared" si="256"/>
        <v>0</v>
      </c>
      <c r="CN282" t="str">
        <f t="shared" si="237"/>
        <v/>
      </c>
      <c r="CO282" t="str">
        <f t="shared" si="238"/>
        <v/>
      </c>
    </row>
    <row r="283" spans="1:93" ht="16" x14ac:dyDescent="0.2">
      <c r="A283">
        <v>109</v>
      </c>
      <c r="B283" t="s">
        <v>394</v>
      </c>
      <c r="C283" t="s">
        <v>94</v>
      </c>
      <c r="J283" t="str">
        <f t="shared" si="214"/>
        <v>Lyman Massey_1</v>
      </c>
      <c r="K283" s="22">
        <f>IF(ISERROR(VLOOKUP($J283,'[1]early late'!$G$1:$BT$134,4,FALSE)),"",VLOOKUP($J283,'[1]early late'!$G$1:$BT$134,4,FALSE))</f>
        <v>16100</v>
      </c>
      <c r="L283">
        <v>1</v>
      </c>
      <c r="M283" s="22" t="s">
        <v>395</v>
      </c>
      <c r="N283" s="22"/>
      <c r="O283">
        <v>1</v>
      </c>
      <c r="P283">
        <v>1</v>
      </c>
      <c r="Q283">
        <v>0</v>
      </c>
      <c r="R283">
        <f t="shared" si="215"/>
        <v>0</v>
      </c>
      <c r="S283">
        <f t="shared" si="216"/>
        <v>0</v>
      </c>
      <c r="T283">
        <f t="shared" si="217"/>
        <v>0</v>
      </c>
      <c r="U283">
        <f t="shared" si="218"/>
        <v>0</v>
      </c>
      <c r="V283">
        <f t="shared" si="219"/>
        <v>0</v>
      </c>
      <c r="W283">
        <f t="shared" si="246"/>
        <v>0</v>
      </c>
      <c r="X283">
        <f t="shared" si="220"/>
        <v>0</v>
      </c>
      <c r="Y283" s="22" t="s">
        <v>148</v>
      </c>
      <c r="Z283">
        <v>0</v>
      </c>
      <c r="AA283">
        <f t="shared" si="262"/>
        <v>1</v>
      </c>
      <c r="AB283">
        <f t="shared" si="221"/>
        <v>0</v>
      </c>
      <c r="AC283">
        <v>0</v>
      </c>
      <c r="AD283">
        <v>0</v>
      </c>
      <c r="AE283">
        <f t="shared" si="222"/>
        <v>0</v>
      </c>
      <c r="AF283" s="23">
        <f t="shared" si="260"/>
        <v>0</v>
      </c>
      <c r="AG283">
        <f t="shared" ref="AG283:AG338" si="263">IF(ISERROR(SEARCH("entro",Y283)),0,1)</f>
        <v>0</v>
      </c>
      <c r="AH283">
        <v>0</v>
      </c>
      <c r="AJ283">
        <f t="shared" si="223"/>
        <v>0</v>
      </c>
      <c r="AK283" s="22"/>
      <c r="AN283">
        <f>IF(ISERROR(VLOOKUP($J283,'[1]early late'!$G$1:$BT$134,6,FALSE)),"",VLOOKUP($J283,'[1]early late'!$G$1:$BT$134,6,FALSE))</f>
        <v>14</v>
      </c>
      <c r="AO283" s="24">
        <v>1</v>
      </c>
      <c r="AP283" s="25">
        <f t="shared" si="247"/>
        <v>64.583561643835623</v>
      </c>
      <c r="AQ283">
        <v>1</v>
      </c>
      <c r="AS283" s="26">
        <v>1</v>
      </c>
      <c r="AT283" s="24">
        <v>1</v>
      </c>
      <c r="AU283" s="27">
        <v>7</v>
      </c>
      <c r="AW283" s="29">
        <f>AW282</f>
        <v>40016</v>
      </c>
      <c r="AX283" s="22">
        <f>IF(ISERROR(VLOOKUP($J283,'[1]early late'!$G$1:$BT$134,7,FALSE)),"",VLOOKUP($J283,'[1]early late'!$G$1:$BT$134,7,FALSE))</f>
        <v>40337</v>
      </c>
      <c r="AY283" s="29">
        <f>AY282</f>
        <v>40245</v>
      </c>
      <c r="AZ283" s="27">
        <f t="shared" si="257"/>
        <v>7.5333333333333332</v>
      </c>
      <c r="BA283" t="s">
        <v>101</v>
      </c>
      <c r="BB283" s="25">
        <f t="shared" si="259"/>
        <v>0</v>
      </c>
      <c r="BC283">
        <v>2.7</v>
      </c>
      <c r="BD283">
        <v>12.17</v>
      </c>
      <c r="BE283">
        <v>3.87</v>
      </c>
      <c r="BF283">
        <v>11.54</v>
      </c>
      <c r="BG283" s="27">
        <f>IF(ISERROR(VLOOKUP($J283,'[1]early late'!$G$1:$BT$134,8,FALSE)),"",VLOOKUP($J283,'[1]early late'!$G$1:$BT$134,8,FALSE))</f>
        <v>7</v>
      </c>
      <c r="BH283" s="27">
        <f>IF(ISERROR(VLOOKUP($J283,'[1]early late'!$G$1:$BT$134,9,FALSE)),"",VLOOKUP($J283,'[1]early late'!$G$1:$BT$134,9,FALSE))</f>
        <v>3.9529999999999998</v>
      </c>
      <c r="BJ283">
        <v>2.2599999999999998</v>
      </c>
      <c r="BK283">
        <v>10.44</v>
      </c>
      <c r="BN283" s="28">
        <f>IF(ISERROR(VLOOKUP($J283,'[1]early late'!$G$1:$BT$134,40,FALSE)),"",VLOOKUP($J283,'[1]early late'!$G$1:$BT$134,40,FALSE))</f>
        <v>1.2529999999999997</v>
      </c>
      <c r="BO283" s="28">
        <f>IF(ISERROR(VLOOKUP($J283,'[1]early late'!$G$1:$BT$134,41,FALSE)),"",VLOOKUP($J283,'[1]early late'!$G$1:$BT$134,41,FALSE))</f>
        <v>-1.6930000000000001</v>
      </c>
      <c r="BP283">
        <f t="shared" si="248"/>
        <v>1.17</v>
      </c>
      <c r="BQ283">
        <f t="shared" si="224"/>
        <v>-0.63000000000000078</v>
      </c>
      <c r="BR283">
        <f t="shared" si="225"/>
        <v>-1.8000000000000007</v>
      </c>
      <c r="BS283">
        <f t="shared" si="249"/>
        <v>-0.44000000000000039</v>
      </c>
      <c r="BT283">
        <f t="shared" si="226"/>
        <v>-1.7300000000000004</v>
      </c>
      <c r="BU283">
        <f t="shared" si="227"/>
        <v>-1.2899999999999991</v>
      </c>
      <c r="BV283" t="str">
        <f t="shared" si="258"/>
        <v/>
      </c>
      <c r="BW283" s="24">
        <f t="shared" si="240"/>
        <v>0</v>
      </c>
      <c r="BX283" s="24">
        <f t="shared" si="228"/>
        <v>0.16999999999999993</v>
      </c>
      <c r="BY283" s="24">
        <f t="shared" si="229"/>
        <v>-0.87999999999999989</v>
      </c>
      <c r="BZ283" s="24">
        <f t="shared" si="230"/>
        <v>0.62000000000000011</v>
      </c>
      <c r="CA283" s="24">
        <f t="shared" si="231"/>
        <v>1</v>
      </c>
      <c r="CB283" s="24" t="str">
        <f t="shared" si="250"/>
        <v/>
      </c>
      <c r="CC283" s="24">
        <f t="shared" si="232"/>
        <v>0</v>
      </c>
      <c r="CD283" s="25">
        <f t="shared" si="233"/>
        <v>0</v>
      </c>
      <c r="CE283" s="24">
        <f t="shared" si="234"/>
        <v>1</v>
      </c>
      <c r="CF283">
        <f t="shared" si="235"/>
        <v>1</v>
      </c>
      <c r="CG283">
        <f t="shared" si="251"/>
        <v>0</v>
      </c>
      <c r="CH283">
        <f t="shared" si="252"/>
        <v>0</v>
      </c>
      <c r="CI283">
        <f t="shared" si="253"/>
        <v>1</v>
      </c>
      <c r="CJ283">
        <f t="shared" si="254"/>
        <v>1</v>
      </c>
      <c r="CK283">
        <f t="shared" si="261"/>
        <v>-15.909090909090896</v>
      </c>
      <c r="CL283">
        <f t="shared" si="255"/>
        <v>2.1900000000000004</v>
      </c>
      <c r="CM283">
        <f t="shared" si="256"/>
        <v>1</v>
      </c>
      <c r="CN283" t="str">
        <f t="shared" si="237"/>
        <v/>
      </c>
      <c r="CO283" t="str">
        <f t="shared" si="238"/>
        <v/>
      </c>
    </row>
    <row r="284" spans="1:93" ht="16" hidden="1" x14ac:dyDescent="0.2">
      <c r="A284">
        <v>137</v>
      </c>
      <c r="B284" t="s">
        <v>465</v>
      </c>
      <c r="C284" t="s">
        <v>94</v>
      </c>
      <c r="J284" t="str">
        <f t="shared" si="214"/>
        <v>Paula Morgan-Maddox_1</v>
      </c>
      <c r="K284" s="22">
        <v>13456</v>
      </c>
      <c r="L284">
        <v>1</v>
      </c>
      <c r="M284" s="22" t="s">
        <v>468</v>
      </c>
      <c r="N284" s="22"/>
      <c r="O284">
        <v>0</v>
      </c>
      <c r="P284">
        <v>0</v>
      </c>
      <c r="Q284">
        <v>0</v>
      </c>
      <c r="R284">
        <f t="shared" si="215"/>
        <v>0</v>
      </c>
      <c r="S284">
        <f t="shared" si="216"/>
        <v>1</v>
      </c>
      <c r="T284">
        <f t="shared" si="217"/>
        <v>0</v>
      </c>
      <c r="U284">
        <f t="shared" si="218"/>
        <v>0</v>
      </c>
      <c r="V284">
        <f t="shared" si="219"/>
        <v>0</v>
      </c>
      <c r="W284">
        <f t="shared" si="246"/>
        <v>0</v>
      </c>
      <c r="X284">
        <f t="shared" si="220"/>
        <v>0</v>
      </c>
      <c r="Y284" s="22" t="s">
        <v>467</v>
      </c>
      <c r="Z284">
        <v>0</v>
      </c>
      <c r="AA284">
        <f t="shared" si="262"/>
        <v>1</v>
      </c>
      <c r="AB284">
        <f t="shared" si="221"/>
        <v>0</v>
      </c>
      <c r="AC284">
        <v>0</v>
      </c>
      <c r="AD284">
        <v>0</v>
      </c>
      <c r="AE284">
        <f t="shared" si="222"/>
        <v>1</v>
      </c>
      <c r="AF284" s="23">
        <v>1</v>
      </c>
      <c r="AG284">
        <f t="shared" si="263"/>
        <v>0</v>
      </c>
      <c r="AH284">
        <v>1</v>
      </c>
      <c r="AI284" t="s">
        <v>469</v>
      </c>
      <c r="AJ284">
        <f t="shared" si="223"/>
        <v>1</v>
      </c>
      <c r="AK284" s="22"/>
      <c r="AN284">
        <v>15</v>
      </c>
      <c r="AO284" s="24">
        <v>2</v>
      </c>
      <c r="AP284" s="25">
        <f t="shared" si="247"/>
        <v>71.726027397260268</v>
      </c>
      <c r="AQ284">
        <v>1</v>
      </c>
      <c r="AS284" s="26">
        <v>1</v>
      </c>
      <c r="AT284" s="24">
        <v>1</v>
      </c>
      <c r="AU284" s="27">
        <v>7</v>
      </c>
      <c r="AV284" s="27"/>
      <c r="AW284" s="29">
        <f>AW283</f>
        <v>40016</v>
      </c>
      <c r="AX284" s="22" t="str">
        <f>IF(ISERROR(VLOOKUP($J284,'[1]early late'!$G$1:$BT$134,7,FALSE)),"",VLOOKUP($J284,'[1]early late'!$G$1:$BT$134,7,FALSE))</f>
        <v/>
      </c>
      <c r="AY284" s="29">
        <f>AY283</f>
        <v>40245</v>
      </c>
      <c r="AZ284" s="27">
        <f t="shared" si="257"/>
        <v>7.5333333333333332</v>
      </c>
      <c r="BA284" t="s">
        <v>101</v>
      </c>
      <c r="BB284" s="25">
        <f t="shared" si="259"/>
        <v>0</v>
      </c>
      <c r="BC284">
        <v>1.2</v>
      </c>
      <c r="BD284">
        <v>18.18</v>
      </c>
      <c r="BE284">
        <v>1.1299999999999999</v>
      </c>
      <c r="BF284">
        <v>21.4</v>
      </c>
      <c r="BG284" s="27" t="str">
        <f>IF(ISERROR(VLOOKUP($J284,'[1]early late'!$G$1:$BT$134,8,FALSE)),"",VLOOKUP($J284,'[1]early late'!$G$1:$BT$134,8,FALSE))</f>
        <v/>
      </c>
      <c r="BH284" s="27" t="str">
        <f>IF(ISERROR(VLOOKUP($J284,'[1]early late'!$G$1:$BT$134,9,FALSE)),"",VLOOKUP($J284,'[1]early late'!$G$1:$BT$134,9,FALSE))</f>
        <v/>
      </c>
      <c r="BJ284">
        <v>2.06</v>
      </c>
      <c r="BK284">
        <v>19.100000000000001</v>
      </c>
      <c r="BN284" s="28" t="str">
        <f>IF(ISERROR(VLOOKUP($J284,'[1]early late'!$G$1:$BT$134,40,FALSE)),"",VLOOKUP($J284,'[1]early late'!$G$1:$BT$134,40,FALSE))</f>
        <v/>
      </c>
      <c r="BO284" s="28" t="str">
        <f>IF(ISERROR(VLOOKUP($J284,'[1]early late'!$G$1:$BT$134,41,FALSE)),"",VLOOKUP($J284,'[1]early late'!$G$1:$BT$134,41,FALSE))</f>
        <v/>
      </c>
      <c r="BP284">
        <f t="shared" si="248"/>
        <v>-7.0000000000000062E-2</v>
      </c>
      <c r="BQ284">
        <f t="shared" si="224"/>
        <v>3.2199999999999989</v>
      </c>
      <c r="BR284">
        <f t="shared" si="225"/>
        <v>3.2899999999999991</v>
      </c>
      <c r="BS284">
        <f t="shared" si="249"/>
        <v>0.8600000000000001</v>
      </c>
      <c r="BT284">
        <f t="shared" si="226"/>
        <v>0.92000000000000171</v>
      </c>
      <c r="BU284">
        <f t="shared" si="227"/>
        <v>6.0000000000002274E-2</v>
      </c>
      <c r="BV284" t="str">
        <f t="shared" si="258"/>
        <v/>
      </c>
      <c r="BW284" s="24">
        <f t="shared" si="240"/>
        <v>0</v>
      </c>
      <c r="BX284" s="24">
        <f t="shared" si="228"/>
        <v>-0.73</v>
      </c>
      <c r="BY284" s="24">
        <f t="shared" si="229"/>
        <v>7.9999999999999849E-2</v>
      </c>
      <c r="BZ284" s="24">
        <f t="shared" si="230"/>
        <v>-1.87</v>
      </c>
      <c r="CA284" s="24">
        <f t="shared" si="231"/>
        <v>1</v>
      </c>
      <c r="CB284" s="24" t="str">
        <f t="shared" si="250"/>
        <v/>
      </c>
      <c r="CC284" s="24">
        <f t="shared" si="232"/>
        <v>1</v>
      </c>
      <c r="CD284" s="25">
        <f t="shared" si="233"/>
        <v>0</v>
      </c>
      <c r="CE284" s="24">
        <f t="shared" si="234"/>
        <v>0</v>
      </c>
      <c r="CF284">
        <f t="shared" si="235"/>
        <v>1</v>
      </c>
      <c r="CG284">
        <f t="shared" si="251"/>
        <v>0</v>
      </c>
      <c r="CH284">
        <f t="shared" si="252"/>
        <v>0</v>
      </c>
      <c r="CI284">
        <f t="shared" si="253"/>
        <v>1</v>
      </c>
      <c r="CJ284">
        <f t="shared" si="254"/>
        <v>1</v>
      </c>
      <c r="CK284">
        <f t="shared" si="261"/>
        <v>8.1395348837209287</v>
      </c>
      <c r="CL284">
        <f t="shared" si="255"/>
        <v>0.8899999999999999</v>
      </c>
      <c r="CM284">
        <f t="shared" si="256"/>
        <v>0</v>
      </c>
      <c r="CN284" t="str">
        <f t="shared" si="237"/>
        <v/>
      </c>
      <c r="CO284" t="str">
        <f t="shared" si="238"/>
        <v/>
      </c>
    </row>
    <row r="285" spans="1:93" ht="16" x14ac:dyDescent="0.2">
      <c r="A285">
        <v>138</v>
      </c>
      <c r="B285" t="s">
        <v>470</v>
      </c>
      <c r="C285" t="s">
        <v>94</v>
      </c>
      <c r="D285" t="s">
        <v>471</v>
      </c>
      <c r="E285" t="s">
        <v>109</v>
      </c>
      <c r="F285" t="s">
        <v>97</v>
      </c>
      <c r="G285">
        <v>90046</v>
      </c>
      <c r="H285" t="s">
        <v>472</v>
      </c>
      <c r="J285" t="str">
        <f t="shared" si="214"/>
        <v>Pauline Yip_0</v>
      </c>
      <c r="K285" s="22">
        <f>IF(ISERROR(VLOOKUP($J285,'[1]early late'!$G$1:$BT$134,4,FALSE)),"",VLOOKUP($J285,'[1]early late'!$G$1:$BT$134,4,FALSE))</f>
        <v>18075</v>
      </c>
      <c r="L285">
        <v>1</v>
      </c>
      <c r="M285" s="22" t="s">
        <v>473</v>
      </c>
      <c r="N285" s="22"/>
      <c r="O285">
        <v>0</v>
      </c>
      <c r="P285">
        <v>0</v>
      </c>
      <c r="Q285">
        <v>0</v>
      </c>
      <c r="R285">
        <f t="shared" si="215"/>
        <v>0</v>
      </c>
      <c r="S285">
        <f t="shared" si="216"/>
        <v>0</v>
      </c>
      <c r="T285">
        <f t="shared" si="217"/>
        <v>0</v>
      </c>
      <c r="U285">
        <f t="shared" si="218"/>
        <v>0</v>
      </c>
      <c r="V285">
        <f t="shared" si="219"/>
        <v>0</v>
      </c>
      <c r="W285">
        <f t="shared" si="246"/>
        <v>0</v>
      </c>
      <c r="X285">
        <f t="shared" si="220"/>
        <v>0</v>
      </c>
      <c r="Y285" s="22" t="s">
        <v>158</v>
      </c>
      <c r="Z285">
        <v>0</v>
      </c>
      <c r="AA285">
        <f t="shared" si="262"/>
        <v>1</v>
      </c>
      <c r="AB285">
        <f t="shared" si="221"/>
        <v>0</v>
      </c>
      <c r="AC285">
        <v>0</v>
      </c>
      <c r="AD285">
        <v>0</v>
      </c>
      <c r="AE285">
        <f t="shared" si="222"/>
        <v>0</v>
      </c>
      <c r="AF285" s="23">
        <f t="shared" ref="AF285:AF300" si="264">IF(ISERROR(SEARCH("canth",Y285)),0,1)</f>
        <v>0</v>
      </c>
      <c r="AG285">
        <f t="shared" si="263"/>
        <v>0</v>
      </c>
      <c r="AH285">
        <v>1</v>
      </c>
      <c r="AI285" t="s">
        <v>474</v>
      </c>
      <c r="AJ285">
        <f t="shared" si="223"/>
        <v>0</v>
      </c>
      <c r="AK285" s="22"/>
      <c r="AN285">
        <f>IF(ISERROR(VLOOKUP($J285,'[1]early late'!$G$1:$BT$134,6,FALSE)),"",VLOOKUP($J285,'[1]early late'!$G$1:$BT$134,6,FALSE))</f>
        <v>12</v>
      </c>
      <c r="AO285" s="24">
        <v>2</v>
      </c>
      <c r="AP285" s="25">
        <f t="shared" si="247"/>
        <v>56.863013698630134</v>
      </c>
      <c r="AQ285">
        <v>1</v>
      </c>
      <c r="AS285" s="26">
        <v>0</v>
      </c>
      <c r="AT285" s="24">
        <v>1</v>
      </c>
      <c r="AU285" s="27">
        <v>7</v>
      </c>
      <c r="AW285" s="22">
        <v>39134</v>
      </c>
      <c r="AX285" s="22">
        <f>IF(ISERROR(VLOOKUP($J285,'[1]early late'!$G$1:$BT$134,7,FALSE)),"",VLOOKUP($J285,'[1]early late'!$G$1:$BT$134,7,FALSE))</f>
        <v>39139</v>
      </c>
      <c r="AY285" s="22">
        <v>41254</v>
      </c>
      <c r="AZ285" s="27">
        <f t="shared" si="257"/>
        <v>69.666666666666671</v>
      </c>
      <c r="BA285" t="s">
        <v>101</v>
      </c>
      <c r="BB285" s="25">
        <f t="shared" si="259"/>
        <v>0</v>
      </c>
      <c r="BC285" s="27">
        <v>1.91</v>
      </c>
      <c r="BD285" s="27">
        <v>15.46</v>
      </c>
      <c r="BE285" s="27">
        <v>2.77</v>
      </c>
      <c r="BF285" s="27">
        <v>16.600000000000001</v>
      </c>
      <c r="BG285" s="27">
        <f>IF(ISERROR(VLOOKUP($J285,'[1]early late'!$G$1:$BT$134,8,FALSE)),"",VLOOKUP($J285,'[1]early late'!$G$1:$BT$134,8,FALSE))</f>
        <v>5</v>
      </c>
      <c r="BH285" s="27">
        <f>IF(ISERROR(VLOOKUP($J285,'[1]early late'!$G$1:$BT$134,9,FALSE)),"",VLOOKUP($J285,'[1]early late'!$G$1:$BT$134,9,FALSE))</f>
        <v>3.36</v>
      </c>
      <c r="BI285" s="27"/>
      <c r="BJ285">
        <v>3.52</v>
      </c>
      <c r="BK285">
        <v>17.39</v>
      </c>
      <c r="BM285" s="28" t="s">
        <v>475</v>
      </c>
      <c r="BN285" s="28">
        <f>IF(ISERROR(VLOOKUP($J285,'[1]early late'!$G$1:$BT$134,40,FALSE)),"",VLOOKUP($J285,'[1]early late'!$G$1:$BT$134,40,FALSE))</f>
        <v>1.45</v>
      </c>
      <c r="BO285" s="28">
        <f>IF(ISERROR(VLOOKUP($J285,'[1]early late'!$G$1:$BT$134,41,FALSE)),"",VLOOKUP($J285,'[1]early late'!$G$1:$BT$134,41,FALSE))</f>
        <v>0.16000000000000014</v>
      </c>
      <c r="BP285">
        <f t="shared" si="248"/>
        <v>0.8600000000000001</v>
      </c>
      <c r="BQ285">
        <f t="shared" si="224"/>
        <v>1.1400000000000006</v>
      </c>
      <c r="BR285">
        <f t="shared" si="225"/>
        <v>0.28000000000000047</v>
      </c>
      <c r="BS285">
        <f t="shared" si="249"/>
        <v>1.61</v>
      </c>
      <c r="BT285">
        <f t="shared" si="226"/>
        <v>1.9299999999999997</v>
      </c>
      <c r="BU285">
        <f t="shared" si="227"/>
        <v>0.32000000000000028</v>
      </c>
      <c r="BV285" t="str">
        <f t="shared" si="258"/>
        <v/>
      </c>
      <c r="BW285" s="24">
        <f t="shared" si="240"/>
        <v>1</v>
      </c>
      <c r="BX285" s="24">
        <f t="shared" si="228"/>
        <v>0.29000000000000004</v>
      </c>
      <c r="BY285" s="24">
        <f t="shared" si="229"/>
        <v>-0.11999999999999988</v>
      </c>
      <c r="BZ285" s="24">
        <f t="shared" si="230"/>
        <v>2.19</v>
      </c>
      <c r="CA285" s="24">
        <f t="shared" si="231"/>
        <v>1</v>
      </c>
      <c r="CB285" s="24">
        <f t="shared" si="250"/>
        <v>0</v>
      </c>
      <c r="CC285" s="24">
        <f t="shared" si="232"/>
        <v>0</v>
      </c>
      <c r="CD285" s="25">
        <f t="shared" si="233"/>
        <v>0</v>
      </c>
      <c r="CE285" s="24">
        <f t="shared" si="234"/>
        <v>0</v>
      </c>
      <c r="CF285">
        <f t="shared" si="235"/>
        <v>1</v>
      </c>
      <c r="CG285">
        <f t="shared" si="251"/>
        <v>1</v>
      </c>
      <c r="CH285">
        <f t="shared" si="252"/>
        <v>1</v>
      </c>
      <c r="CI285">
        <f t="shared" si="253"/>
        <v>1</v>
      </c>
      <c r="CJ285">
        <f t="shared" si="254"/>
        <v>1</v>
      </c>
      <c r="CK285">
        <f t="shared" si="261"/>
        <v>4.3478260869565215</v>
      </c>
      <c r="CL285">
        <f t="shared" si="255"/>
        <v>0.1399999999999999</v>
      </c>
      <c r="CM285">
        <f t="shared" si="256"/>
        <v>0</v>
      </c>
      <c r="CN285" t="str">
        <f t="shared" si="237"/>
        <v/>
      </c>
      <c r="CO285" t="str">
        <f t="shared" si="238"/>
        <v/>
      </c>
    </row>
    <row r="286" spans="1:93" ht="16" x14ac:dyDescent="0.2">
      <c r="A286">
        <v>139</v>
      </c>
      <c r="B286" t="s">
        <v>470</v>
      </c>
      <c r="C286" t="s">
        <v>94</v>
      </c>
      <c r="D286" t="s">
        <v>471</v>
      </c>
      <c r="E286" t="s">
        <v>109</v>
      </c>
      <c r="F286" t="s">
        <v>97</v>
      </c>
      <c r="G286">
        <v>90046</v>
      </c>
      <c r="H286" t="s">
        <v>472</v>
      </c>
      <c r="J286" t="str">
        <f t="shared" si="214"/>
        <v>Pauline Yip_1</v>
      </c>
      <c r="K286" s="22">
        <f>IF(ISERROR(VLOOKUP($J286,'[1]early late'!$G$1:$BT$134,4,FALSE)),"",VLOOKUP($J286,'[1]early late'!$G$1:$BT$134,4,FALSE))</f>
        <v>18075</v>
      </c>
      <c r="L286">
        <v>0</v>
      </c>
      <c r="M286" s="22"/>
      <c r="N286" s="22"/>
      <c r="O286">
        <v>0</v>
      </c>
      <c r="P286">
        <v>0</v>
      </c>
      <c r="Q286">
        <v>0</v>
      </c>
      <c r="R286">
        <f t="shared" si="215"/>
        <v>0</v>
      </c>
      <c r="S286">
        <f t="shared" si="216"/>
        <v>0</v>
      </c>
      <c r="T286">
        <f t="shared" si="217"/>
        <v>0</v>
      </c>
      <c r="U286">
        <f t="shared" si="218"/>
        <v>0</v>
      </c>
      <c r="V286">
        <f t="shared" si="219"/>
        <v>0</v>
      </c>
      <c r="W286">
        <f t="shared" si="246"/>
        <v>0</v>
      </c>
      <c r="X286">
        <f t="shared" si="220"/>
        <v>0</v>
      </c>
      <c r="Y286" s="22" t="s">
        <v>158</v>
      </c>
      <c r="Z286">
        <v>0</v>
      </c>
      <c r="AA286">
        <f t="shared" si="262"/>
        <v>1</v>
      </c>
      <c r="AB286">
        <f t="shared" si="221"/>
        <v>0</v>
      </c>
      <c r="AC286">
        <v>0</v>
      </c>
      <c r="AD286">
        <v>0</v>
      </c>
      <c r="AE286">
        <f t="shared" si="222"/>
        <v>0</v>
      </c>
      <c r="AF286" s="23">
        <f t="shared" si="264"/>
        <v>0</v>
      </c>
      <c r="AG286">
        <f t="shared" si="263"/>
        <v>0</v>
      </c>
      <c r="AH286">
        <v>1</v>
      </c>
      <c r="AI286" t="s">
        <v>474</v>
      </c>
      <c r="AJ286">
        <f t="shared" si="223"/>
        <v>0</v>
      </c>
      <c r="AK286" s="22"/>
      <c r="AN286">
        <v>12</v>
      </c>
      <c r="AO286" s="24">
        <v>2</v>
      </c>
      <c r="AP286" s="25">
        <f t="shared" si="247"/>
        <v>56.863013698630134</v>
      </c>
      <c r="AQ286">
        <v>1</v>
      </c>
      <c r="AS286" s="26">
        <v>1</v>
      </c>
      <c r="AT286" s="24">
        <v>1</v>
      </c>
      <c r="AU286" s="27">
        <v>7</v>
      </c>
      <c r="AW286" s="22">
        <v>39134</v>
      </c>
      <c r="AX286" s="22">
        <f>IF(ISERROR(VLOOKUP($J286,'[1]early late'!$G$1:$BT$134,7,FALSE)),"",VLOOKUP($J286,'[1]early late'!$G$1:$BT$134,7,FALSE))</f>
        <v>39139</v>
      </c>
      <c r="AY286" s="22">
        <v>41254</v>
      </c>
      <c r="AZ286" s="27">
        <f t="shared" si="257"/>
        <v>69.666666666666671</v>
      </c>
      <c r="BA286" t="s">
        <v>101</v>
      </c>
      <c r="BB286" s="25">
        <f t="shared" si="259"/>
        <v>0</v>
      </c>
      <c r="BC286" s="27">
        <v>2.0299999999999998</v>
      </c>
      <c r="BD286" s="27">
        <v>17.61</v>
      </c>
      <c r="BE286" s="27">
        <v>0.57999999999999996</v>
      </c>
      <c r="BF286" s="27">
        <v>19.04</v>
      </c>
      <c r="BG286" s="27">
        <f>IF(ISERROR(VLOOKUP($J286,'[1]early late'!$G$1:$BT$134,8,FALSE)),"",VLOOKUP($J286,'[1]early late'!$G$1:$BT$134,8,FALSE))</f>
        <v>5</v>
      </c>
      <c r="BH286" s="27">
        <f>IF(ISERROR(VLOOKUP($J286,'[1]early late'!$G$1:$BT$134,9,FALSE)),"",VLOOKUP($J286,'[1]early late'!$G$1:$BT$134,9,FALSE))</f>
        <v>2.8580000000000001</v>
      </c>
      <c r="BI286" s="27"/>
      <c r="BJ286">
        <v>3.23</v>
      </c>
      <c r="BK286">
        <v>17.82</v>
      </c>
      <c r="BM286" s="28" t="s">
        <v>475</v>
      </c>
      <c r="BN286" s="28">
        <f>IF(ISERROR(VLOOKUP($J286,'[1]early late'!$G$1:$BT$134,40,FALSE)),"",VLOOKUP($J286,'[1]early late'!$G$1:$BT$134,40,FALSE))</f>
        <v>0.82800000000000029</v>
      </c>
      <c r="BO286" s="28">
        <f>IF(ISERROR(VLOOKUP($J286,'[1]early late'!$G$1:$BT$134,41,FALSE)),"",VLOOKUP($J286,'[1]early late'!$G$1:$BT$134,41,FALSE))</f>
        <v>0.37199999999999989</v>
      </c>
      <c r="BP286">
        <f t="shared" si="248"/>
        <v>-1.4499999999999997</v>
      </c>
      <c r="BQ286">
        <f t="shared" si="224"/>
        <v>1.4299999999999997</v>
      </c>
      <c r="BR286">
        <f t="shared" si="225"/>
        <v>2.8799999999999994</v>
      </c>
      <c r="BS286">
        <f t="shared" si="249"/>
        <v>1.2000000000000002</v>
      </c>
      <c r="BT286">
        <f t="shared" si="226"/>
        <v>0.21000000000000085</v>
      </c>
      <c r="BU286">
        <f t="shared" si="227"/>
        <v>-0.99000000000000021</v>
      </c>
      <c r="BV286" t="str">
        <f t="shared" si="258"/>
        <v/>
      </c>
      <c r="BW286" s="24">
        <f t="shared" si="240"/>
        <v>0</v>
      </c>
      <c r="BX286" s="24">
        <f t="shared" si="228"/>
        <v>-0.29000000000000004</v>
      </c>
      <c r="BY286" s="24">
        <f t="shared" si="229"/>
        <v>0.11999999999999988</v>
      </c>
      <c r="BZ286" s="24">
        <f t="shared" si="230"/>
        <v>-2.19</v>
      </c>
      <c r="CA286" s="24">
        <f t="shared" si="231"/>
        <v>1</v>
      </c>
      <c r="CB286" s="24" t="str">
        <f t="shared" si="250"/>
        <v/>
      </c>
      <c r="CC286" s="24">
        <f t="shared" si="232"/>
        <v>0</v>
      </c>
      <c r="CD286" s="25">
        <f t="shared" si="233"/>
        <v>0</v>
      </c>
      <c r="CE286" s="24">
        <f t="shared" si="234"/>
        <v>0</v>
      </c>
      <c r="CF286">
        <f t="shared" si="235"/>
        <v>1</v>
      </c>
      <c r="CG286">
        <f t="shared" si="251"/>
        <v>1</v>
      </c>
      <c r="CH286">
        <f t="shared" si="252"/>
        <v>1</v>
      </c>
      <c r="CI286">
        <f t="shared" si="253"/>
        <v>1</v>
      </c>
      <c r="CJ286">
        <f t="shared" si="254"/>
        <v>1</v>
      </c>
      <c r="CK286">
        <f t="shared" si="261"/>
        <v>5.8333333333333321</v>
      </c>
      <c r="CL286">
        <f t="shared" si="255"/>
        <v>0.54999999999999982</v>
      </c>
      <c r="CM286">
        <f t="shared" si="256"/>
        <v>0</v>
      </c>
      <c r="CN286" t="str">
        <f t="shared" si="237"/>
        <v/>
      </c>
      <c r="CO286" t="str">
        <f t="shared" si="238"/>
        <v/>
      </c>
    </row>
    <row r="287" spans="1:93" ht="16" hidden="1" x14ac:dyDescent="0.2">
      <c r="A287">
        <v>141</v>
      </c>
      <c r="B287" t="s">
        <v>476</v>
      </c>
      <c r="C287" t="s">
        <v>94</v>
      </c>
      <c r="D287" t="s">
        <v>477</v>
      </c>
      <c r="E287" t="s">
        <v>109</v>
      </c>
      <c r="F287" t="s">
        <v>97</v>
      </c>
      <c r="G287">
        <v>90025</v>
      </c>
      <c r="H287" t="s">
        <v>478</v>
      </c>
      <c r="J287" t="str">
        <f t="shared" si="214"/>
        <v>Renee Last_1</v>
      </c>
      <c r="K287" s="22">
        <v>8255</v>
      </c>
      <c r="L287">
        <v>1</v>
      </c>
      <c r="M287" s="22" t="s">
        <v>425</v>
      </c>
      <c r="N287" s="22"/>
      <c r="O287">
        <v>0</v>
      </c>
      <c r="P287">
        <v>0</v>
      </c>
      <c r="Q287">
        <v>0</v>
      </c>
      <c r="R287">
        <f t="shared" si="215"/>
        <v>0</v>
      </c>
      <c r="S287">
        <f t="shared" si="216"/>
        <v>1</v>
      </c>
      <c r="T287">
        <f t="shared" si="217"/>
        <v>0</v>
      </c>
      <c r="U287">
        <f t="shared" si="218"/>
        <v>0</v>
      </c>
      <c r="V287">
        <f t="shared" si="219"/>
        <v>0</v>
      </c>
      <c r="W287">
        <f t="shared" si="246"/>
        <v>0</v>
      </c>
      <c r="X287">
        <f t="shared" si="220"/>
        <v>0</v>
      </c>
      <c r="Y287" s="22" t="s">
        <v>479</v>
      </c>
      <c r="Z287">
        <v>0</v>
      </c>
      <c r="AA287">
        <f t="shared" si="262"/>
        <v>1</v>
      </c>
      <c r="AB287">
        <f t="shared" si="221"/>
        <v>0</v>
      </c>
      <c r="AC287">
        <v>0</v>
      </c>
      <c r="AD287">
        <v>0</v>
      </c>
      <c r="AE287">
        <f t="shared" si="222"/>
        <v>0</v>
      </c>
      <c r="AF287" s="23">
        <f t="shared" si="264"/>
        <v>0</v>
      </c>
      <c r="AG287">
        <f t="shared" si="263"/>
        <v>1</v>
      </c>
      <c r="AH287">
        <v>0</v>
      </c>
      <c r="AJ287">
        <f t="shared" si="223"/>
        <v>0</v>
      </c>
      <c r="AK287" s="22" t="s">
        <v>480</v>
      </c>
      <c r="AN287">
        <v>15</v>
      </c>
      <c r="AO287" s="24">
        <v>2</v>
      </c>
      <c r="AP287" s="25">
        <f t="shared" si="247"/>
        <v>84.350684931506848</v>
      </c>
      <c r="AQ287">
        <v>1</v>
      </c>
      <c r="AS287" s="26">
        <v>1</v>
      </c>
      <c r="AT287" s="24">
        <v>1</v>
      </c>
      <c r="AU287" s="27">
        <v>7</v>
      </c>
      <c r="AV287" s="27"/>
      <c r="AW287" s="22">
        <v>39493</v>
      </c>
      <c r="AX287" s="22" t="str">
        <f>IF(ISERROR(VLOOKUP($J287,'[1]early late'!$G$1:$BT$134,7,FALSE)),"",VLOOKUP($J287,'[1]early late'!$G$1:$BT$134,7,FALSE))</f>
        <v/>
      </c>
      <c r="AY287" s="22">
        <v>39602</v>
      </c>
      <c r="AZ287" s="27">
        <f t="shared" si="257"/>
        <v>3.6</v>
      </c>
      <c r="BA287" t="s">
        <v>101</v>
      </c>
      <c r="BB287" s="25">
        <f t="shared" si="259"/>
        <v>0</v>
      </c>
      <c r="BC287" s="27">
        <v>0.57999999999999996</v>
      </c>
      <c r="BD287" s="27">
        <v>23.83</v>
      </c>
      <c r="BE287" s="27">
        <v>0.51</v>
      </c>
      <c r="BF287" s="27">
        <v>23.14</v>
      </c>
      <c r="BG287" s="27" t="str">
        <f>IF(ISERROR(VLOOKUP($J287,'[1]early late'!$G$1:$BT$134,8,FALSE)),"",VLOOKUP($J287,'[1]early late'!$G$1:$BT$134,8,FALSE))</f>
        <v/>
      </c>
      <c r="BH287" s="27" t="str">
        <f>IF(ISERROR(VLOOKUP($J287,'[1]early late'!$G$1:$BT$134,9,FALSE)),"",VLOOKUP($J287,'[1]early late'!$G$1:$BT$134,9,FALSE))</f>
        <v/>
      </c>
      <c r="BI287" s="27"/>
      <c r="BJ287">
        <v>2.63</v>
      </c>
      <c r="BK287">
        <v>22.01</v>
      </c>
      <c r="BM287" s="28" t="s">
        <v>481</v>
      </c>
      <c r="BN287" s="28" t="str">
        <f>IF(ISERROR(VLOOKUP($J287,'[1]early late'!$G$1:$BT$134,40,FALSE)),"",VLOOKUP($J287,'[1]early late'!$G$1:$BT$134,40,FALSE))</f>
        <v/>
      </c>
      <c r="BO287" s="28" t="str">
        <f>IF(ISERROR(VLOOKUP($J287,'[1]early late'!$G$1:$BT$134,41,FALSE)),"",VLOOKUP($J287,'[1]early late'!$G$1:$BT$134,41,FALSE))</f>
        <v/>
      </c>
      <c r="BP287">
        <f t="shared" si="248"/>
        <v>-6.9999999999999951E-2</v>
      </c>
      <c r="BQ287">
        <f t="shared" si="224"/>
        <v>-0.68999999999999773</v>
      </c>
      <c r="BR287">
        <f t="shared" si="225"/>
        <v>-0.61999999999999778</v>
      </c>
      <c r="BS287">
        <f t="shared" si="249"/>
        <v>2.0499999999999998</v>
      </c>
      <c r="BT287">
        <f t="shared" si="226"/>
        <v>-1.8199999999999967</v>
      </c>
      <c r="BU287">
        <f t="shared" si="227"/>
        <v>-3.8699999999999974</v>
      </c>
      <c r="BV287" t="str">
        <f t="shared" si="258"/>
        <v/>
      </c>
      <c r="BW287" s="24">
        <f t="shared" si="240"/>
        <v>0</v>
      </c>
      <c r="BX287" s="24">
        <f t="shared" si="228"/>
        <v>1.2919999999999998</v>
      </c>
      <c r="BY287" s="24">
        <f t="shared" si="229"/>
        <v>8.9999999999999969E-2</v>
      </c>
      <c r="BZ287" s="24">
        <f t="shared" si="230"/>
        <v>-1.28</v>
      </c>
      <c r="CA287" s="24">
        <f t="shared" si="231"/>
        <v>1</v>
      </c>
      <c r="CB287" s="24" t="str">
        <f t="shared" si="250"/>
        <v/>
      </c>
      <c r="CC287" s="24">
        <f t="shared" si="232"/>
        <v>1</v>
      </c>
      <c r="CD287" s="25">
        <f t="shared" si="233"/>
        <v>0</v>
      </c>
      <c r="CE287" s="24">
        <f t="shared" si="234"/>
        <v>0</v>
      </c>
      <c r="CF287">
        <f t="shared" si="235"/>
        <v>1</v>
      </c>
      <c r="CG287">
        <f t="shared" si="251"/>
        <v>1</v>
      </c>
      <c r="CH287">
        <f t="shared" si="252"/>
        <v>1</v>
      </c>
      <c r="CI287">
        <f t="shared" si="253"/>
        <v>0</v>
      </c>
      <c r="CJ287">
        <f t="shared" si="254"/>
        <v>1</v>
      </c>
      <c r="CK287">
        <f t="shared" si="261"/>
        <v>3.4146341463414638</v>
      </c>
      <c r="CL287">
        <f t="shared" si="255"/>
        <v>-0.29999999999999982</v>
      </c>
      <c r="CM287">
        <f t="shared" si="256"/>
        <v>0</v>
      </c>
      <c r="CN287" t="str">
        <f t="shared" si="237"/>
        <v/>
      </c>
      <c r="CO287" t="str">
        <f t="shared" si="238"/>
        <v/>
      </c>
    </row>
    <row r="288" spans="1:93" ht="16" hidden="1" x14ac:dyDescent="0.2">
      <c r="A288">
        <v>151</v>
      </c>
      <c r="B288" t="s">
        <v>503</v>
      </c>
      <c r="C288" t="s">
        <v>94</v>
      </c>
      <c r="D288" t="s">
        <v>504</v>
      </c>
      <c r="E288" t="s">
        <v>505</v>
      </c>
      <c r="F288" t="s">
        <v>97</v>
      </c>
      <c r="G288">
        <v>90266</v>
      </c>
      <c r="H288" t="s">
        <v>506</v>
      </c>
      <c r="J288" t="str">
        <f t="shared" si="214"/>
        <v>Robert Shafton_1</v>
      </c>
      <c r="K288" s="22">
        <v>11372</v>
      </c>
      <c r="L288">
        <v>0</v>
      </c>
      <c r="M288" s="22"/>
      <c r="N288" s="22"/>
      <c r="O288">
        <v>0</v>
      </c>
      <c r="P288">
        <v>0</v>
      </c>
      <c r="Q288">
        <v>0</v>
      </c>
      <c r="R288">
        <f t="shared" si="215"/>
        <v>0</v>
      </c>
      <c r="S288">
        <f t="shared" si="216"/>
        <v>0</v>
      </c>
      <c r="T288">
        <f t="shared" si="217"/>
        <v>0</v>
      </c>
      <c r="U288">
        <f t="shared" si="218"/>
        <v>0</v>
      </c>
      <c r="V288">
        <f t="shared" si="219"/>
        <v>0</v>
      </c>
      <c r="W288">
        <f t="shared" si="246"/>
        <v>0</v>
      </c>
      <c r="X288">
        <f t="shared" si="220"/>
        <v>0</v>
      </c>
      <c r="Y288" s="22" t="s">
        <v>507</v>
      </c>
      <c r="Z288">
        <v>0</v>
      </c>
      <c r="AA288">
        <f t="shared" si="262"/>
        <v>1</v>
      </c>
      <c r="AB288">
        <f t="shared" si="221"/>
        <v>1</v>
      </c>
      <c r="AC288">
        <v>1</v>
      </c>
      <c r="AD288">
        <v>1</v>
      </c>
      <c r="AE288">
        <f t="shared" si="222"/>
        <v>0</v>
      </c>
      <c r="AF288" s="23">
        <f t="shared" si="264"/>
        <v>0</v>
      </c>
      <c r="AG288">
        <f t="shared" si="263"/>
        <v>0</v>
      </c>
      <c r="AH288">
        <v>0</v>
      </c>
      <c r="AJ288">
        <f t="shared" si="223"/>
        <v>0</v>
      </c>
      <c r="AK288" s="22"/>
      <c r="AL288">
        <v>27</v>
      </c>
      <c r="AN288">
        <v>13</v>
      </c>
      <c r="AO288" s="24">
        <v>1</v>
      </c>
      <c r="AP288" s="25">
        <f t="shared" si="247"/>
        <v>71.838356164383555</v>
      </c>
      <c r="AQ288">
        <v>1</v>
      </c>
      <c r="AS288" s="26">
        <v>1</v>
      </c>
      <c r="AT288" s="24">
        <v>1</v>
      </c>
      <c r="AU288" s="27">
        <v>7</v>
      </c>
      <c r="AW288" s="22">
        <v>37974</v>
      </c>
      <c r="AX288" s="22" t="str">
        <f>IF(ISERROR(VLOOKUP($J288,'[1]early late'!$G$1:$BT$134,7,FALSE)),"",VLOOKUP($J288,'[1]early late'!$G$1:$BT$134,7,FALSE))</f>
        <v/>
      </c>
      <c r="AY288" s="22">
        <v>38047</v>
      </c>
      <c r="AZ288" s="27">
        <f t="shared" si="257"/>
        <v>2.4</v>
      </c>
      <c r="BA288" t="s">
        <v>245</v>
      </c>
      <c r="BB288" s="25">
        <f t="shared" si="259"/>
        <v>2</v>
      </c>
      <c r="BC288" s="27">
        <v>1.61</v>
      </c>
      <c r="BD288" s="27">
        <v>13.78</v>
      </c>
      <c r="BE288" s="27">
        <v>3.25</v>
      </c>
      <c r="BF288" s="27">
        <v>9.7899999999999991</v>
      </c>
      <c r="BG288" s="27" t="str">
        <f>IF(ISERROR(VLOOKUP($J288,'[1]early late'!$G$1:$BT$134,8,FALSE)),"",VLOOKUP($J288,'[1]early late'!$G$1:$BT$134,8,FALSE))</f>
        <v/>
      </c>
      <c r="BH288" s="27" t="str">
        <f>IF(ISERROR(VLOOKUP($J288,'[1]early late'!$G$1:$BT$134,9,FALSE)),"",VLOOKUP($J288,'[1]early late'!$G$1:$BT$134,9,FALSE))</f>
        <v/>
      </c>
      <c r="BI288" s="27"/>
      <c r="BJ288">
        <v>3.42</v>
      </c>
      <c r="BK288">
        <v>15.57</v>
      </c>
      <c r="BM288" s="28" t="s">
        <v>508</v>
      </c>
      <c r="BN288" s="28" t="str">
        <f>IF(ISERROR(VLOOKUP($J288,'[1]early late'!$G$1:$BT$134,40,FALSE)),"",VLOOKUP($J288,'[1]early late'!$G$1:$BT$134,40,FALSE))</f>
        <v/>
      </c>
      <c r="BO288" s="28" t="str">
        <f>IF(ISERROR(VLOOKUP($J288,'[1]early late'!$G$1:$BT$134,41,FALSE)),"",VLOOKUP($J288,'[1]early late'!$G$1:$BT$134,41,FALSE))</f>
        <v/>
      </c>
      <c r="BP288">
        <f t="shared" si="248"/>
        <v>1.64</v>
      </c>
      <c r="BQ288">
        <f t="shared" si="224"/>
        <v>-3.99</v>
      </c>
      <c r="BR288">
        <f t="shared" si="225"/>
        <v>-5.63</v>
      </c>
      <c r="BS288">
        <f t="shared" si="249"/>
        <v>1.8099999999999998</v>
      </c>
      <c r="BT288">
        <f t="shared" si="226"/>
        <v>1.7900000000000009</v>
      </c>
      <c r="BU288">
        <f t="shared" si="227"/>
        <v>-1.9999999999999574E-2</v>
      </c>
      <c r="BV288" t="str">
        <f t="shared" si="258"/>
        <v/>
      </c>
      <c r="BW288" s="24">
        <f t="shared" si="240"/>
        <v>1</v>
      </c>
      <c r="BX288" s="24">
        <f t="shared" si="228"/>
        <v>0.41999999999999993</v>
      </c>
      <c r="BY288" s="24">
        <f t="shared" si="229"/>
        <v>0.60000000000000009</v>
      </c>
      <c r="BZ288" s="24">
        <f t="shared" si="230"/>
        <v>0</v>
      </c>
      <c r="CA288" s="24">
        <f t="shared" si="231"/>
        <v>1</v>
      </c>
      <c r="CB288" s="24">
        <f t="shared" si="250"/>
        <v>0</v>
      </c>
      <c r="CC288" s="24">
        <f t="shared" si="232"/>
        <v>1</v>
      </c>
      <c r="CD288" s="25">
        <f t="shared" si="233"/>
        <v>0</v>
      </c>
      <c r="CE288" s="24">
        <f t="shared" si="234"/>
        <v>1</v>
      </c>
      <c r="CF288">
        <f t="shared" si="235"/>
        <v>1</v>
      </c>
      <c r="CG288">
        <f t="shared" si="251"/>
        <v>1</v>
      </c>
      <c r="CH288">
        <f t="shared" si="252"/>
        <v>1</v>
      </c>
      <c r="CI288">
        <f t="shared" si="253"/>
        <v>1</v>
      </c>
      <c r="CJ288">
        <f t="shared" si="254"/>
        <v>1</v>
      </c>
      <c r="CK288">
        <f t="shared" si="261"/>
        <v>3.8674033149171274</v>
      </c>
      <c r="CL288">
        <f t="shared" si="255"/>
        <v>-5.9999999999999831E-2</v>
      </c>
      <c r="CM288">
        <f t="shared" si="256"/>
        <v>0</v>
      </c>
      <c r="CN288" t="str">
        <f t="shared" si="237"/>
        <v/>
      </c>
      <c r="CO288">
        <f t="shared" si="238"/>
        <v>1</v>
      </c>
    </row>
    <row r="289" spans="1:93" ht="16" x14ac:dyDescent="0.2">
      <c r="A289">
        <v>155</v>
      </c>
      <c r="B289" t="s">
        <v>513</v>
      </c>
      <c r="C289" t="s">
        <v>94</v>
      </c>
      <c r="D289" t="s">
        <v>514</v>
      </c>
      <c r="E289" t="s">
        <v>515</v>
      </c>
      <c r="F289" t="s">
        <v>97</v>
      </c>
      <c r="G289">
        <v>90291</v>
      </c>
      <c r="H289" t="s">
        <v>516</v>
      </c>
      <c r="J289" t="str">
        <f t="shared" si="214"/>
        <v>Rose Rothstein_1</v>
      </c>
      <c r="K289" s="22">
        <f>IF(ISERROR(VLOOKUP($J289,'[1]early late'!$G$1:$BT$134,4,FALSE)),"",VLOOKUP($J289,'[1]early late'!$G$1:$BT$134,4,FALSE))</f>
        <v>10509</v>
      </c>
      <c r="L289">
        <v>1</v>
      </c>
      <c r="M289" s="22" t="s">
        <v>517</v>
      </c>
      <c r="N289" s="22"/>
      <c r="O289">
        <v>1</v>
      </c>
      <c r="P289">
        <v>0</v>
      </c>
      <c r="Q289">
        <v>1</v>
      </c>
      <c r="R289">
        <f t="shared" si="215"/>
        <v>0</v>
      </c>
      <c r="S289">
        <f t="shared" si="216"/>
        <v>0</v>
      </c>
      <c r="T289">
        <f t="shared" si="217"/>
        <v>0</v>
      </c>
      <c r="U289">
        <f t="shared" si="218"/>
        <v>0</v>
      </c>
      <c r="V289">
        <f t="shared" si="219"/>
        <v>0</v>
      </c>
      <c r="W289">
        <f t="shared" si="246"/>
        <v>0</v>
      </c>
      <c r="X289">
        <f t="shared" si="220"/>
        <v>0</v>
      </c>
      <c r="Y289" s="22" t="s">
        <v>158</v>
      </c>
      <c r="Z289">
        <v>0</v>
      </c>
      <c r="AA289">
        <f t="shared" si="262"/>
        <v>1</v>
      </c>
      <c r="AB289">
        <f t="shared" si="221"/>
        <v>0</v>
      </c>
      <c r="AC289">
        <v>0</v>
      </c>
      <c r="AD289">
        <v>0</v>
      </c>
      <c r="AE289">
        <f t="shared" si="222"/>
        <v>0</v>
      </c>
      <c r="AF289" s="23">
        <f t="shared" si="264"/>
        <v>0</v>
      </c>
      <c r="AG289">
        <f t="shared" si="263"/>
        <v>0</v>
      </c>
      <c r="AH289">
        <v>0</v>
      </c>
      <c r="AJ289">
        <f t="shared" si="223"/>
        <v>0</v>
      </c>
      <c r="AK289" s="22"/>
      <c r="AN289">
        <f>IF(ISERROR(VLOOKUP($J289,'[1]early late'!$G$1:$BT$134,6,FALSE)),"",VLOOKUP($J289,'[1]early late'!$G$1:$BT$134,6,FALSE))</f>
        <v>15</v>
      </c>
      <c r="AO289" s="24">
        <v>2</v>
      </c>
      <c r="AP289" s="25">
        <f t="shared" si="247"/>
        <v>72.956164383561642</v>
      </c>
      <c r="AQ289">
        <v>1</v>
      </c>
      <c r="AS289" s="26">
        <v>1</v>
      </c>
      <c r="AT289" s="24">
        <v>1</v>
      </c>
      <c r="AU289" s="27">
        <v>7</v>
      </c>
      <c r="AV289" s="27"/>
      <c r="AW289" s="22">
        <v>37526</v>
      </c>
      <c r="AX289" s="22">
        <f>IF(ISERROR(VLOOKUP($J289,'[1]early late'!$G$1:$BT$134,7,FALSE)),"",VLOOKUP($J289,'[1]early late'!$G$1:$BT$134,7,FALSE))</f>
        <v>37532</v>
      </c>
      <c r="AY289" s="22">
        <v>37630</v>
      </c>
      <c r="AZ289" s="27">
        <f t="shared" si="257"/>
        <v>3.4</v>
      </c>
      <c r="BA289" t="s">
        <v>245</v>
      </c>
      <c r="BB289" s="25">
        <f t="shared" si="259"/>
        <v>2</v>
      </c>
      <c r="BC289" s="27">
        <v>0.6</v>
      </c>
      <c r="BD289" s="27">
        <v>14.28</v>
      </c>
      <c r="BE289" s="27">
        <v>-0.35</v>
      </c>
      <c r="BF289" s="27">
        <v>12.37</v>
      </c>
      <c r="BG289" s="27">
        <f>IF(ISERROR(VLOOKUP($J289,'[1]early late'!$G$1:$BT$134,8,FALSE)),"",VLOOKUP($J289,'[1]early late'!$G$1:$BT$134,8,FALSE))</f>
        <v>6</v>
      </c>
      <c r="BH289" s="27">
        <f>IF(ISERROR(VLOOKUP($J289,'[1]early late'!$G$1:$BT$134,9,FALSE)),"",VLOOKUP($J289,'[1]early late'!$G$1:$BT$134,9,FALSE))</f>
        <v>1.9850000000000001</v>
      </c>
      <c r="BI289" s="27"/>
      <c r="BJ289">
        <v>4.2</v>
      </c>
      <c r="BK289">
        <v>17.309999999999999</v>
      </c>
      <c r="BM289" s="28" t="s">
        <v>518</v>
      </c>
      <c r="BN289" s="28">
        <f>IF(ISERROR(VLOOKUP($J289,'[1]early late'!$G$1:$BT$134,40,FALSE)),"",VLOOKUP($J289,'[1]early late'!$G$1:$BT$134,40,FALSE))</f>
        <v>1.3850000000000002</v>
      </c>
      <c r="BO289" s="28">
        <f>IF(ISERROR(VLOOKUP($J289,'[1]early late'!$G$1:$BT$134,41,FALSE)),"",VLOOKUP($J289,'[1]early late'!$G$1:$BT$134,41,FALSE))</f>
        <v>2.2149999999999999</v>
      </c>
      <c r="BP289">
        <f t="shared" si="248"/>
        <v>-0.95</v>
      </c>
      <c r="BQ289">
        <f t="shared" si="224"/>
        <v>-1.9100000000000001</v>
      </c>
      <c r="BR289">
        <f t="shared" si="225"/>
        <v>-0.96000000000000019</v>
      </c>
      <c r="BS289">
        <f t="shared" si="249"/>
        <v>3.6</v>
      </c>
      <c r="BT289">
        <f t="shared" si="226"/>
        <v>3.0299999999999994</v>
      </c>
      <c r="BU289">
        <f t="shared" si="227"/>
        <v>-0.57000000000000028</v>
      </c>
      <c r="BV289" t="str">
        <f t="shared" si="258"/>
        <v/>
      </c>
      <c r="BW289" s="24">
        <f t="shared" si="240"/>
        <v>1</v>
      </c>
      <c r="BX289" s="24">
        <f t="shared" si="228"/>
        <v>-0.9399999999999995</v>
      </c>
      <c r="BY289" s="24">
        <f t="shared" si="229"/>
        <v>1.37</v>
      </c>
      <c r="BZ289" s="24">
        <f t="shared" si="230"/>
        <v>-1.6800000000000002</v>
      </c>
      <c r="CA289" s="24">
        <f t="shared" si="231"/>
        <v>0</v>
      </c>
      <c r="CB289" s="24">
        <f t="shared" si="250"/>
        <v>1</v>
      </c>
      <c r="CC289" s="24">
        <f t="shared" si="232"/>
        <v>0</v>
      </c>
      <c r="CD289" s="25">
        <f t="shared" si="233"/>
        <v>0</v>
      </c>
      <c r="CE289" s="24">
        <f t="shared" si="234"/>
        <v>0</v>
      </c>
      <c r="CF289">
        <f t="shared" si="235"/>
        <v>1</v>
      </c>
      <c r="CG289">
        <f t="shared" si="251"/>
        <v>1</v>
      </c>
      <c r="CH289">
        <f t="shared" si="252"/>
        <v>1</v>
      </c>
      <c r="CI289">
        <f t="shared" si="253"/>
        <v>1</v>
      </c>
      <c r="CJ289">
        <f t="shared" si="254"/>
        <v>1</v>
      </c>
      <c r="CK289">
        <f t="shared" si="261"/>
        <v>1.9444444444444444</v>
      </c>
      <c r="CL289">
        <f t="shared" si="255"/>
        <v>-1.85</v>
      </c>
      <c r="CM289">
        <f t="shared" si="256"/>
        <v>1</v>
      </c>
      <c r="CN289" t="str">
        <f t="shared" si="237"/>
        <v/>
      </c>
      <c r="CO289" t="str">
        <f t="shared" si="238"/>
        <v/>
      </c>
    </row>
    <row r="290" spans="1:93" ht="16" x14ac:dyDescent="0.2">
      <c r="A290">
        <v>159</v>
      </c>
      <c r="B290" t="s">
        <v>524</v>
      </c>
      <c r="C290" t="s">
        <v>94</v>
      </c>
      <c r="D290" t="s">
        <v>525</v>
      </c>
      <c r="E290" t="s">
        <v>404</v>
      </c>
      <c r="F290" t="s">
        <v>97</v>
      </c>
      <c r="G290">
        <v>91361</v>
      </c>
      <c r="H290" t="s">
        <v>526</v>
      </c>
      <c r="J290" t="str">
        <f t="shared" si="214"/>
        <v>Sandra Degennaro_1</v>
      </c>
      <c r="K290" s="22">
        <f>IF(ISERROR(VLOOKUP($J290,'[1]early late'!$G$1:$BT$134,4,FALSE)),"",VLOOKUP($J290,'[1]early late'!$G$1:$BT$134,4,FALSE))</f>
        <v>13810</v>
      </c>
      <c r="L290">
        <v>0</v>
      </c>
      <c r="M290" s="22"/>
      <c r="N290" s="22"/>
      <c r="O290">
        <v>0</v>
      </c>
      <c r="P290">
        <v>0</v>
      </c>
      <c r="Q290">
        <v>0</v>
      </c>
      <c r="R290">
        <f t="shared" si="215"/>
        <v>0</v>
      </c>
      <c r="S290">
        <f t="shared" si="216"/>
        <v>0</v>
      </c>
      <c r="T290">
        <f t="shared" si="217"/>
        <v>0</v>
      </c>
      <c r="U290">
        <f t="shared" si="218"/>
        <v>0</v>
      </c>
      <c r="V290">
        <f t="shared" si="219"/>
        <v>0</v>
      </c>
      <c r="W290">
        <f t="shared" si="246"/>
        <v>0</v>
      </c>
      <c r="X290">
        <f t="shared" si="220"/>
        <v>0</v>
      </c>
      <c r="Y290" s="22" t="s">
        <v>527</v>
      </c>
      <c r="Z290">
        <v>0</v>
      </c>
      <c r="AA290">
        <f t="shared" si="262"/>
        <v>1</v>
      </c>
      <c r="AB290">
        <f t="shared" si="221"/>
        <v>0</v>
      </c>
      <c r="AC290">
        <v>0</v>
      </c>
      <c r="AD290">
        <v>0</v>
      </c>
      <c r="AE290">
        <f t="shared" si="222"/>
        <v>0</v>
      </c>
      <c r="AF290" s="23">
        <f t="shared" si="264"/>
        <v>0</v>
      </c>
      <c r="AG290">
        <f t="shared" si="263"/>
        <v>0</v>
      </c>
      <c r="AH290">
        <v>0</v>
      </c>
      <c r="AJ290">
        <f t="shared" si="223"/>
        <v>0</v>
      </c>
      <c r="AK290" s="22" t="s">
        <v>528</v>
      </c>
      <c r="AL290">
        <v>29</v>
      </c>
      <c r="AM290">
        <v>9</v>
      </c>
      <c r="AN290">
        <f>IF(ISERROR(VLOOKUP($J290,'[1]early late'!$G$1:$BT$134,6,FALSE)),"",VLOOKUP($J290,'[1]early late'!$G$1:$BT$134,6,FALSE))</f>
        <v>12</v>
      </c>
      <c r="AO290" s="24">
        <v>2</v>
      </c>
      <c r="AP290" s="25">
        <f t="shared" si="247"/>
        <v>63.791780821917811</v>
      </c>
      <c r="AQ290">
        <v>1</v>
      </c>
      <c r="AS290" s="26">
        <v>1</v>
      </c>
      <c r="AT290" s="24">
        <v>1</v>
      </c>
      <c r="AU290" s="27">
        <v>7</v>
      </c>
      <c r="AV290" s="27"/>
      <c r="AW290" s="22">
        <v>37433</v>
      </c>
      <c r="AX290" s="22">
        <f>IF(ISERROR(VLOOKUP($J290,'[1]early late'!$G$1:$BT$134,7,FALSE)),"",VLOOKUP($J290,'[1]early late'!$G$1:$BT$134,7,FALSE))</f>
        <v>37438</v>
      </c>
      <c r="AY290" s="22">
        <v>37518</v>
      </c>
      <c r="AZ290" s="27">
        <f t="shared" si="257"/>
        <v>2.7666666666666666</v>
      </c>
      <c r="BA290" t="s">
        <v>245</v>
      </c>
      <c r="BB290" s="25">
        <f t="shared" si="259"/>
        <v>2</v>
      </c>
      <c r="BC290" s="27">
        <v>1.57</v>
      </c>
      <c r="BD290" s="27">
        <v>17.989999999999998</v>
      </c>
      <c r="BE290" s="27">
        <v>1.55</v>
      </c>
      <c r="BF290" s="27">
        <v>16.34</v>
      </c>
      <c r="BG290" s="27">
        <f>IF(ISERROR(VLOOKUP($J290,'[1]early late'!$G$1:$BT$134,8,FALSE)),"",VLOOKUP($J290,'[1]early late'!$G$1:$BT$134,8,FALSE))</f>
        <v>5</v>
      </c>
      <c r="BH290" s="27">
        <f>IF(ISERROR(VLOOKUP($J290,'[1]early late'!$G$1:$BT$134,9,FALSE)),"",VLOOKUP($J290,'[1]early late'!$G$1:$BT$134,9,FALSE))</f>
        <v>2.0499999999999998</v>
      </c>
      <c r="BI290" s="27"/>
      <c r="BJ290">
        <v>4.45</v>
      </c>
      <c r="BK290">
        <v>18.829999999999998</v>
      </c>
      <c r="BM290" s="28" t="s">
        <v>529</v>
      </c>
      <c r="BN290" s="28">
        <f>IF(ISERROR(VLOOKUP($J290,'[1]early late'!$G$1:$BT$134,40,FALSE)),"",VLOOKUP($J290,'[1]early late'!$G$1:$BT$134,40,FALSE))</f>
        <v>0.47999999999999976</v>
      </c>
      <c r="BO290" s="28">
        <f>IF(ISERROR(VLOOKUP($J290,'[1]early late'!$G$1:$BT$134,41,FALSE)),"",VLOOKUP($J290,'[1]early late'!$G$1:$BT$134,41,FALSE))</f>
        <v>2.4000000000000004</v>
      </c>
      <c r="BP290">
        <f t="shared" si="248"/>
        <v>-2.0000000000000018E-2</v>
      </c>
      <c r="BQ290">
        <f t="shared" si="224"/>
        <v>-1.6499999999999986</v>
      </c>
      <c r="BR290">
        <f t="shared" si="225"/>
        <v>-1.6299999999999986</v>
      </c>
      <c r="BS290">
        <f t="shared" si="249"/>
        <v>2.88</v>
      </c>
      <c r="BT290">
        <f t="shared" si="226"/>
        <v>0.83999999999999986</v>
      </c>
      <c r="BU290">
        <f t="shared" si="227"/>
        <v>-2.0399999999999991</v>
      </c>
      <c r="BV290" t="str">
        <f t="shared" si="258"/>
        <v/>
      </c>
      <c r="BW290" s="24">
        <f t="shared" si="240"/>
        <v>1</v>
      </c>
      <c r="BX290" s="24">
        <f t="shared" si="228"/>
        <v>0.25999999999999979</v>
      </c>
      <c r="BY290" s="24">
        <f t="shared" si="229"/>
        <v>0.17000000000000015</v>
      </c>
      <c r="BZ290" s="24">
        <f t="shared" si="230"/>
        <v>-0.51</v>
      </c>
      <c r="CA290" s="24">
        <f t="shared" si="231"/>
        <v>1</v>
      </c>
      <c r="CB290" s="24">
        <f t="shared" si="250"/>
        <v>1</v>
      </c>
      <c r="CC290" s="24">
        <f t="shared" si="232"/>
        <v>0</v>
      </c>
      <c r="CD290" s="25">
        <f t="shared" si="233"/>
        <v>0</v>
      </c>
      <c r="CE290" s="24">
        <f t="shared" si="234"/>
        <v>1</v>
      </c>
      <c r="CF290">
        <f t="shared" si="235"/>
        <v>1</v>
      </c>
      <c r="CG290">
        <f t="shared" si="251"/>
        <v>1</v>
      </c>
      <c r="CH290">
        <f t="shared" si="252"/>
        <v>1</v>
      </c>
      <c r="CI290">
        <f t="shared" si="253"/>
        <v>1</v>
      </c>
      <c r="CJ290">
        <f t="shared" si="254"/>
        <v>1</v>
      </c>
      <c r="CK290">
        <f t="shared" si="261"/>
        <v>2.4305555555555558</v>
      </c>
      <c r="CL290">
        <f t="shared" si="255"/>
        <v>-1.1299999999999999</v>
      </c>
      <c r="CM290">
        <f t="shared" si="256"/>
        <v>1</v>
      </c>
      <c r="CN290" t="str">
        <f t="shared" si="237"/>
        <v/>
      </c>
      <c r="CO290" t="str">
        <f t="shared" si="238"/>
        <v/>
      </c>
    </row>
    <row r="291" spans="1:93" ht="16" x14ac:dyDescent="0.2">
      <c r="A291">
        <v>160</v>
      </c>
      <c r="B291" t="s">
        <v>530</v>
      </c>
      <c r="C291" t="s">
        <v>94</v>
      </c>
      <c r="D291" t="s">
        <v>531</v>
      </c>
      <c r="E291" t="s">
        <v>96</v>
      </c>
      <c r="F291" t="s">
        <v>97</v>
      </c>
      <c r="G291">
        <v>91367</v>
      </c>
      <c r="H291" t="s">
        <v>532</v>
      </c>
      <c r="J291" t="str">
        <f t="shared" si="214"/>
        <v>Seymour Varnen_0</v>
      </c>
      <c r="K291" s="22">
        <f>IF(ISERROR(VLOOKUP($J291,'[1]early late'!$G$1:$BT$134,4,FALSE)),"",VLOOKUP($J291,'[1]early late'!$G$1:$BT$134,4,FALSE))</f>
        <v>10978</v>
      </c>
      <c r="L291">
        <v>0</v>
      </c>
      <c r="M291" s="22"/>
      <c r="N291" s="22"/>
      <c r="O291">
        <v>0</v>
      </c>
      <c r="P291">
        <v>0</v>
      </c>
      <c r="Q291">
        <v>0</v>
      </c>
      <c r="R291">
        <f t="shared" si="215"/>
        <v>0</v>
      </c>
      <c r="S291">
        <f t="shared" si="216"/>
        <v>0</v>
      </c>
      <c r="T291">
        <f t="shared" si="217"/>
        <v>0</v>
      </c>
      <c r="U291">
        <f t="shared" si="218"/>
        <v>0</v>
      </c>
      <c r="V291">
        <f t="shared" si="219"/>
        <v>0</v>
      </c>
      <c r="W291">
        <f t="shared" ref="W291:W322" si="265">IF(ISERROR(SEARCH("glauc",M291)),0,1)</f>
        <v>0</v>
      </c>
      <c r="X291">
        <f t="shared" si="220"/>
        <v>0</v>
      </c>
      <c r="Y291" s="22" t="s">
        <v>111</v>
      </c>
      <c r="Z291">
        <v>0</v>
      </c>
      <c r="AA291">
        <f t="shared" si="262"/>
        <v>1</v>
      </c>
      <c r="AB291">
        <f t="shared" si="221"/>
        <v>0</v>
      </c>
      <c r="AC291">
        <v>0</v>
      </c>
      <c r="AD291">
        <v>0</v>
      </c>
      <c r="AE291">
        <f t="shared" si="222"/>
        <v>0</v>
      </c>
      <c r="AF291" s="23">
        <f t="shared" si="264"/>
        <v>0</v>
      </c>
      <c r="AG291">
        <f t="shared" si="263"/>
        <v>0</v>
      </c>
      <c r="AH291">
        <v>0</v>
      </c>
      <c r="AJ291">
        <f t="shared" si="223"/>
        <v>0</v>
      </c>
      <c r="AK291" s="22"/>
      <c r="AL291">
        <v>28</v>
      </c>
      <c r="AM291">
        <v>7</v>
      </c>
      <c r="AN291">
        <f>IF(ISERROR(VLOOKUP($J291,'[1]early late'!$G$1:$BT$134,6,FALSE)),"",VLOOKUP($J291,'[1]early late'!$G$1:$BT$134,6,FALSE))</f>
        <v>13</v>
      </c>
      <c r="AO291" s="24">
        <v>1</v>
      </c>
      <c r="AP291" s="25">
        <f t="shared" si="247"/>
        <v>71.282191780821918</v>
      </c>
      <c r="AQ291">
        <v>1</v>
      </c>
      <c r="AS291" s="26">
        <v>0</v>
      </c>
      <c r="AT291" s="24">
        <v>1</v>
      </c>
      <c r="AU291" s="27">
        <v>7</v>
      </c>
      <c r="AW291" s="22">
        <v>37374</v>
      </c>
      <c r="AX291" s="22">
        <f>IF(ISERROR(VLOOKUP($J291,'[1]early late'!$G$1:$BT$134,7,FALSE)),"",VLOOKUP($J291,'[1]early late'!$G$1:$BT$134,7,FALSE))</f>
        <v>37385</v>
      </c>
      <c r="AY291" s="22">
        <v>37778</v>
      </c>
      <c r="AZ291" s="27">
        <f t="shared" si="257"/>
        <v>13.266666666666667</v>
      </c>
      <c r="BA291" t="s">
        <v>118</v>
      </c>
      <c r="BB291" s="25">
        <f t="shared" si="259"/>
        <v>1</v>
      </c>
      <c r="BC291" s="27">
        <v>-0.22</v>
      </c>
      <c r="BD291" s="27">
        <v>14.22</v>
      </c>
      <c r="BE291" s="27">
        <v>1.57</v>
      </c>
      <c r="BF291" s="27">
        <v>16.04</v>
      </c>
      <c r="BG291" s="27">
        <f>IF(ISERROR(VLOOKUP($J291,'[1]early late'!$G$1:$BT$134,8,FALSE)),"",VLOOKUP($J291,'[1]early late'!$G$1:$BT$134,8,FALSE))</f>
        <v>11</v>
      </c>
      <c r="BH291" s="27">
        <f>IF(ISERROR(VLOOKUP($J291,'[1]early late'!$G$1:$BT$134,9,FALSE)),"",VLOOKUP($J291,'[1]early late'!$G$1:$BT$134,9,FALSE))</f>
        <v>1.43</v>
      </c>
      <c r="BI291" s="27"/>
      <c r="BJ291">
        <v>2.34</v>
      </c>
      <c r="BK291">
        <v>14.755000000000001</v>
      </c>
      <c r="BM291" s="28" t="s">
        <v>533</v>
      </c>
      <c r="BN291" s="28">
        <f>IF(ISERROR(VLOOKUP($J291,'[1]early late'!$G$1:$BT$134,40,FALSE)),"",VLOOKUP($J291,'[1]early late'!$G$1:$BT$134,40,FALSE))</f>
        <v>1.65</v>
      </c>
      <c r="BO291" s="28">
        <f>IF(ISERROR(VLOOKUP($J291,'[1]early late'!$G$1:$BT$134,41,FALSE)),"",VLOOKUP($J291,'[1]early late'!$G$1:$BT$134,41,FALSE))</f>
        <v>0.90999999999999992</v>
      </c>
      <c r="BP291">
        <f t="shared" si="248"/>
        <v>1.79</v>
      </c>
      <c r="BQ291">
        <f t="shared" si="224"/>
        <v>1.8199999999999985</v>
      </c>
      <c r="BR291">
        <f t="shared" si="225"/>
        <v>2.9999999999998472E-2</v>
      </c>
      <c r="BS291">
        <f t="shared" si="249"/>
        <v>2.56</v>
      </c>
      <c r="BT291">
        <f t="shared" si="226"/>
        <v>0.53500000000000014</v>
      </c>
      <c r="BU291">
        <f t="shared" si="227"/>
        <v>-2.0250000000000004</v>
      </c>
      <c r="BV291" t="str">
        <f t="shared" si="258"/>
        <v/>
      </c>
      <c r="BW291" s="24">
        <f t="shared" si="240"/>
        <v>0</v>
      </c>
      <c r="BX291" s="24">
        <f t="shared" si="228"/>
        <v>0.48999999999999977</v>
      </c>
      <c r="BY291" s="24">
        <f t="shared" si="229"/>
        <v>-0.54700000000000004</v>
      </c>
      <c r="BZ291" s="24">
        <f t="shared" si="230"/>
        <v>-2.2699999999999996</v>
      </c>
      <c r="CA291" s="24">
        <f t="shared" si="231"/>
        <v>1</v>
      </c>
      <c r="CB291" s="24" t="str">
        <f t="shared" si="250"/>
        <v/>
      </c>
      <c r="CC291" s="24">
        <f t="shared" si="232"/>
        <v>0</v>
      </c>
      <c r="CD291" s="25">
        <f t="shared" si="233"/>
        <v>0</v>
      </c>
      <c r="CE291" s="24">
        <f t="shared" si="234"/>
        <v>0</v>
      </c>
      <c r="CF291">
        <f t="shared" si="235"/>
        <v>1</v>
      </c>
      <c r="CG291">
        <f t="shared" si="251"/>
        <v>0</v>
      </c>
      <c r="CH291">
        <f t="shared" si="252"/>
        <v>1</v>
      </c>
      <c r="CI291">
        <f t="shared" si="253"/>
        <v>1</v>
      </c>
      <c r="CJ291">
        <f t="shared" si="254"/>
        <v>1</v>
      </c>
      <c r="CK291">
        <f t="shared" si="261"/>
        <v>2.734375</v>
      </c>
      <c r="CL291">
        <f t="shared" si="255"/>
        <v>-0.81</v>
      </c>
      <c r="CM291">
        <f t="shared" si="256"/>
        <v>0</v>
      </c>
      <c r="CN291" t="str">
        <f t="shared" si="237"/>
        <v/>
      </c>
      <c r="CO291" t="str">
        <f t="shared" si="238"/>
        <v/>
      </c>
    </row>
    <row r="292" spans="1:93" ht="16" x14ac:dyDescent="0.2">
      <c r="A292">
        <v>164</v>
      </c>
      <c r="B292" t="s">
        <v>538</v>
      </c>
      <c r="C292" t="s">
        <v>94</v>
      </c>
      <c r="J292" t="str">
        <f t="shared" si="214"/>
        <v>Shirley Goldberg_0</v>
      </c>
      <c r="K292" s="22">
        <f>IF(ISERROR(VLOOKUP($J292,'[1]early late'!$G$1:$BT$134,4,FALSE)),"",VLOOKUP($J292,'[1]early late'!$G$1:$BT$134,4,FALSE))</f>
        <v>14750</v>
      </c>
      <c r="L292">
        <v>1</v>
      </c>
      <c r="M292" s="22" t="s">
        <v>539</v>
      </c>
      <c r="N292" s="22"/>
      <c r="O292">
        <v>0</v>
      </c>
      <c r="P292">
        <v>0</v>
      </c>
      <c r="Q292">
        <v>0</v>
      </c>
      <c r="R292">
        <f t="shared" si="215"/>
        <v>0</v>
      </c>
      <c r="S292">
        <f t="shared" si="216"/>
        <v>0</v>
      </c>
      <c r="T292">
        <f t="shared" si="217"/>
        <v>1</v>
      </c>
      <c r="U292">
        <f t="shared" si="218"/>
        <v>0</v>
      </c>
      <c r="V292">
        <f t="shared" si="219"/>
        <v>0</v>
      </c>
      <c r="W292">
        <f t="shared" si="265"/>
        <v>0</v>
      </c>
      <c r="X292">
        <f t="shared" si="220"/>
        <v>0</v>
      </c>
      <c r="Y292" s="22" t="s">
        <v>158</v>
      </c>
      <c r="Z292">
        <v>0</v>
      </c>
      <c r="AA292">
        <f t="shared" si="262"/>
        <v>1</v>
      </c>
      <c r="AB292">
        <f t="shared" si="221"/>
        <v>0</v>
      </c>
      <c r="AC292">
        <v>0</v>
      </c>
      <c r="AD292">
        <v>0</v>
      </c>
      <c r="AE292">
        <f t="shared" si="222"/>
        <v>0</v>
      </c>
      <c r="AF292" s="23">
        <f t="shared" si="264"/>
        <v>0</v>
      </c>
      <c r="AG292">
        <f t="shared" si="263"/>
        <v>0</v>
      </c>
      <c r="AH292">
        <v>0</v>
      </c>
      <c r="AJ292">
        <f t="shared" si="223"/>
        <v>0</v>
      </c>
      <c r="AK292" s="22" t="s">
        <v>540</v>
      </c>
      <c r="AM292">
        <v>6</v>
      </c>
      <c r="AN292">
        <f>IF(ISERROR(VLOOKUP($J292,'[1]early late'!$G$1:$BT$134,6,FALSE)),"",VLOOKUP($J292,'[1]early late'!$G$1:$BT$134,6,FALSE))</f>
        <v>15</v>
      </c>
      <c r="AO292" s="24">
        <v>2</v>
      </c>
      <c r="AP292" s="25">
        <f t="shared" si="247"/>
        <v>69.139726027397259</v>
      </c>
      <c r="AQ292">
        <v>1</v>
      </c>
      <c r="AS292" s="26">
        <v>0</v>
      </c>
      <c r="AT292" s="24">
        <v>1</v>
      </c>
      <c r="AU292" s="27">
        <v>7</v>
      </c>
      <c r="AW292" s="29">
        <v>40354</v>
      </c>
      <c r="AX292" s="22">
        <f>IF(ISERROR(VLOOKUP($J292,'[1]early late'!$G$1:$BT$134,7,FALSE)),"",VLOOKUP($J292,'[1]early late'!$G$1:$BT$134,7,FALSE))</f>
        <v>40360</v>
      </c>
      <c r="AY292" s="29">
        <v>40616</v>
      </c>
      <c r="AZ292" s="27">
        <f t="shared" si="257"/>
        <v>8.6333333333333329</v>
      </c>
      <c r="BA292" t="s">
        <v>118</v>
      </c>
      <c r="BB292" s="25">
        <f t="shared" si="259"/>
        <v>1</v>
      </c>
      <c r="BC292">
        <v>1.49</v>
      </c>
      <c r="BD292">
        <v>17.09</v>
      </c>
      <c r="BE292">
        <v>2.52</v>
      </c>
      <c r="BF292">
        <v>12.87</v>
      </c>
      <c r="BG292" s="27">
        <f>IF(ISERROR(VLOOKUP($J292,'[1]early late'!$G$1:$BT$134,8,FALSE)),"",VLOOKUP($J292,'[1]early late'!$G$1:$BT$134,8,FALSE))</f>
        <v>6</v>
      </c>
      <c r="BH292" s="27">
        <f>IF(ISERROR(VLOOKUP($J292,'[1]early late'!$G$1:$BT$134,9,FALSE)),"",VLOOKUP($J292,'[1]early late'!$G$1:$BT$134,9,FALSE))</f>
        <v>3.81</v>
      </c>
      <c r="BJ292">
        <v>3.15</v>
      </c>
      <c r="BK292">
        <v>15.62</v>
      </c>
      <c r="BN292" s="28">
        <f>IF(ISERROR(VLOOKUP($J292,'[1]early late'!$G$1:$BT$134,40,FALSE)),"",VLOOKUP($J292,'[1]early late'!$G$1:$BT$134,40,FALSE))</f>
        <v>2.3200000000000003</v>
      </c>
      <c r="BO292" s="28">
        <f>IF(ISERROR(VLOOKUP($J292,'[1]early late'!$G$1:$BT$134,41,FALSE)),"",VLOOKUP($J292,'[1]early late'!$G$1:$BT$134,41,FALSE))</f>
        <v>-0.66000000000000014</v>
      </c>
      <c r="BP292">
        <f t="shared" si="248"/>
        <v>1.03</v>
      </c>
      <c r="BQ292">
        <f t="shared" si="224"/>
        <v>-4.2200000000000006</v>
      </c>
      <c r="BR292">
        <f t="shared" si="225"/>
        <v>-5.2500000000000009</v>
      </c>
      <c r="BS292">
        <f t="shared" si="249"/>
        <v>1.66</v>
      </c>
      <c r="BT292">
        <f t="shared" si="226"/>
        <v>-1.4700000000000006</v>
      </c>
      <c r="BU292">
        <f t="shared" si="227"/>
        <v>-3.1300000000000008</v>
      </c>
      <c r="BV292" t="str">
        <f t="shared" si="258"/>
        <v/>
      </c>
      <c r="BW292" s="24">
        <f t="shared" si="240"/>
        <v>0</v>
      </c>
      <c r="BX292" s="24">
        <f t="shared" si="228"/>
        <v>-0.14999999999999991</v>
      </c>
      <c r="BY292" s="24">
        <f t="shared" si="229"/>
        <v>-6.0000000000000053E-2</v>
      </c>
      <c r="BZ292" s="24">
        <f t="shared" si="230"/>
        <v>-1.7499999999999996</v>
      </c>
      <c r="CA292" s="24">
        <f t="shared" si="231"/>
        <v>1</v>
      </c>
      <c r="CB292" s="24" t="str">
        <f t="shared" si="250"/>
        <v/>
      </c>
      <c r="CC292" s="24">
        <f t="shared" si="232"/>
        <v>0</v>
      </c>
      <c r="CD292" s="25">
        <f t="shared" si="233"/>
        <v>0</v>
      </c>
      <c r="CE292" s="24">
        <f t="shared" si="234"/>
        <v>0</v>
      </c>
      <c r="CF292">
        <f t="shared" si="235"/>
        <v>1</v>
      </c>
      <c r="CG292">
        <f t="shared" si="251"/>
        <v>1</v>
      </c>
      <c r="CH292">
        <f t="shared" si="252"/>
        <v>1</v>
      </c>
      <c r="CI292">
        <f t="shared" si="253"/>
        <v>1</v>
      </c>
      <c r="CJ292">
        <f t="shared" si="254"/>
        <v>1</v>
      </c>
      <c r="CK292">
        <f t="shared" si="261"/>
        <v>4.2168674698795181</v>
      </c>
      <c r="CL292">
        <f t="shared" si="255"/>
        <v>9.000000000000008E-2</v>
      </c>
      <c r="CM292">
        <f t="shared" si="256"/>
        <v>0</v>
      </c>
      <c r="CN292" t="str">
        <f t="shared" si="237"/>
        <v/>
      </c>
      <c r="CO292" t="str">
        <f t="shared" si="238"/>
        <v/>
      </c>
    </row>
    <row r="293" spans="1:93" ht="16" x14ac:dyDescent="0.2">
      <c r="A293">
        <v>165</v>
      </c>
      <c r="B293" t="s">
        <v>538</v>
      </c>
      <c r="C293" t="s">
        <v>94</v>
      </c>
      <c r="J293" t="str">
        <f t="shared" si="214"/>
        <v>Shirley Goldberg_1</v>
      </c>
      <c r="K293" s="22">
        <f>IF(ISERROR(VLOOKUP($J293,'[1]early late'!$G$1:$BT$134,4,FALSE)),"",VLOOKUP($J293,'[1]early late'!$G$1:$BT$134,4,FALSE))</f>
        <v>14750</v>
      </c>
      <c r="L293">
        <v>1</v>
      </c>
      <c r="M293" s="22" t="s">
        <v>539</v>
      </c>
      <c r="N293" s="22"/>
      <c r="O293">
        <v>0</v>
      </c>
      <c r="P293">
        <v>0</v>
      </c>
      <c r="Q293">
        <v>0</v>
      </c>
      <c r="R293">
        <f t="shared" si="215"/>
        <v>0</v>
      </c>
      <c r="S293">
        <f t="shared" si="216"/>
        <v>0</v>
      </c>
      <c r="T293">
        <f t="shared" si="217"/>
        <v>1</v>
      </c>
      <c r="U293">
        <f t="shared" si="218"/>
        <v>0</v>
      </c>
      <c r="V293">
        <f t="shared" si="219"/>
        <v>0</v>
      </c>
      <c r="W293">
        <f t="shared" si="265"/>
        <v>0</v>
      </c>
      <c r="X293">
        <f t="shared" si="220"/>
        <v>0</v>
      </c>
      <c r="Y293" s="22" t="s">
        <v>158</v>
      </c>
      <c r="Z293">
        <v>0</v>
      </c>
      <c r="AA293">
        <f t="shared" si="262"/>
        <v>1</v>
      </c>
      <c r="AB293">
        <f t="shared" si="221"/>
        <v>0</v>
      </c>
      <c r="AC293">
        <v>0</v>
      </c>
      <c r="AD293">
        <v>0</v>
      </c>
      <c r="AE293">
        <f t="shared" si="222"/>
        <v>0</v>
      </c>
      <c r="AF293" s="23">
        <f t="shared" si="264"/>
        <v>0</v>
      </c>
      <c r="AG293">
        <f t="shared" si="263"/>
        <v>0</v>
      </c>
      <c r="AH293">
        <v>0</v>
      </c>
      <c r="AJ293">
        <f t="shared" si="223"/>
        <v>0</v>
      </c>
      <c r="AK293" s="22" t="s">
        <v>540</v>
      </c>
      <c r="AM293">
        <v>6</v>
      </c>
      <c r="AN293">
        <f>IF(ISERROR(VLOOKUP($J293,'[1]early late'!$G$1:$BT$134,6,FALSE)),"",VLOOKUP($J293,'[1]early late'!$G$1:$BT$134,6,FALSE))</f>
        <v>15</v>
      </c>
      <c r="AO293" s="24">
        <v>2</v>
      </c>
      <c r="AP293" s="25">
        <f t="shared" si="247"/>
        <v>69.139726027397259</v>
      </c>
      <c r="AQ293">
        <v>1</v>
      </c>
      <c r="AS293" s="26">
        <v>1</v>
      </c>
      <c r="AT293" s="24">
        <v>1</v>
      </c>
      <c r="AU293" s="27">
        <v>7</v>
      </c>
      <c r="AW293" s="29">
        <f>AW292</f>
        <v>40354</v>
      </c>
      <c r="AX293" s="22">
        <f>IF(ISERROR(VLOOKUP($J293,'[1]early late'!$G$1:$BT$134,7,FALSE)),"",VLOOKUP($J293,'[1]early late'!$G$1:$BT$134,7,FALSE))</f>
        <v>40360</v>
      </c>
      <c r="AY293" s="29">
        <f>AY292</f>
        <v>40616</v>
      </c>
      <c r="AZ293" s="27">
        <f t="shared" si="257"/>
        <v>8.6333333333333329</v>
      </c>
      <c r="BA293" t="s">
        <v>118</v>
      </c>
      <c r="BB293" s="25">
        <f t="shared" si="259"/>
        <v>1</v>
      </c>
      <c r="BC293">
        <v>1.55</v>
      </c>
      <c r="BD293">
        <v>15.71</v>
      </c>
      <c r="BE293">
        <v>4.2699999999999996</v>
      </c>
      <c r="BF293">
        <v>15.39</v>
      </c>
      <c r="BG293" s="27">
        <f>IF(ISERROR(VLOOKUP($J293,'[1]early late'!$G$1:$BT$134,8,FALSE)),"",VLOOKUP($J293,'[1]early late'!$G$1:$BT$134,8,FALSE))</f>
        <v>6</v>
      </c>
      <c r="BH293" s="27">
        <f>IF(ISERROR(VLOOKUP($J293,'[1]early late'!$G$1:$BT$134,9,FALSE)),"",VLOOKUP($J293,'[1]early late'!$G$1:$BT$134,9,FALSE))</f>
        <v>2.77</v>
      </c>
      <c r="BJ293">
        <v>3.3</v>
      </c>
      <c r="BK293">
        <v>15.94</v>
      </c>
      <c r="BN293" s="28">
        <f>IF(ISERROR(VLOOKUP($J293,'[1]early late'!$G$1:$BT$134,40,FALSE)),"",VLOOKUP($J293,'[1]early late'!$G$1:$BT$134,40,FALSE))</f>
        <v>1.22</v>
      </c>
      <c r="BO293" s="28">
        <f>IF(ISERROR(VLOOKUP($J293,'[1]early late'!$G$1:$BT$134,41,FALSE)),"",VLOOKUP($J293,'[1]early late'!$G$1:$BT$134,41,FALSE))</f>
        <v>0.5299999999999998</v>
      </c>
      <c r="BP293">
        <f t="shared" si="248"/>
        <v>2.7199999999999998</v>
      </c>
      <c r="BQ293">
        <f t="shared" si="224"/>
        <v>-0.32000000000000028</v>
      </c>
      <c r="BR293">
        <f t="shared" si="225"/>
        <v>-3.04</v>
      </c>
      <c r="BS293">
        <f t="shared" si="249"/>
        <v>1.7499999999999998</v>
      </c>
      <c r="BT293">
        <f t="shared" si="226"/>
        <v>0.22999999999999865</v>
      </c>
      <c r="BU293">
        <f t="shared" si="227"/>
        <v>-1.5199999999999996</v>
      </c>
      <c r="BV293" t="str">
        <f t="shared" si="258"/>
        <v/>
      </c>
      <c r="BW293" s="24">
        <f t="shared" si="240"/>
        <v>1</v>
      </c>
      <c r="BX293" s="24">
        <f t="shared" si="228"/>
        <v>0.14999999999999991</v>
      </c>
      <c r="BY293" s="24">
        <f t="shared" si="229"/>
        <v>6.0000000000000053E-2</v>
      </c>
      <c r="BZ293" s="24">
        <f t="shared" si="230"/>
        <v>1.7499999999999996</v>
      </c>
      <c r="CA293" s="24">
        <f t="shared" si="231"/>
        <v>1</v>
      </c>
      <c r="CB293" s="24">
        <f t="shared" si="250"/>
        <v>0</v>
      </c>
      <c r="CC293" s="24">
        <f t="shared" si="232"/>
        <v>0</v>
      </c>
      <c r="CD293" s="25">
        <f t="shared" si="233"/>
        <v>0</v>
      </c>
      <c r="CE293" s="24">
        <f t="shared" si="234"/>
        <v>0</v>
      </c>
      <c r="CF293">
        <f t="shared" si="235"/>
        <v>1</v>
      </c>
      <c r="CG293">
        <f t="shared" si="251"/>
        <v>1</v>
      </c>
      <c r="CH293">
        <f t="shared" si="252"/>
        <v>1</v>
      </c>
      <c r="CI293">
        <f t="shared" si="253"/>
        <v>1</v>
      </c>
      <c r="CJ293">
        <f t="shared" si="254"/>
        <v>1</v>
      </c>
      <c r="CK293">
        <f t="shared" si="261"/>
        <v>4.0000000000000009</v>
      </c>
      <c r="CL293">
        <f t="shared" si="255"/>
        <v>2.2204460492503131E-16</v>
      </c>
      <c r="CM293">
        <f t="shared" si="256"/>
        <v>0</v>
      </c>
      <c r="CN293" t="str">
        <f t="shared" si="237"/>
        <v/>
      </c>
      <c r="CO293" t="str">
        <f t="shared" si="238"/>
        <v/>
      </c>
    </row>
    <row r="294" spans="1:93" ht="16" hidden="1" x14ac:dyDescent="0.2">
      <c r="A294">
        <v>173</v>
      </c>
      <c r="B294" t="s">
        <v>551</v>
      </c>
      <c r="C294" t="s">
        <v>94</v>
      </c>
      <c r="D294" t="s">
        <v>552</v>
      </c>
      <c r="E294" t="s">
        <v>499</v>
      </c>
      <c r="F294" t="s">
        <v>97</v>
      </c>
      <c r="G294">
        <v>90405</v>
      </c>
      <c r="H294" t="s">
        <v>553</v>
      </c>
      <c r="J294" t="str">
        <f t="shared" si="214"/>
        <v>Song-Ngan Chau_1</v>
      </c>
      <c r="K294" s="22">
        <v>19320</v>
      </c>
      <c r="L294">
        <v>0</v>
      </c>
      <c r="M294" s="22"/>
      <c r="N294" s="22"/>
      <c r="O294">
        <v>0</v>
      </c>
      <c r="P294">
        <v>0</v>
      </c>
      <c r="Q294">
        <v>0</v>
      </c>
      <c r="R294">
        <f t="shared" si="215"/>
        <v>0</v>
      </c>
      <c r="S294">
        <f t="shared" si="216"/>
        <v>0</v>
      </c>
      <c r="T294">
        <f t="shared" si="217"/>
        <v>0</v>
      </c>
      <c r="U294">
        <f t="shared" si="218"/>
        <v>0</v>
      </c>
      <c r="V294">
        <f t="shared" si="219"/>
        <v>0</v>
      </c>
      <c r="W294">
        <f t="shared" si="265"/>
        <v>0</v>
      </c>
      <c r="X294">
        <f t="shared" si="220"/>
        <v>0</v>
      </c>
      <c r="Y294" s="22" t="s">
        <v>554</v>
      </c>
      <c r="Z294">
        <v>0</v>
      </c>
      <c r="AA294">
        <f t="shared" si="262"/>
        <v>1</v>
      </c>
      <c r="AB294">
        <f t="shared" si="221"/>
        <v>1</v>
      </c>
      <c r="AC294">
        <v>0</v>
      </c>
      <c r="AD294">
        <v>1</v>
      </c>
      <c r="AE294">
        <f t="shared" si="222"/>
        <v>0</v>
      </c>
      <c r="AF294" s="23">
        <f t="shared" si="264"/>
        <v>0</v>
      </c>
      <c r="AG294">
        <f t="shared" si="263"/>
        <v>0</v>
      </c>
      <c r="AH294">
        <v>0</v>
      </c>
      <c r="AJ294">
        <f t="shared" si="223"/>
        <v>0</v>
      </c>
      <c r="AK294" s="22"/>
      <c r="AM294">
        <v>7</v>
      </c>
      <c r="AN294">
        <v>15</v>
      </c>
      <c r="AO294" s="24">
        <v>2</v>
      </c>
      <c r="AP294" s="25">
        <f t="shared" si="247"/>
        <v>56.290410958904111</v>
      </c>
      <c r="AQ294">
        <v>1</v>
      </c>
      <c r="AS294" s="26">
        <v>1</v>
      </c>
      <c r="AT294" s="24">
        <v>1</v>
      </c>
      <c r="AU294" s="27">
        <v>7</v>
      </c>
      <c r="AV294" s="27"/>
      <c r="AW294" s="22">
        <v>40165</v>
      </c>
      <c r="AX294" s="22" t="str">
        <f>IF(ISERROR(VLOOKUP($J294,'[1]early late'!$G$1:$BT$134,7,FALSE)),"",VLOOKUP($J294,'[1]early late'!$G$1:$BT$134,7,FALSE))</f>
        <v/>
      </c>
      <c r="AY294" s="22">
        <v>40294</v>
      </c>
      <c r="AZ294" s="27">
        <f t="shared" si="257"/>
        <v>4.2666666666666666</v>
      </c>
      <c r="BA294" t="s">
        <v>118</v>
      </c>
      <c r="BB294" s="25">
        <f t="shared" si="259"/>
        <v>1</v>
      </c>
      <c r="BC294" s="27">
        <v>1.27</v>
      </c>
      <c r="BD294" s="27">
        <v>12.87</v>
      </c>
      <c r="BE294" s="27">
        <v>1.84</v>
      </c>
      <c r="BF294" s="27">
        <v>14.31</v>
      </c>
      <c r="BG294" s="27" t="str">
        <f>IF(ISERROR(VLOOKUP($J294,'[1]early late'!$G$1:$BT$134,8,FALSE)),"",VLOOKUP($J294,'[1]early late'!$G$1:$BT$134,8,FALSE))</f>
        <v/>
      </c>
      <c r="BH294" s="27" t="str">
        <f>IF(ISERROR(VLOOKUP($J294,'[1]early late'!$G$1:$BT$134,9,FALSE)),"",VLOOKUP($J294,'[1]early late'!$G$1:$BT$134,9,FALSE))</f>
        <v/>
      </c>
      <c r="BI294" s="27"/>
      <c r="BJ294">
        <v>3.68</v>
      </c>
      <c r="BK294">
        <v>14.8</v>
      </c>
      <c r="BM294" s="28"/>
      <c r="BN294" s="28" t="str">
        <f>IF(ISERROR(VLOOKUP($J294,'[1]early late'!$G$1:$BT$134,40,FALSE)),"",VLOOKUP($J294,'[1]early late'!$G$1:$BT$134,40,FALSE))</f>
        <v/>
      </c>
      <c r="BO294" s="28" t="str">
        <f>IF(ISERROR(VLOOKUP($J294,'[1]early late'!$G$1:$BT$134,41,FALSE)),"",VLOOKUP($J294,'[1]early late'!$G$1:$BT$134,41,FALSE))</f>
        <v/>
      </c>
      <c r="BP294">
        <f t="shared" si="248"/>
        <v>0.57000000000000006</v>
      </c>
      <c r="BQ294">
        <f t="shared" si="224"/>
        <v>1.4400000000000013</v>
      </c>
      <c r="BR294">
        <f t="shared" si="225"/>
        <v>0.87000000000000122</v>
      </c>
      <c r="BS294">
        <f t="shared" si="249"/>
        <v>2.41</v>
      </c>
      <c r="BT294">
        <f t="shared" si="226"/>
        <v>1.9300000000000015</v>
      </c>
      <c r="BU294">
        <f t="shared" si="227"/>
        <v>-0.47999999999999865</v>
      </c>
      <c r="BV294" t="str">
        <f t="shared" si="258"/>
        <v/>
      </c>
      <c r="BW294" s="24">
        <f t="shared" si="240"/>
        <v>1</v>
      </c>
      <c r="BX294" s="24">
        <f t="shared" si="228"/>
        <v>-0.10999999999999988</v>
      </c>
      <c r="BY294" s="24">
        <f t="shared" si="229"/>
        <v>-0.83000000000000007</v>
      </c>
      <c r="BZ294" s="24">
        <f t="shared" si="230"/>
        <v>0.38000000000000012</v>
      </c>
      <c r="CA294" s="24">
        <f t="shared" si="231"/>
        <v>1</v>
      </c>
      <c r="CB294" s="24">
        <f t="shared" si="250"/>
        <v>0</v>
      </c>
      <c r="CC294" s="24">
        <f t="shared" si="232"/>
        <v>1</v>
      </c>
      <c r="CD294" s="25">
        <f t="shared" si="233"/>
        <v>0</v>
      </c>
      <c r="CE294" s="24">
        <f t="shared" si="234"/>
        <v>1</v>
      </c>
      <c r="CF294">
        <f t="shared" si="235"/>
        <v>1</v>
      </c>
      <c r="CG294">
        <f t="shared" si="251"/>
        <v>1</v>
      </c>
      <c r="CH294">
        <f t="shared" si="252"/>
        <v>1</v>
      </c>
      <c r="CI294">
        <f t="shared" si="253"/>
        <v>1</v>
      </c>
      <c r="CJ294">
        <f t="shared" si="254"/>
        <v>1</v>
      </c>
      <c r="CK294">
        <f t="shared" si="261"/>
        <v>2.904564315352697</v>
      </c>
      <c r="CL294">
        <f t="shared" si="255"/>
        <v>-0.66000000000000014</v>
      </c>
      <c r="CM294">
        <f t="shared" si="256"/>
        <v>0</v>
      </c>
      <c r="CN294" t="str">
        <f t="shared" si="237"/>
        <v/>
      </c>
      <c r="CO294">
        <f t="shared" si="238"/>
        <v>1</v>
      </c>
    </row>
    <row r="295" spans="1:93" ht="16" hidden="1" x14ac:dyDescent="0.2">
      <c r="A295">
        <v>189</v>
      </c>
      <c r="B295" t="s">
        <v>585</v>
      </c>
      <c r="C295" t="s">
        <v>94</v>
      </c>
      <c r="D295" t="s">
        <v>586</v>
      </c>
      <c r="E295" t="s">
        <v>96</v>
      </c>
      <c r="F295" t="s">
        <v>97</v>
      </c>
      <c r="G295">
        <v>91364</v>
      </c>
      <c r="H295" t="s">
        <v>587</v>
      </c>
      <c r="J295" t="str">
        <f t="shared" si="214"/>
        <v>Warren Karp_1</v>
      </c>
      <c r="K295" s="22">
        <v>10608</v>
      </c>
      <c r="L295">
        <v>1</v>
      </c>
      <c r="M295" s="22" t="s">
        <v>588</v>
      </c>
      <c r="N295" s="22"/>
      <c r="O295">
        <v>0</v>
      </c>
      <c r="P295">
        <v>0</v>
      </c>
      <c r="Q295">
        <v>0</v>
      </c>
      <c r="R295">
        <f t="shared" si="215"/>
        <v>0</v>
      </c>
      <c r="S295">
        <f t="shared" si="216"/>
        <v>0</v>
      </c>
      <c r="T295">
        <f t="shared" si="217"/>
        <v>0</v>
      </c>
      <c r="U295">
        <f t="shared" si="218"/>
        <v>0</v>
      </c>
      <c r="V295">
        <f t="shared" si="219"/>
        <v>0</v>
      </c>
      <c r="W295">
        <f t="shared" si="265"/>
        <v>0</v>
      </c>
      <c r="X295">
        <f t="shared" si="220"/>
        <v>0</v>
      </c>
      <c r="Y295" s="22" t="s">
        <v>190</v>
      </c>
      <c r="Z295">
        <v>0</v>
      </c>
      <c r="AA295">
        <f t="shared" si="262"/>
        <v>1</v>
      </c>
      <c r="AB295">
        <f t="shared" si="221"/>
        <v>1</v>
      </c>
      <c r="AC295">
        <v>0</v>
      </c>
      <c r="AD295">
        <v>1</v>
      </c>
      <c r="AE295">
        <f t="shared" si="222"/>
        <v>0</v>
      </c>
      <c r="AF295" s="23">
        <f t="shared" si="264"/>
        <v>0</v>
      </c>
      <c r="AG295">
        <f t="shared" si="263"/>
        <v>0</v>
      </c>
      <c r="AH295">
        <v>0</v>
      </c>
      <c r="AJ295">
        <f t="shared" si="223"/>
        <v>0</v>
      </c>
      <c r="AK295" s="22" t="s">
        <v>589</v>
      </c>
      <c r="AL295">
        <v>27</v>
      </c>
      <c r="AM295">
        <v>7</v>
      </c>
      <c r="AN295">
        <v>13</v>
      </c>
      <c r="AO295" s="24">
        <v>1</v>
      </c>
      <c r="AP295" s="25">
        <f t="shared" si="247"/>
        <v>73.786301369863011</v>
      </c>
      <c r="AQ295">
        <v>1</v>
      </c>
      <c r="AS295" s="26">
        <v>1</v>
      </c>
      <c r="AT295" s="24">
        <v>1</v>
      </c>
      <c r="AU295" s="27">
        <v>7</v>
      </c>
      <c r="AW295" s="22">
        <v>37932</v>
      </c>
      <c r="AX295" s="22" t="str">
        <f>IF(ISERROR(VLOOKUP($J295,'[1]early late'!$G$1:$BT$134,7,FALSE)),"",VLOOKUP($J295,'[1]early late'!$G$1:$BT$134,7,FALSE))</f>
        <v/>
      </c>
      <c r="AY295" s="22">
        <f>AY294</f>
        <v>40294</v>
      </c>
      <c r="AZ295" s="27">
        <f t="shared" si="257"/>
        <v>77.63333333333334</v>
      </c>
      <c r="BA295" t="s">
        <v>118</v>
      </c>
      <c r="BB295" s="25">
        <f t="shared" si="259"/>
        <v>1</v>
      </c>
      <c r="BC295" s="27">
        <v>0.51</v>
      </c>
      <c r="BD295" s="27">
        <v>7.68</v>
      </c>
      <c r="BE295" s="27">
        <v>2.02</v>
      </c>
      <c r="BF295" s="27">
        <v>8.09</v>
      </c>
      <c r="BG295" s="27" t="str">
        <f>IF(ISERROR(VLOOKUP($J295,'[1]early late'!$G$1:$BT$134,8,FALSE)),"",VLOOKUP($J295,'[1]early late'!$G$1:$BT$134,8,FALSE))</f>
        <v/>
      </c>
      <c r="BH295" s="27" t="str">
        <f>IF(ISERROR(VLOOKUP($J295,'[1]early late'!$G$1:$BT$134,9,FALSE)),"",VLOOKUP($J295,'[1]early late'!$G$1:$BT$134,9,FALSE))</f>
        <v/>
      </c>
      <c r="BI295" s="27"/>
      <c r="BJ295">
        <v>2.98</v>
      </c>
      <c r="BK295">
        <v>9.09</v>
      </c>
      <c r="BM295" s="28" t="s">
        <v>590</v>
      </c>
      <c r="BN295" s="28" t="str">
        <f>IF(ISERROR(VLOOKUP($J295,'[1]early late'!$G$1:$BT$134,40,FALSE)),"",VLOOKUP($J295,'[1]early late'!$G$1:$BT$134,40,FALSE))</f>
        <v/>
      </c>
      <c r="BO295" s="28" t="str">
        <f>IF(ISERROR(VLOOKUP($J295,'[1]early late'!$G$1:$BT$134,41,FALSE)),"",VLOOKUP($J295,'[1]early late'!$G$1:$BT$134,41,FALSE))</f>
        <v/>
      </c>
      <c r="BP295">
        <f t="shared" si="248"/>
        <v>1.51</v>
      </c>
      <c r="BQ295">
        <f t="shared" si="224"/>
        <v>0.41000000000000014</v>
      </c>
      <c r="BR295">
        <f t="shared" si="225"/>
        <v>-1.0999999999999999</v>
      </c>
      <c r="BS295">
        <f t="shared" si="249"/>
        <v>2.4699999999999998</v>
      </c>
      <c r="BT295">
        <f t="shared" si="226"/>
        <v>1.4100000000000001</v>
      </c>
      <c r="BU295">
        <f t="shared" si="227"/>
        <v>-1.0600000000000005</v>
      </c>
      <c r="BV295" t="str">
        <f t="shared" si="258"/>
        <v/>
      </c>
      <c r="BW295" s="24">
        <f t="shared" si="240"/>
        <v>1</v>
      </c>
      <c r="BX295" s="24">
        <f t="shared" si="228"/>
        <v>-0.58999999999999986</v>
      </c>
      <c r="BY295" s="24">
        <f t="shared" si="229"/>
        <v>-0.6399999999999999</v>
      </c>
      <c r="BZ295" s="24">
        <f t="shared" si="230"/>
        <v>0.21999999999999997</v>
      </c>
      <c r="CA295" s="24">
        <f t="shared" si="231"/>
        <v>1</v>
      </c>
      <c r="CB295" s="24">
        <f t="shared" si="250"/>
        <v>0</v>
      </c>
      <c r="CC295" s="24">
        <f t="shared" si="232"/>
        <v>1</v>
      </c>
      <c r="CD295" s="25">
        <f t="shared" si="233"/>
        <v>0</v>
      </c>
      <c r="CE295" s="24">
        <f t="shared" si="234"/>
        <v>1</v>
      </c>
      <c r="CF295">
        <f t="shared" si="235"/>
        <v>1</v>
      </c>
      <c r="CG295">
        <f t="shared" si="251"/>
        <v>1</v>
      </c>
      <c r="CH295">
        <f t="shared" si="252"/>
        <v>1</v>
      </c>
      <c r="CI295">
        <f t="shared" si="253"/>
        <v>1</v>
      </c>
      <c r="CJ295">
        <f t="shared" si="254"/>
        <v>1</v>
      </c>
      <c r="CK295">
        <f t="shared" si="261"/>
        <v>2.834008097165992</v>
      </c>
      <c r="CL295">
        <f t="shared" si="255"/>
        <v>-0.71999999999999975</v>
      </c>
      <c r="CM295">
        <f t="shared" si="256"/>
        <v>0</v>
      </c>
      <c r="CN295" t="str">
        <f t="shared" si="237"/>
        <v/>
      </c>
      <c r="CO295">
        <f t="shared" si="238"/>
        <v>1</v>
      </c>
    </row>
    <row r="296" spans="1:93" ht="16" x14ac:dyDescent="0.2">
      <c r="A296">
        <v>193</v>
      </c>
      <c r="B296" t="s">
        <v>594</v>
      </c>
      <c r="C296" t="s">
        <v>94</v>
      </c>
      <c r="D296" t="s">
        <v>595</v>
      </c>
      <c r="E296" t="s">
        <v>404</v>
      </c>
      <c r="F296" t="s">
        <v>97</v>
      </c>
      <c r="G296">
        <v>91361</v>
      </c>
      <c r="H296" t="s">
        <v>596</v>
      </c>
      <c r="J296" t="str">
        <f t="shared" si="214"/>
        <v>William Leong_1</v>
      </c>
      <c r="K296" s="22">
        <f>IF(ISERROR(VLOOKUP($J296,'[1]early late'!$G$1:$BT$134,4,FALSE)),"",VLOOKUP($J296,'[1]early late'!$G$1:$BT$134,4,FALSE))</f>
        <v>13108</v>
      </c>
      <c r="L296">
        <v>1</v>
      </c>
      <c r="M296" s="22" t="s">
        <v>598</v>
      </c>
      <c r="N296" s="22"/>
      <c r="O296">
        <v>0</v>
      </c>
      <c r="P296">
        <v>0</v>
      </c>
      <c r="Q296">
        <v>0</v>
      </c>
      <c r="R296">
        <f t="shared" si="215"/>
        <v>0</v>
      </c>
      <c r="S296">
        <f t="shared" si="216"/>
        <v>1</v>
      </c>
      <c r="T296">
        <f t="shared" si="217"/>
        <v>1</v>
      </c>
      <c r="U296">
        <f t="shared" si="218"/>
        <v>0</v>
      </c>
      <c r="V296">
        <f t="shared" si="219"/>
        <v>0</v>
      </c>
      <c r="W296">
        <f t="shared" si="265"/>
        <v>0</v>
      </c>
      <c r="X296">
        <f t="shared" si="220"/>
        <v>0</v>
      </c>
      <c r="Y296" s="22" t="s">
        <v>158</v>
      </c>
      <c r="Z296">
        <v>0</v>
      </c>
      <c r="AA296">
        <f t="shared" si="262"/>
        <v>1</v>
      </c>
      <c r="AB296">
        <f t="shared" si="221"/>
        <v>0</v>
      </c>
      <c r="AC296">
        <v>0</v>
      </c>
      <c r="AD296">
        <v>0</v>
      </c>
      <c r="AE296">
        <f t="shared" si="222"/>
        <v>0</v>
      </c>
      <c r="AF296" s="23">
        <f t="shared" si="264"/>
        <v>0</v>
      </c>
      <c r="AG296">
        <f t="shared" si="263"/>
        <v>0</v>
      </c>
      <c r="AH296">
        <v>0</v>
      </c>
      <c r="AJ296">
        <f t="shared" si="223"/>
        <v>0</v>
      </c>
      <c r="AK296" s="22"/>
      <c r="AN296">
        <f>IF(ISERROR(VLOOKUP($J296,'[1]early late'!$G$1:$BT$134,6,FALSE)),"",VLOOKUP($J296,'[1]early late'!$G$1:$BT$134,6,FALSE))</f>
        <v>14</v>
      </c>
      <c r="AO296" s="24">
        <v>1</v>
      </c>
      <c r="AP296" s="25">
        <f t="shared" si="247"/>
        <v>71.846575342465755</v>
      </c>
      <c r="AQ296">
        <v>1</v>
      </c>
      <c r="AS296" s="26">
        <v>1</v>
      </c>
      <c r="AT296" s="24">
        <v>1</v>
      </c>
      <c r="AU296" s="27">
        <v>7</v>
      </c>
      <c r="AW296" s="22">
        <v>39715</v>
      </c>
      <c r="AX296" s="22">
        <f>IF(ISERROR(VLOOKUP($J296,'[1]early late'!$G$1:$BT$134,7,FALSE)),"",VLOOKUP($J296,'[1]early late'!$G$1:$BT$134,7,FALSE))</f>
        <v>39720</v>
      </c>
      <c r="AY296" s="22">
        <v>39818</v>
      </c>
      <c r="AZ296" s="27">
        <f t="shared" si="257"/>
        <v>3.3666666666666667</v>
      </c>
      <c r="BA296" t="s">
        <v>101</v>
      </c>
      <c r="BB296" s="25">
        <f t="shared" si="259"/>
        <v>0</v>
      </c>
      <c r="BC296" s="27">
        <v>1.49</v>
      </c>
      <c r="BD296" s="27">
        <v>16.579999999999998</v>
      </c>
      <c r="BE296" s="27">
        <v>1.38</v>
      </c>
      <c r="BF296" s="27">
        <v>14.17</v>
      </c>
      <c r="BG296" s="27">
        <f>IF(ISERROR(VLOOKUP($J296,'[1]early late'!$G$1:$BT$134,8,FALSE)),"",VLOOKUP($J296,'[1]early late'!$G$1:$BT$134,8,FALSE))</f>
        <v>5</v>
      </c>
      <c r="BH296" s="27">
        <f>IF(ISERROR(VLOOKUP($J296,'[1]early late'!$G$1:$BT$134,9,FALSE)),"",VLOOKUP($J296,'[1]early late'!$G$1:$BT$134,9,FALSE))</f>
        <v>1.04</v>
      </c>
      <c r="BI296" s="27"/>
      <c r="BJ296">
        <v>2.58</v>
      </c>
      <c r="BK296">
        <v>16.43</v>
      </c>
      <c r="BM296" s="28"/>
      <c r="BN296" s="28">
        <f>IF(ISERROR(VLOOKUP($J296,'[1]early late'!$G$1:$BT$134,40,FALSE)),"",VLOOKUP($J296,'[1]early late'!$G$1:$BT$134,40,FALSE))</f>
        <v>-0.44999999999999996</v>
      </c>
      <c r="BO296" s="28">
        <f>IF(ISERROR(VLOOKUP($J296,'[1]early late'!$G$1:$BT$134,41,FALSE)),"",VLOOKUP($J296,'[1]early late'!$G$1:$BT$134,41,FALSE))</f>
        <v>1.54</v>
      </c>
      <c r="BP296">
        <f t="shared" si="248"/>
        <v>-0.1100000000000001</v>
      </c>
      <c r="BQ296">
        <f t="shared" si="224"/>
        <v>-2.4099999999999984</v>
      </c>
      <c r="BR296">
        <f t="shared" si="225"/>
        <v>-2.299999999999998</v>
      </c>
      <c r="BS296">
        <f t="shared" si="249"/>
        <v>1.0900000000000001</v>
      </c>
      <c r="BT296">
        <f t="shared" si="226"/>
        <v>-0.14999999999999858</v>
      </c>
      <c r="BU296">
        <f t="shared" si="227"/>
        <v>-1.2399999999999984</v>
      </c>
      <c r="BV296" t="str">
        <f t="shared" si="258"/>
        <v/>
      </c>
      <c r="BW296" s="24">
        <f t="shared" si="240"/>
        <v>0</v>
      </c>
      <c r="BX296" s="24">
        <f t="shared" si="228"/>
        <v>1.9610000000000001</v>
      </c>
      <c r="BY296" s="24">
        <f t="shared" si="229"/>
        <v>0.85</v>
      </c>
      <c r="BZ296" s="24">
        <f t="shared" si="230"/>
        <v>4.9999999999999822E-2</v>
      </c>
      <c r="CA296" s="24">
        <f t="shared" si="231"/>
        <v>1</v>
      </c>
      <c r="CB296" s="24" t="str">
        <f t="shared" si="250"/>
        <v/>
      </c>
      <c r="CC296" s="24">
        <f t="shared" si="232"/>
        <v>0</v>
      </c>
      <c r="CD296" s="25">
        <f t="shared" si="233"/>
        <v>0</v>
      </c>
      <c r="CE296" s="24">
        <f t="shared" si="234"/>
        <v>1</v>
      </c>
      <c r="CF296">
        <f t="shared" si="235"/>
        <v>1</v>
      </c>
      <c r="CG296">
        <f t="shared" si="251"/>
        <v>1</v>
      </c>
      <c r="CH296">
        <f t="shared" si="252"/>
        <v>1</v>
      </c>
      <c r="CI296">
        <f t="shared" si="253"/>
        <v>0</v>
      </c>
      <c r="CJ296">
        <f t="shared" si="254"/>
        <v>1</v>
      </c>
      <c r="CK296">
        <f t="shared" si="261"/>
        <v>6.4220183486238529</v>
      </c>
      <c r="CL296">
        <f t="shared" si="255"/>
        <v>0.65999999999999992</v>
      </c>
      <c r="CM296">
        <f t="shared" si="256"/>
        <v>0</v>
      </c>
      <c r="CN296" t="str">
        <f t="shared" si="237"/>
        <v/>
      </c>
      <c r="CO296" t="str">
        <f t="shared" si="238"/>
        <v/>
      </c>
    </row>
    <row r="297" spans="1:93" ht="16" hidden="1" x14ac:dyDescent="0.2">
      <c r="A297">
        <v>219</v>
      </c>
      <c r="B297" t="s">
        <v>659</v>
      </c>
      <c r="C297" t="s">
        <v>94</v>
      </c>
      <c r="D297" t="s">
        <v>660</v>
      </c>
      <c r="E297" t="s">
        <v>661</v>
      </c>
      <c r="F297" t="s">
        <v>97</v>
      </c>
      <c r="G297">
        <v>93067</v>
      </c>
      <c r="H297" t="s">
        <v>662</v>
      </c>
      <c r="J297" t="str">
        <f t="shared" si="214"/>
        <v>Edna Sizlo_0</v>
      </c>
      <c r="K297" s="22">
        <v>13399</v>
      </c>
      <c r="L297">
        <v>1</v>
      </c>
      <c r="M297" s="22" t="s">
        <v>663</v>
      </c>
      <c r="N297" s="22"/>
      <c r="O297">
        <v>1</v>
      </c>
      <c r="P297">
        <v>1</v>
      </c>
      <c r="Q297">
        <v>1</v>
      </c>
      <c r="R297">
        <f t="shared" si="215"/>
        <v>0</v>
      </c>
      <c r="S297">
        <f t="shared" si="216"/>
        <v>0</v>
      </c>
      <c r="T297">
        <f t="shared" si="217"/>
        <v>0</v>
      </c>
      <c r="U297">
        <f t="shared" si="218"/>
        <v>0</v>
      </c>
      <c r="V297">
        <f t="shared" si="219"/>
        <v>0</v>
      </c>
      <c r="W297">
        <f t="shared" si="265"/>
        <v>0</v>
      </c>
      <c r="X297">
        <f t="shared" si="220"/>
        <v>0</v>
      </c>
      <c r="Y297" s="22" t="s">
        <v>664</v>
      </c>
      <c r="Z297">
        <v>0</v>
      </c>
      <c r="AA297">
        <f t="shared" si="262"/>
        <v>1</v>
      </c>
      <c r="AB297">
        <f t="shared" si="221"/>
        <v>1</v>
      </c>
      <c r="AE297">
        <f t="shared" si="222"/>
        <v>0</v>
      </c>
      <c r="AF297" s="23">
        <f t="shared" si="264"/>
        <v>0</v>
      </c>
      <c r="AG297">
        <f t="shared" si="263"/>
        <v>0</v>
      </c>
      <c r="AH297">
        <v>0</v>
      </c>
      <c r="AJ297">
        <f t="shared" si="223"/>
        <v>0</v>
      </c>
      <c r="AK297" s="22"/>
      <c r="AN297">
        <v>15</v>
      </c>
      <c r="AO297" s="24">
        <v>2</v>
      </c>
      <c r="AP297" s="25">
        <f t="shared" si="247"/>
        <v>67.764383561643839</v>
      </c>
      <c r="AQ297">
        <v>1</v>
      </c>
      <c r="AS297" s="26">
        <v>0</v>
      </c>
      <c r="AT297" s="24">
        <v>1</v>
      </c>
      <c r="AU297" s="27">
        <v>7</v>
      </c>
      <c r="AV297" s="27"/>
      <c r="AW297" s="22">
        <v>38492</v>
      </c>
      <c r="AX297" s="22" t="str">
        <f>IF(ISERROR(VLOOKUP($J297,'[1]early late'!$G$1:$BT$134,7,FALSE)),"",VLOOKUP($J297,'[1]early late'!$G$1:$BT$134,7,FALSE))</f>
        <v/>
      </c>
      <c r="AY297" s="22">
        <v>38505</v>
      </c>
      <c r="AZ297" s="27">
        <v>0.4</v>
      </c>
      <c r="BA297" t="s">
        <v>101</v>
      </c>
      <c r="BB297" s="25">
        <f t="shared" si="259"/>
        <v>0</v>
      </c>
      <c r="BC297" s="27">
        <v>1.327</v>
      </c>
      <c r="BD297" s="27">
        <v>20.63</v>
      </c>
      <c r="BE297" s="27">
        <v>3.5609999999999999</v>
      </c>
      <c r="BF297" s="27">
        <v>16.88</v>
      </c>
      <c r="BG297" s="27" t="str">
        <f>IF(ISERROR(VLOOKUP($J297,'[1]early late'!$G$1:$BT$134,8,FALSE)),"",VLOOKUP($J297,'[1]early late'!$G$1:$BT$134,8,FALSE))</f>
        <v/>
      </c>
      <c r="BH297" s="27" t="str">
        <f>IF(ISERROR(VLOOKUP($J297,'[1]early late'!$G$1:$BT$134,9,FALSE)),"",VLOOKUP($J297,'[1]early late'!$G$1:$BT$134,9,FALSE))</f>
        <v/>
      </c>
      <c r="BI297" s="27"/>
      <c r="BJ297">
        <v>3.04</v>
      </c>
      <c r="BK297">
        <v>16.7</v>
      </c>
      <c r="BM297" s="28"/>
      <c r="BN297" s="28" t="str">
        <f>IF(ISERROR(VLOOKUP($J297,'[1]early late'!$G$1:$BT$134,40,FALSE)),"",VLOOKUP($J297,'[1]early late'!$G$1:$BT$134,40,FALSE))</f>
        <v/>
      </c>
      <c r="BO297" s="28" t="str">
        <f>IF(ISERROR(VLOOKUP($J297,'[1]early late'!$G$1:$BT$134,41,FALSE)),"",VLOOKUP($J297,'[1]early late'!$G$1:$BT$134,41,FALSE))</f>
        <v/>
      </c>
      <c r="BP297">
        <f t="shared" si="248"/>
        <v>2.234</v>
      </c>
      <c r="BQ297">
        <f t="shared" si="224"/>
        <v>-3.75</v>
      </c>
      <c r="BR297">
        <f t="shared" si="225"/>
        <v>-5.984</v>
      </c>
      <c r="BS297">
        <f t="shared" si="249"/>
        <v>1.7130000000000001</v>
      </c>
      <c r="BT297">
        <f t="shared" si="226"/>
        <v>-3.9299999999999997</v>
      </c>
      <c r="BU297">
        <f t="shared" si="227"/>
        <v>-5.6429999999999971</v>
      </c>
      <c r="BW297" s="24">
        <f t="shared" si="240"/>
        <v>1</v>
      </c>
      <c r="BX297" s="24">
        <f t="shared" si="228"/>
        <v>0.37999999999999989</v>
      </c>
      <c r="BY297" s="24">
        <f t="shared" si="229"/>
        <v>-0.4930000000000001</v>
      </c>
      <c r="BZ297" s="24">
        <f t="shared" si="230"/>
        <v>2.411</v>
      </c>
      <c r="CA297" s="24">
        <f t="shared" si="231"/>
        <v>1</v>
      </c>
      <c r="CB297" s="24">
        <f t="shared" si="250"/>
        <v>0</v>
      </c>
      <c r="CC297" s="24">
        <f t="shared" si="232"/>
        <v>1</v>
      </c>
      <c r="CD297" s="25">
        <f t="shared" si="233"/>
        <v>0</v>
      </c>
      <c r="CE297" s="24">
        <f t="shared" si="234"/>
        <v>0</v>
      </c>
      <c r="CF297">
        <f t="shared" si="235"/>
        <v>1</v>
      </c>
      <c r="CG297">
        <f t="shared" si="251"/>
        <v>1</v>
      </c>
      <c r="CH297">
        <f t="shared" si="252"/>
        <v>1</v>
      </c>
      <c r="CI297">
        <f t="shared" si="253"/>
        <v>1</v>
      </c>
      <c r="CJ297">
        <f t="shared" si="254"/>
        <v>1</v>
      </c>
      <c r="CK297">
        <f t="shared" si="261"/>
        <v>4.086398131932282</v>
      </c>
      <c r="CL297">
        <f t="shared" si="255"/>
        <v>3.6999999999999922E-2</v>
      </c>
      <c r="CM297">
        <f t="shared" si="256"/>
        <v>0</v>
      </c>
      <c r="CN297" t="str">
        <f t="shared" si="237"/>
        <v/>
      </c>
      <c r="CO297">
        <f t="shared" si="238"/>
        <v>1</v>
      </c>
    </row>
    <row r="298" spans="1:93" ht="16" hidden="1" x14ac:dyDescent="0.2">
      <c r="A298">
        <v>253</v>
      </c>
      <c r="B298" t="s">
        <v>733</v>
      </c>
      <c r="C298" t="s">
        <v>94</v>
      </c>
      <c r="D298" t="s">
        <v>734</v>
      </c>
      <c r="E298" t="s">
        <v>242</v>
      </c>
      <c r="F298" t="s">
        <v>97</v>
      </c>
      <c r="G298">
        <v>91403</v>
      </c>
      <c r="H298" t="s">
        <v>735</v>
      </c>
      <c r="J298" t="str">
        <f t="shared" si="214"/>
        <v>Kristy Young_0</v>
      </c>
      <c r="K298" s="22">
        <v>9831</v>
      </c>
      <c r="L298">
        <v>0</v>
      </c>
      <c r="M298" s="22"/>
      <c r="N298" s="22"/>
      <c r="O298">
        <v>0</v>
      </c>
      <c r="P298">
        <v>0</v>
      </c>
      <c r="Q298">
        <v>0</v>
      </c>
      <c r="R298">
        <f t="shared" si="215"/>
        <v>0</v>
      </c>
      <c r="S298">
        <f t="shared" si="216"/>
        <v>0</v>
      </c>
      <c r="T298">
        <f t="shared" si="217"/>
        <v>0</v>
      </c>
      <c r="U298">
        <f t="shared" si="218"/>
        <v>0</v>
      </c>
      <c r="V298">
        <f t="shared" si="219"/>
        <v>0</v>
      </c>
      <c r="W298">
        <f t="shared" si="265"/>
        <v>0</v>
      </c>
      <c r="X298">
        <f t="shared" si="220"/>
        <v>0</v>
      </c>
      <c r="Y298" s="22" t="s">
        <v>736</v>
      </c>
      <c r="Z298">
        <v>0</v>
      </c>
      <c r="AA298">
        <f t="shared" si="262"/>
        <v>1</v>
      </c>
      <c r="AB298">
        <f t="shared" si="221"/>
        <v>1</v>
      </c>
      <c r="AC298">
        <v>1</v>
      </c>
      <c r="AD298">
        <v>1</v>
      </c>
      <c r="AE298">
        <f t="shared" si="222"/>
        <v>0</v>
      </c>
      <c r="AF298" s="23">
        <f t="shared" si="264"/>
        <v>0</v>
      </c>
      <c r="AG298">
        <f t="shared" si="263"/>
        <v>0</v>
      </c>
      <c r="AH298">
        <v>0</v>
      </c>
      <c r="AJ298">
        <f t="shared" si="223"/>
        <v>0</v>
      </c>
      <c r="AK298" s="22"/>
      <c r="AN298">
        <v>14</v>
      </c>
      <c r="AO298" s="24">
        <v>2</v>
      </c>
      <c r="AP298" s="25">
        <f t="shared" si="247"/>
        <v>76.37534246575342</v>
      </c>
      <c r="AQ298">
        <v>1</v>
      </c>
      <c r="AS298" s="26">
        <v>0</v>
      </c>
      <c r="AT298" s="24">
        <v>1</v>
      </c>
      <c r="AU298" s="27">
        <v>7</v>
      </c>
      <c r="AV298" s="27"/>
      <c r="AW298" s="22">
        <v>38114</v>
      </c>
      <c r="AX298" s="22" t="str">
        <f>IF(ISERROR(VLOOKUP($J298,'[1]early late'!$G$1:$BT$134,7,FALSE)),"",VLOOKUP($J298,'[1]early late'!$G$1:$BT$134,7,FALSE))</f>
        <v/>
      </c>
      <c r="AY298" s="22">
        <v>38495</v>
      </c>
      <c r="AZ298" s="27">
        <v>12.533333333333299</v>
      </c>
      <c r="BA298" t="s">
        <v>118</v>
      </c>
      <c r="BB298" s="25">
        <f t="shared" si="259"/>
        <v>1</v>
      </c>
      <c r="BC298" s="27">
        <v>2.4300000000000002</v>
      </c>
      <c r="BD298" s="27">
        <v>14.62</v>
      </c>
      <c r="BE298" s="27">
        <v>2.1800000000000002</v>
      </c>
      <c r="BF298" s="27">
        <v>17.399999999999999</v>
      </c>
      <c r="BG298" s="27" t="str">
        <f>IF(ISERROR(VLOOKUP($J298,'[1]early late'!$G$1:$BT$134,8,FALSE)),"",VLOOKUP($J298,'[1]early late'!$G$1:$BT$134,8,FALSE))</f>
        <v/>
      </c>
      <c r="BH298" s="27" t="str">
        <f>IF(ISERROR(VLOOKUP($J298,'[1]early late'!$G$1:$BT$134,9,FALSE)),"",VLOOKUP($J298,'[1]early late'!$G$1:$BT$134,9,FALSE))</f>
        <v/>
      </c>
      <c r="BI298" s="27"/>
      <c r="BJ298">
        <v>3.9</v>
      </c>
      <c r="BK298">
        <v>14.19</v>
      </c>
      <c r="BM298" s="28" t="s">
        <v>112</v>
      </c>
      <c r="BN298" s="28" t="str">
        <f>IF(ISERROR(VLOOKUP($J298,'[1]early late'!$G$1:$BT$134,40,FALSE)),"",VLOOKUP($J298,'[1]early late'!$G$1:$BT$134,40,FALSE))</f>
        <v/>
      </c>
      <c r="BO298" s="28" t="str">
        <f>IF(ISERROR(VLOOKUP($J298,'[1]early late'!$G$1:$BT$134,41,FALSE)),"",VLOOKUP($J298,'[1]early late'!$G$1:$BT$134,41,FALSE))</f>
        <v/>
      </c>
      <c r="BP298">
        <f t="shared" si="248"/>
        <v>-0.25</v>
      </c>
      <c r="BQ298">
        <f t="shared" si="224"/>
        <v>2.7799999999999994</v>
      </c>
      <c r="BR298">
        <f t="shared" si="225"/>
        <v>3.0299999999999994</v>
      </c>
      <c r="BS298">
        <f t="shared" si="249"/>
        <v>1.4699999999999998</v>
      </c>
      <c r="BT298">
        <f t="shared" si="226"/>
        <v>-0.42999999999999972</v>
      </c>
      <c r="BU298">
        <f t="shared" si="227"/>
        <v>-1.9000000000000004</v>
      </c>
      <c r="BW298" s="24">
        <f t="shared" si="240"/>
        <v>0</v>
      </c>
      <c r="BX298" s="24">
        <f t="shared" si="228"/>
        <v>1.1299999999999999</v>
      </c>
      <c r="BY298" s="24">
        <f t="shared" si="229"/>
        <v>1.2100000000000002</v>
      </c>
      <c r="BZ298" s="24">
        <f t="shared" si="230"/>
        <v>-0.35999999999999988</v>
      </c>
      <c r="CA298" s="24">
        <f t="shared" si="231"/>
        <v>0</v>
      </c>
      <c r="CB298" s="24" t="str">
        <f t="shared" si="250"/>
        <v/>
      </c>
      <c r="CC298" s="24">
        <f t="shared" si="232"/>
        <v>1</v>
      </c>
      <c r="CD298" s="25">
        <f t="shared" si="233"/>
        <v>0</v>
      </c>
      <c r="CE298" s="24">
        <f t="shared" si="234"/>
        <v>1</v>
      </c>
      <c r="CF298">
        <f t="shared" si="235"/>
        <v>1</v>
      </c>
      <c r="CG298">
        <f t="shared" si="251"/>
        <v>1</v>
      </c>
      <c r="CH298">
        <f t="shared" si="252"/>
        <v>1</v>
      </c>
      <c r="CI298">
        <f t="shared" si="253"/>
        <v>0</v>
      </c>
      <c r="CJ298">
        <f t="shared" si="254"/>
        <v>1</v>
      </c>
      <c r="CK298">
        <f t="shared" si="261"/>
        <v>4.7619047619047628</v>
      </c>
      <c r="CL298">
        <f t="shared" si="255"/>
        <v>0.28000000000000025</v>
      </c>
      <c r="CM298">
        <f t="shared" si="256"/>
        <v>0</v>
      </c>
      <c r="CN298" t="str">
        <f t="shared" si="237"/>
        <v/>
      </c>
      <c r="CO298">
        <f t="shared" si="238"/>
        <v>1</v>
      </c>
    </row>
    <row r="299" spans="1:93" ht="16" hidden="1" x14ac:dyDescent="0.2">
      <c r="A299">
        <v>263</v>
      </c>
      <c r="B299" t="s">
        <v>760</v>
      </c>
      <c r="C299" t="s">
        <v>94</v>
      </c>
      <c r="J299" t="str">
        <f t="shared" si="214"/>
        <v>Margrett H Gorgy_0</v>
      </c>
      <c r="K299" s="22">
        <v>16965</v>
      </c>
      <c r="L299">
        <v>0</v>
      </c>
      <c r="M299" s="22"/>
      <c r="N299" s="22"/>
      <c r="O299">
        <v>0</v>
      </c>
      <c r="P299">
        <v>0</v>
      </c>
      <c r="Q299">
        <v>0</v>
      </c>
      <c r="R299">
        <f t="shared" si="215"/>
        <v>0</v>
      </c>
      <c r="S299">
        <f t="shared" si="216"/>
        <v>0</v>
      </c>
      <c r="T299">
        <f t="shared" si="217"/>
        <v>0</v>
      </c>
      <c r="U299">
        <f t="shared" si="218"/>
        <v>0</v>
      </c>
      <c r="V299">
        <f t="shared" si="219"/>
        <v>0</v>
      </c>
      <c r="W299">
        <f t="shared" si="265"/>
        <v>0</v>
      </c>
      <c r="X299">
        <f t="shared" si="220"/>
        <v>0</v>
      </c>
      <c r="Y299" s="22" t="s">
        <v>761</v>
      </c>
      <c r="Z299">
        <v>0</v>
      </c>
      <c r="AA299">
        <f t="shared" si="262"/>
        <v>1</v>
      </c>
      <c r="AB299">
        <f t="shared" si="221"/>
        <v>1</v>
      </c>
      <c r="AC299">
        <v>1</v>
      </c>
      <c r="AD299">
        <v>0</v>
      </c>
      <c r="AE299">
        <f t="shared" si="222"/>
        <v>0</v>
      </c>
      <c r="AF299" s="23">
        <f t="shared" si="264"/>
        <v>0</v>
      </c>
      <c r="AG299">
        <f t="shared" si="263"/>
        <v>0</v>
      </c>
      <c r="AH299">
        <v>0</v>
      </c>
      <c r="AJ299">
        <f t="shared" si="223"/>
        <v>0</v>
      </c>
      <c r="AK299" s="22"/>
      <c r="AL299">
        <v>35</v>
      </c>
      <c r="AN299">
        <v>20</v>
      </c>
      <c r="AO299" s="24">
        <v>2</v>
      </c>
      <c r="AP299" s="25">
        <f t="shared" si="247"/>
        <v>65.049315068493144</v>
      </c>
      <c r="AQ299">
        <v>1</v>
      </c>
      <c r="AS299" s="26">
        <v>0</v>
      </c>
      <c r="AT299" s="24">
        <v>1</v>
      </c>
      <c r="AU299" s="27">
        <v>7</v>
      </c>
      <c r="AV299" s="27"/>
      <c r="AW299" s="29">
        <v>41054</v>
      </c>
      <c r="AX299" s="22" t="str">
        <f>IF(ISERROR(VLOOKUP($J299,'[1]early late'!$G$1:$BT$134,7,FALSE)),"",VLOOKUP($J299,'[1]early late'!$G$1:$BT$134,7,FALSE))</f>
        <v/>
      </c>
      <c r="AY299" s="29">
        <v>41159</v>
      </c>
      <c r="AZ299" s="27">
        <v>3.4</v>
      </c>
      <c r="BA299" t="s">
        <v>118</v>
      </c>
      <c r="BB299" s="25">
        <f t="shared" si="259"/>
        <v>1</v>
      </c>
      <c r="BC299">
        <v>1.94</v>
      </c>
      <c r="BD299">
        <v>21.48</v>
      </c>
      <c r="BE299">
        <v>1.34</v>
      </c>
      <c r="BF299">
        <v>22.61</v>
      </c>
      <c r="BG299" s="27" t="str">
        <f>IF(ISERROR(VLOOKUP($J299,'[1]early late'!$G$1:$BT$134,8,FALSE)),"",VLOOKUP($J299,'[1]early late'!$G$1:$BT$134,8,FALSE))</f>
        <v/>
      </c>
      <c r="BH299" s="27" t="str">
        <f>IF(ISERROR(VLOOKUP($J299,'[1]early late'!$G$1:$BT$134,9,FALSE)),"",VLOOKUP($J299,'[1]early late'!$G$1:$BT$134,9,FALSE))</f>
        <v/>
      </c>
      <c r="BJ299">
        <v>0.82</v>
      </c>
      <c r="BK299">
        <v>20.49</v>
      </c>
      <c r="BN299" s="28" t="str">
        <f>IF(ISERROR(VLOOKUP($J299,'[1]early late'!$G$1:$BT$134,40,FALSE)),"",VLOOKUP($J299,'[1]early late'!$G$1:$BT$134,40,FALSE))</f>
        <v/>
      </c>
      <c r="BO299" s="28" t="str">
        <f>IF(ISERROR(VLOOKUP($J299,'[1]early late'!$G$1:$BT$134,41,FALSE)),"",VLOOKUP($J299,'[1]early late'!$G$1:$BT$134,41,FALSE))</f>
        <v/>
      </c>
      <c r="BP299">
        <f t="shared" si="248"/>
        <v>-0.59999999999999987</v>
      </c>
      <c r="BQ299">
        <f t="shared" si="224"/>
        <v>1.129999999999999</v>
      </c>
      <c r="BR299">
        <f t="shared" si="225"/>
        <v>1.7299999999999989</v>
      </c>
      <c r="BS299">
        <f t="shared" si="249"/>
        <v>-1.1200000000000001</v>
      </c>
      <c r="BT299">
        <f t="shared" si="226"/>
        <v>-0.99000000000000199</v>
      </c>
      <c r="BU299">
        <f t="shared" si="227"/>
        <v>0.12999999999999901</v>
      </c>
      <c r="BW299" s="24">
        <f t="shared" si="240"/>
        <v>0</v>
      </c>
      <c r="BX299" s="24">
        <f t="shared" si="228"/>
        <v>-1.0300000000000002</v>
      </c>
      <c r="BY299" s="24">
        <f t="shared" si="229"/>
        <v>-0.35000000000000009</v>
      </c>
      <c r="BZ299" s="24">
        <f t="shared" si="230"/>
        <v>-1.47</v>
      </c>
      <c r="CA299" s="24">
        <f t="shared" si="231"/>
        <v>1</v>
      </c>
      <c r="CB299" s="24" t="str">
        <f t="shared" si="250"/>
        <v/>
      </c>
      <c r="CC299" s="24">
        <f t="shared" si="232"/>
        <v>1</v>
      </c>
      <c r="CD299" s="25">
        <f t="shared" si="233"/>
        <v>0</v>
      </c>
      <c r="CE299" s="24">
        <f t="shared" si="234"/>
        <v>0</v>
      </c>
      <c r="CF299">
        <f t="shared" si="235"/>
        <v>1</v>
      </c>
      <c r="CG299">
        <f t="shared" si="251"/>
        <v>0</v>
      </c>
      <c r="CH299">
        <f t="shared" si="252"/>
        <v>0</v>
      </c>
      <c r="CI299">
        <f t="shared" si="253"/>
        <v>0</v>
      </c>
      <c r="CJ299">
        <f t="shared" si="254"/>
        <v>0</v>
      </c>
      <c r="CK299">
        <f t="shared" si="261"/>
        <v>-6.2499999999999991</v>
      </c>
      <c r="CL299">
        <f t="shared" si="255"/>
        <v>2.87</v>
      </c>
      <c r="CM299">
        <f t="shared" si="256"/>
        <v>1</v>
      </c>
      <c r="CN299" t="str">
        <f t="shared" si="237"/>
        <v/>
      </c>
      <c r="CO299">
        <f t="shared" si="238"/>
        <v>1</v>
      </c>
    </row>
    <row r="300" spans="1:93" ht="16" hidden="1" x14ac:dyDescent="0.2">
      <c r="A300">
        <v>264</v>
      </c>
      <c r="B300" t="s">
        <v>760</v>
      </c>
      <c r="C300" t="s">
        <v>94</v>
      </c>
      <c r="J300" t="str">
        <f t="shared" ref="J300:J363" si="266">(CONCATENATE(B300,"_",AS300))</f>
        <v>Margrett H Gorgy_1</v>
      </c>
      <c r="K300" s="22">
        <v>16965</v>
      </c>
      <c r="L300">
        <v>0</v>
      </c>
      <c r="M300" s="22"/>
      <c r="N300" s="22"/>
      <c r="O300">
        <v>0</v>
      </c>
      <c r="P300">
        <v>0</v>
      </c>
      <c r="Q300">
        <v>0</v>
      </c>
      <c r="R300">
        <f t="shared" ref="R300:R363" si="267">IF(ISERROR(SEARCH("ptosis",M300)),0,1)</f>
        <v>0</v>
      </c>
      <c r="S300">
        <f t="shared" ref="S300:S363" si="268">IF(ISERROR(SEARCH("cataract",M300)),0,1)</f>
        <v>0</v>
      </c>
      <c r="T300">
        <f t="shared" ref="T300:T363" si="269">IF(ISERROR(SEARCH("strab",M300)),0,1)</f>
        <v>0</v>
      </c>
      <c r="U300">
        <f t="shared" ref="U300:U363" si="270">IF(ISERROR(SEARCH("ectropion",M300)),0,1)</f>
        <v>0</v>
      </c>
      <c r="V300">
        <f t="shared" ref="V300:V363" si="271">IF(ISERROR(SEARCH("entropion",M300)),0,1)</f>
        <v>0</v>
      </c>
      <c r="W300">
        <f t="shared" si="265"/>
        <v>0</v>
      </c>
      <c r="X300">
        <f t="shared" ref="X300:X363" si="272">IF(ISERROR(SEARCH("canth",M300)),0,1)</f>
        <v>0</v>
      </c>
      <c r="Y300" s="22" t="s">
        <v>761</v>
      </c>
      <c r="Z300">
        <v>0</v>
      </c>
      <c r="AA300">
        <f t="shared" si="262"/>
        <v>1</v>
      </c>
      <c r="AB300">
        <f t="shared" ref="AB300:AB338" si="273">IF(ISERROR(SEARCH("bleph",Y300)),0,1)</f>
        <v>1</v>
      </c>
      <c r="AC300">
        <v>1</v>
      </c>
      <c r="AD300">
        <v>0</v>
      </c>
      <c r="AE300">
        <f t="shared" ref="AE300:AE363" si="274">IF(ISERROR(SEARCH("ectro",Y300)),0,1)</f>
        <v>0</v>
      </c>
      <c r="AF300" s="23">
        <f t="shared" si="264"/>
        <v>0</v>
      </c>
      <c r="AG300">
        <f t="shared" si="263"/>
        <v>0</v>
      </c>
      <c r="AH300">
        <v>0</v>
      </c>
      <c r="AJ300">
        <f t="shared" ref="AJ300:AJ338" si="275">IF(ISERROR(SEARCH("ptosis",AI300)),0,1)</f>
        <v>0</v>
      </c>
      <c r="AK300" s="22"/>
      <c r="AL300">
        <v>35</v>
      </c>
      <c r="AN300">
        <v>20</v>
      </c>
      <c r="AO300" s="24">
        <v>2</v>
      </c>
      <c r="AP300" s="25">
        <f t="shared" si="247"/>
        <v>65.049315068493144</v>
      </c>
      <c r="AQ300">
        <v>1</v>
      </c>
      <c r="AS300" s="26">
        <v>1</v>
      </c>
      <c r="AT300" s="24">
        <v>1</v>
      </c>
      <c r="AU300" s="27">
        <v>7</v>
      </c>
      <c r="AV300" s="27"/>
      <c r="AW300" s="29">
        <v>41054</v>
      </c>
      <c r="AX300" s="22" t="str">
        <f>IF(ISERROR(VLOOKUP($J300,'[1]early late'!$G$1:$BT$134,7,FALSE)),"",VLOOKUP($J300,'[1]early late'!$G$1:$BT$134,7,FALSE))</f>
        <v/>
      </c>
      <c r="AY300" s="29">
        <v>41159</v>
      </c>
      <c r="AZ300" s="27">
        <v>3.4</v>
      </c>
      <c r="BA300" t="s">
        <v>118</v>
      </c>
      <c r="BB300" s="25">
        <f t="shared" si="259"/>
        <v>1</v>
      </c>
      <c r="BC300">
        <v>2.29</v>
      </c>
      <c r="BD300">
        <v>18.850000000000001</v>
      </c>
      <c r="BE300">
        <v>2.81</v>
      </c>
      <c r="BF300">
        <v>22.08</v>
      </c>
      <c r="BG300" s="27" t="str">
        <f>IF(ISERROR(VLOOKUP($J300,'[1]early late'!$G$1:$BT$134,8,FALSE)),"",VLOOKUP($J300,'[1]early late'!$G$1:$BT$134,8,FALSE))</f>
        <v/>
      </c>
      <c r="BH300" s="27" t="str">
        <f>IF(ISERROR(VLOOKUP($J300,'[1]early late'!$G$1:$BT$134,9,FALSE)),"",VLOOKUP($J300,'[1]early late'!$G$1:$BT$134,9,FALSE))</f>
        <v/>
      </c>
      <c r="BJ300">
        <v>1.85</v>
      </c>
      <c r="BK300">
        <v>18.7</v>
      </c>
      <c r="BN300" s="28" t="str">
        <f>IF(ISERROR(VLOOKUP($J300,'[1]early late'!$G$1:$BT$134,40,FALSE)),"",VLOOKUP($J300,'[1]early late'!$G$1:$BT$134,40,FALSE))</f>
        <v/>
      </c>
      <c r="BO300" s="28" t="str">
        <f>IF(ISERROR(VLOOKUP($J300,'[1]early late'!$G$1:$BT$134,41,FALSE)),"",VLOOKUP($J300,'[1]early late'!$G$1:$BT$134,41,FALSE))</f>
        <v/>
      </c>
      <c r="BP300">
        <f t="shared" si="248"/>
        <v>0.52</v>
      </c>
      <c r="BQ300">
        <f t="shared" ref="BQ300:BQ363" si="276">BF300-BD300</f>
        <v>3.2299999999999969</v>
      </c>
      <c r="BR300">
        <f t="shared" ref="BR300:BR363" si="277">BQ300-BP300</f>
        <v>2.7099999999999969</v>
      </c>
      <c r="BS300">
        <f t="shared" si="249"/>
        <v>-0.43999999999999995</v>
      </c>
      <c r="BT300">
        <f t="shared" ref="BT300:BT363" si="278">IF(AND(ISNUMBER(BD300),ISNUMBER(BK300)),BK300-BD300,"")</f>
        <v>-0.15000000000000213</v>
      </c>
      <c r="BU300">
        <f t="shared" ref="BU300:BU363" si="279">IF(AND(ISNUMBER(BT300),ISNUMBER(BS300)),(BK300-BJ300)-(BD300-BC300),"")</f>
        <v>0.28999999999999559</v>
      </c>
      <c r="BW300" s="24">
        <f t="shared" si="240"/>
        <v>1</v>
      </c>
      <c r="BX300" s="24">
        <f t="shared" ref="BX300:BX363" si="280">IF($AQ300=1,BJ300-VLOOKUP(CONCATENATE(LEFT($J300,LEN($J300)-1),IF($AS300=0,1,0)),$J$2:$BK$740,MATCH(HLOOKUP($BJ$1,$J$1:$BW$1,1,FALSE),$J$1:$BZ$1,0),FALSE),"")</f>
        <v>1.0300000000000002</v>
      </c>
      <c r="BY300" s="24">
        <f t="shared" ref="BY300:BY363" si="281">IF($AQ300=1,$BC300-VLOOKUP(CONCATENATE(LEFT($J300,LEN($J300)-1),IF($AS300=0,1,0)),$J$2:$BW$740,MATCH(HLOOKUP($BC$1,$J$1:$BW$1,1,FALSE),$J$1:$BZ$1,0),FALSE),"")</f>
        <v>0.35000000000000009</v>
      </c>
      <c r="BZ300" s="24">
        <f t="shared" ref="BZ300:BZ363" si="282">IF($AQ300=1,$BE300-VLOOKUP(CONCATENATE(LEFT($J300,LEN($J300)-1),IF($AS300=0,1,0)),$J$2:$BW$740,MATCH(HLOOKUP($BE$1,$J$1:$BW$1,1,FALSE),$J$1:$BZ$1,0),FALSE),"")</f>
        <v>1.47</v>
      </c>
      <c r="CA300" s="24">
        <f t="shared" ref="CA300:CA363" si="283">IF(BY300="","",IF(AND(BY300&gt;-1.0001, BY300&lt;1.0001),1,0))</f>
        <v>1</v>
      </c>
      <c r="CB300" s="24">
        <f t="shared" si="250"/>
        <v>0</v>
      </c>
      <c r="CC300" s="24">
        <f t="shared" ref="CC300:CC363" si="284">IF(SUM(AB300:AG300)=0,0,1)</f>
        <v>1</v>
      </c>
      <c r="CD300" s="25">
        <f t="shared" ref="CD300:CD363" si="285">IF(CF300=1,IF(AA300+IF(AS300=0,VLOOKUP(CONCATENATE(LEFT(J300,LEN(J300)-1),"1"),$J$2:$BW$677,17,FALSE),VLOOKUP(CONCATENATE(LEFT(J300,LEN(J300)-1),"0"),$J$2:$BW$677,17,FALSE))=2,1,0),"")</f>
        <v>0</v>
      </c>
      <c r="CE300" s="24">
        <f t="shared" ref="CE300:CE363" si="286">IF(BZ300="","",IF(AND(BZ300&gt;-1.0001, BZ300&lt;1.0001),1,0))</f>
        <v>0</v>
      </c>
      <c r="CF300">
        <f t="shared" ref="CF300:CF363" si="287">IF(AND(AND(ISNUMBER(AW300),ISNUMBER(BC300)),ISNUMBER(BJ300)),1,0)</f>
        <v>1</v>
      </c>
      <c r="CG300">
        <f t="shared" si="251"/>
        <v>0</v>
      </c>
      <c r="CH300">
        <f t="shared" si="252"/>
        <v>0</v>
      </c>
      <c r="CI300">
        <f t="shared" si="253"/>
        <v>0</v>
      </c>
      <c r="CJ300">
        <f t="shared" si="254"/>
        <v>0</v>
      </c>
      <c r="CK300">
        <f t="shared" si="261"/>
        <v>-15.909090909090912</v>
      </c>
      <c r="CL300">
        <f t="shared" si="255"/>
        <v>2.19</v>
      </c>
      <c r="CM300">
        <f t="shared" si="256"/>
        <v>1</v>
      </c>
      <c r="CN300" t="str">
        <f t="shared" ref="CN300:CN363" si="288">IF(AND(BC300&lt;0.05,BS300&gt;2.75),1,"")</f>
        <v/>
      </c>
      <c r="CO300">
        <f t="shared" ref="CO300:CO363" si="289">IF(AB300=1,1,"")</f>
        <v>1</v>
      </c>
    </row>
    <row r="301" spans="1:93" ht="16" hidden="1" x14ac:dyDescent="0.2">
      <c r="A301">
        <v>266</v>
      </c>
      <c r="B301" t="s">
        <v>762</v>
      </c>
      <c r="C301" t="s">
        <v>94</v>
      </c>
      <c r="J301" t="str">
        <f t="shared" si="266"/>
        <v>Mark Steinman_1</v>
      </c>
      <c r="K301" s="22">
        <v>15798</v>
      </c>
      <c r="L301">
        <v>1</v>
      </c>
      <c r="M301" s="22" t="s">
        <v>651</v>
      </c>
      <c r="N301" s="22"/>
      <c r="O301">
        <v>0</v>
      </c>
      <c r="P301">
        <v>0</v>
      </c>
      <c r="Q301">
        <v>0</v>
      </c>
      <c r="R301">
        <f t="shared" si="267"/>
        <v>0</v>
      </c>
      <c r="S301">
        <f t="shared" si="268"/>
        <v>0</v>
      </c>
      <c r="T301">
        <f t="shared" si="269"/>
        <v>0</v>
      </c>
      <c r="U301">
        <f t="shared" si="270"/>
        <v>0</v>
      </c>
      <c r="V301">
        <f t="shared" si="271"/>
        <v>0</v>
      </c>
      <c r="W301">
        <f t="shared" si="265"/>
        <v>0</v>
      </c>
      <c r="X301">
        <f t="shared" si="272"/>
        <v>0</v>
      </c>
      <c r="Y301" s="22" t="s">
        <v>370</v>
      </c>
      <c r="Z301">
        <v>0</v>
      </c>
      <c r="AA301">
        <f t="shared" si="262"/>
        <v>1</v>
      </c>
      <c r="AB301">
        <f t="shared" si="273"/>
        <v>0</v>
      </c>
      <c r="AC301">
        <v>0</v>
      </c>
      <c r="AD301">
        <v>0</v>
      </c>
      <c r="AE301">
        <f t="shared" si="274"/>
        <v>1</v>
      </c>
      <c r="AF301" s="23">
        <v>1</v>
      </c>
      <c r="AG301">
        <f t="shared" si="263"/>
        <v>0</v>
      </c>
      <c r="AH301">
        <v>0</v>
      </c>
      <c r="AJ301">
        <f t="shared" si="275"/>
        <v>0</v>
      </c>
      <c r="AK301" s="22"/>
      <c r="AN301" t="str">
        <f>IF(ISERROR(VLOOKUP($J301,'[1]early late'!$G$1:$BT$134,6,FALSE)),"",VLOOKUP($J301,'[1]early late'!$G$1:$BT$134,6,FALSE))</f>
        <v/>
      </c>
      <c r="AO301" s="24">
        <v>1</v>
      </c>
      <c r="AP301" s="25">
        <f t="shared" si="247"/>
        <v>66.400000000000006</v>
      </c>
      <c r="AQ301">
        <v>1</v>
      </c>
      <c r="AS301" s="26">
        <v>1</v>
      </c>
      <c r="AT301" s="24">
        <v>1</v>
      </c>
      <c r="AU301" s="27">
        <v>7</v>
      </c>
      <c r="AV301" s="27"/>
      <c r="AW301" s="29">
        <v>40387</v>
      </c>
      <c r="AX301" s="22" t="str">
        <f>IF(ISERROR(VLOOKUP($J301,'[1]early late'!$G$1:$BT$134,7,FALSE)),"",VLOOKUP($J301,'[1]early late'!$G$1:$BT$134,7,FALSE))</f>
        <v/>
      </c>
      <c r="AY301" s="29">
        <v>40472</v>
      </c>
      <c r="AZ301" s="27">
        <v>2.7666666666666702</v>
      </c>
      <c r="BA301" t="s">
        <v>118</v>
      </c>
      <c r="BB301" s="25">
        <f t="shared" ref="BB301:BB332" si="290">IF($BA301="OD",0,IF($BA301="OS",1,IF($BA301="OU",2,IF($BA301="null",3,""))))</f>
        <v>1</v>
      </c>
      <c r="BC301">
        <v>1.83</v>
      </c>
      <c r="BD301">
        <v>10.07</v>
      </c>
      <c r="BE301">
        <v>2.35</v>
      </c>
      <c r="BF301">
        <v>6.37</v>
      </c>
      <c r="BG301" s="27" t="str">
        <f>IF(ISERROR(VLOOKUP($J301,'[1]early late'!$G$1:$BT$134,8,FALSE)),"",VLOOKUP($J301,'[1]early late'!$G$1:$BT$134,8,FALSE))</f>
        <v/>
      </c>
      <c r="BH301" s="27" t="str">
        <f>IF(ISERROR(VLOOKUP($J301,'[1]early late'!$G$1:$BT$134,9,FALSE)),"",VLOOKUP($J301,'[1]early late'!$G$1:$BT$134,9,FALSE))</f>
        <v/>
      </c>
      <c r="BJ301">
        <v>3.45</v>
      </c>
      <c r="BK301">
        <v>6.24</v>
      </c>
      <c r="BN301" s="28" t="str">
        <f>IF(ISERROR(VLOOKUP($J301,'[1]early late'!$G$1:$BT$134,40,FALSE)),"",VLOOKUP($J301,'[1]early late'!$G$1:$BT$134,40,FALSE))</f>
        <v/>
      </c>
      <c r="BO301" s="28" t="str">
        <f>IF(ISERROR(VLOOKUP($J301,'[1]early late'!$G$1:$BT$134,41,FALSE)),"",VLOOKUP($J301,'[1]early late'!$G$1:$BT$134,41,FALSE))</f>
        <v/>
      </c>
      <c r="BP301">
        <f t="shared" si="248"/>
        <v>0.52</v>
      </c>
      <c r="BQ301">
        <f t="shared" si="276"/>
        <v>-3.7</v>
      </c>
      <c r="BR301">
        <f t="shared" si="277"/>
        <v>-4.2200000000000006</v>
      </c>
      <c r="BS301">
        <f t="shared" si="249"/>
        <v>1.62</v>
      </c>
      <c r="BT301">
        <f t="shared" si="278"/>
        <v>-3.83</v>
      </c>
      <c r="BU301">
        <f t="shared" si="279"/>
        <v>-5.45</v>
      </c>
      <c r="BW301" s="24">
        <f t="shared" ref="BW301:BW364" si="291">IF(ISNUMBER($BB301),IF(OR($BB301=$AS301,$BB301=2),1,0),"")</f>
        <v>1</v>
      </c>
      <c r="BX301" s="24">
        <f t="shared" si="280"/>
        <v>0.13000000000000034</v>
      </c>
      <c r="BY301" s="24">
        <f t="shared" si="281"/>
        <v>-0.58999999999999986</v>
      </c>
      <c r="BZ301" s="24">
        <f t="shared" si="282"/>
        <v>-0.35000000000000009</v>
      </c>
      <c r="CA301" s="24">
        <f t="shared" si="283"/>
        <v>1</v>
      </c>
      <c r="CB301" s="24">
        <f t="shared" si="250"/>
        <v>0</v>
      </c>
      <c r="CC301" s="24">
        <f t="shared" si="284"/>
        <v>1</v>
      </c>
      <c r="CD301" s="25">
        <f t="shared" si="285"/>
        <v>0</v>
      </c>
      <c r="CE301" s="24">
        <f t="shared" si="286"/>
        <v>1</v>
      </c>
      <c r="CF301">
        <f t="shared" si="287"/>
        <v>1</v>
      </c>
      <c r="CG301">
        <f t="shared" si="251"/>
        <v>1</v>
      </c>
      <c r="CH301">
        <f t="shared" si="252"/>
        <v>1</v>
      </c>
      <c r="CI301">
        <f t="shared" si="253"/>
        <v>1</v>
      </c>
      <c r="CJ301">
        <f t="shared" si="254"/>
        <v>1</v>
      </c>
      <c r="CK301">
        <f t="shared" si="261"/>
        <v>4.3209876543209873</v>
      </c>
      <c r="CL301">
        <f t="shared" si="255"/>
        <v>0.12999999999999989</v>
      </c>
      <c r="CM301">
        <f t="shared" si="256"/>
        <v>0</v>
      </c>
      <c r="CN301" t="str">
        <f t="shared" si="288"/>
        <v/>
      </c>
      <c r="CO301" t="str">
        <f t="shared" si="289"/>
        <v/>
      </c>
    </row>
    <row r="302" spans="1:93" ht="16" hidden="1" x14ac:dyDescent="0.2">
      <c r="A302">
        <v>271</v>
      </c>
      <c r="B302" t="s">
        <v>766</v>
      </c>
      <c r="C302" t="s">
        <v>94</v>
      </c>
      <c r="D302" t="s">
        <v>767</v>
      </c>
      <c r="E302" t="s">
        <v>109</v>
      </c>
      <c r="F302" t="s">
        <v>97</v>
      </c>
      <c r="G302">
        <v>90049</v>
      </c>
      <c r="H302" t="s">
        <v>768</v>
      </c>
      <c r="J302" t="str">
        <f t="shared" si="266"/>
        <v>Masoud Moradzadeh_0</v>
      </c>
      <c r="K302" s="22">
        <v>15743</v>
      </c>
      <c r="L302">
        <v>1</v>
      </c>
      <c r="M302" s="22" t="s">
        <v>451</v>
      </c>
      <c r="N302" s="22"/>
      <c r="O302">
        <v>1</v>
      </c>
      <c r="P302">
        <v>1</v>
      </c>
      <c r="Q302">
        <v>0</v>
      </c>
      <c r="R302">
        <f t="shared" si="267"/>
        <v>0</v>
      </c>
      <c r="S302">
        <f t="shared" si="268"/>
        <v>0</v>
      </c>
      <c r="T302">
        <f t="shared" si="269"/>
        <v>0</v>
      </c>
      <c r="U302">
        <f t="shared" si="270"/>
        <v>0</v>
      </c>
      <c r="V302">
        <f t="shared" si="271"/>
        <v>0</v>
      </c>
      <c r="W302">
        <f t="shared" si="265"/>
        <v>0</v>
      </c>
      <c r="X302">
        <f t="shared" si="272"/>
        <v>0</v>
      </c>
      <c r="Y302" s="22" t="s">
        <v>190</v>
      </c>
      <c r="Z302">
        <v>0</v>
      </c>
      <c r="AA302">
        <f t="shared" si="262"/>
        <v>1</v>
      </c>
      <c r="AB302">
        <f t="shared" si="273"/>
        <v>1</v>
      </c>
      <c r="AC302">
        <v>0</v>
      </c>
      <c r="AD302">
        <v>1</v>
      </c>
      <c r="AE302">
        <f t="shared" si="274"/>
        <v>0</v>
      </c>
      <c r="AF302" s="23">
        <f t="shared" ref="AF302:AF319" si="292">IF(ISERROR(SEARCH("canth",Y302)),0,1)</f>
        <v>0</v>
      </c>
      <c r="AG302">
        <f t="shared" si="263"/>
        <v>0</v>
      </c>
      <c r="AH302">
        <v>0</v>
      </c>
      <c r="AJ302">
        <f t="shared" si="275"/>
        <v>0</v>
      </c>
      <c r="AK302" s="22"/>
      <c r="AL302">
        <v>26</v>
      </c>
      <c r="AN302">
        <v>17</v>
      </c>
      <c r="AO302" s="24">
        <v>1</v>
      </c>
      <c r="AP302" s="25">
        <f t="shared" si="247"/>
        <v>59.052054794520551</v>
      </c>
      <c r="AQ302">
        <v>1</v>
      </c>
      <c r="AS302" s="26">
        <v>0</v>
      </c>
      <c r="AT302" s="24">
        <v>1</v>
      </c>
      <c r="AU302" s="27">
        <v>7</v>
      </c>
      <c r="AV302" s="27"/>
      <c r="AW302" s="22">
        <v>37610</v>
      </c>
      <c r="AX302" s="22" t="str">
        <f>IF(ISERROR(VLOOKUP($J302,'[1]early late'!$G$1:$BT$134,7,FALSE)),"",VLOOKUP($J302,'[1]early late'!$G$1:$BT$134,7,FALSE))</f>
        <v/>
      </c>
      <c r="AY302" s="22">
        <v>40688</v>
      </c>
      <c r="AZ302" s="27">
        <v>101.166666666667</v>
      </c>
      <c r="BA302" t="s">
        <v>101</v>
      </c>
      <c r="BB302" s="25">
        <f t="shared" si="290"/>
        <v>0</v>
      </c>
      <c r="BC302" s="27">
        <v>0.61</v>
      </c>
      <c r="BD302" s="27">
        <v>11.33</v>
      </c>
      <c r="BE302" s="27">
        <v>2.64</v>
      </c>
      <c r="BF302" s="27">
        <v>13.43</v>
      </c>
      <c r="BG302" s="27" t="str">
        <f>IF(ISERROR(VLOOKUP($J302,'[1]early late'!$G$1:$BT$134,8,FALSE)),"",VLOOKUP($J302,'[1]early late'!$G$1:$BT$134,8,FALSE))</f>
        <v/>
      </c>
      <c r="BH302" s="27" t="str">
        <f>IF(ISERROR(VLOOKUP($J302,'[1]early late'!$G$1:$BT$134,9,FALSE)),"",VLOOKUP($J302,'[1]early late'!$G$1:$BT$134,9,FALSE))</f>
        <v/>
      </c>
      <c r="BI302" s="27"/>
      <c r="BJ302">
        <v>2.35</v>
      </c>
      <c r="BK302">
        <v>15.25</v>
      </c>
      <c r="BM302" s="28"/>
      <c r="BN302" s="28" t="str">
        <f>IF(ISERROR(VLOOKUP($J302,'[1]early late'!$G$1:$BT$134,40,FALSE)),"",VLOOKUP($J302,'[1]early late'!$G$1:$BT$134,40,FALSE))</f>
        <v/>
      </c>
      <c r="BO302" s="28" t="str">
        <f>IF(ISERROR(VLOOKUP($J302,'[1]early late'!$G$1:$BT$134,41,FALSE)),"",VLOOKUP($J302,'[1]early late'!$G$1:$BT$134,41,FALSE))</f>
        <v/>
      </c>
      <c r="BP302">
        <f t="shared" si="248"/>
        <v>2.0300000000000002</v>
      </c>
      <c r="BQ302">
        <f t="shared" si="276"/>
        <v>2.0999999999999996</v>
      </c>
      <c r="BR302">
        <f t="shared" si="277"/>
        <v>6.9999999999999396E-2</v>
      </c>
      <c r="BS302">
        <f t="shared" si="249"/>
        <v>1.7400000000000002</v>
      </c>
      <c r="BT302">
        <f t="shared" si="278"/>
        <v>3.92</v>
      </c>
      <c r="BU302">
        <f t="shared" si="279"/>
        <v>2.1799999999999997</v>
      </c>
      <c r="BW302" s="24">
        <f t="shared" si="291"/>
        <v>1</v>
      </c>
      <c r="BX302" s="24">
        <f t="shared" si="280"/>
        <v>-0.79</v>
      </c>
      <c r="BY302" s="24">
        <f t="shared" si="281"/>
        <v>-1.7200000000000002</v>
      </c>
      <c r="BZ302" s="24">
        <f t="shared" si="282"/>
        <v>1.3900000000000001</v>
      </c>
      <c r="CA302" s="24">
        <f t="shared" si="283"/>
        <v>0</v>
      </c>
      <c r="CB302" s="24">
        <f t="shared" si="250"/>
        <v>0</v>
      </c>
      <c r="CC302" s="24">
        <f t="shared" si="284"/>
        <v>1</v>
      </c>
      <c r="CD302" s="25">
        <f t="shared" si="285"/>
        <v>0</v>
      </c>
      <c r="CE302" s="24">
        <f t="shared" si="286"/>
        <v>0</v>
      </c>
      <c r="CF302">
        <f t="shared" si="287"/>
        <v>1</v>
      </c>
      <c r="CG302">
        <f t="shared" si="251"/>
        <v>0</v>
      </c>
      <c r="CH302">
        <f t="shared" si="252"/>
        <v>1</v>
      </c>
      <c r="CI302">
        <f t="shared" si="253"/>
        <v>1</v>
      </c>
      <c r="CJ302">
        <f t="shared" si="254"/>
        <v>1</v>
      </c>
      <c r="CK302">
        <f t="shared" si="261"/>
        <v>4.0229885057471257</v>
      </c>
      <c r="CL302">
        <f t="shared" si="255"/>
        <v>9.9999999999997868E-3</v>
      </c>
      <c r="CM302">
        <f t="shared" si="256"/>
        <v>0</v>
      </c>
      <c r="CN302" t="str">
        <f t="shared" si="288"/>
        <v/>
      </c>
      <c r="CO302">
        <f t="shared" si="289"/>
        <v>1</v>
      </c>
    </row>
    <row r="303" spans="1:93" ht="16" hidden="1" x14ac:dyDescent="0.2">
      <c r="A303">
        <v>282</v>
      </c>
      <c r="B303" t="s">
        <v>786</v>
      </c>
      <c r="C303" t="s">
        <v>94</v>
      </c>
      <c r="D303" t="s">
        <v>787</v>
      </c>
      <c r="E303" t="s">
        <v>242</v>
      </c>
      <c r="F303" t="s">
        <v>97</v>
      </c>
      <c r="G303">
        <v>91403</v>
      </c>
      <c r="H303" t="s">
        <v>788</v>
      </c>
      <c r="J303" t="str">
        <f t="shared" si="266"/>
        <v>Miriam Abrams_0</v>
      </c>
      <c r="K303" s="22">
        <v>15409</v>
      </c>
      <c r="L303">
        <v>0</v>
      </c>
      <c r="M303" s="22"/>
      <c r="N303" s="22"/>
      <c r="O303">
        <v>0</v>
      </c>
      <c r="P303">
        <v>0</v>
      </c>
      <c r="Q303">
        <v>0</v>
      </c>
      <c r="R303">
        <f t="shared" si="267"/>
        <v>0</v>
      </c>
      <c r="S303">
        <f t="shared" si="268"/>
        <v>0</v>
      </c>
      <c r="T303">
        <f t="shared" si="269"/>
        <v>0</v>
      </c>
      <c r="U303">
        <f t="shared" si="270"/>
        <v>0</v>
      </c>
      <c r="V303">
        <f t="shared" si="271"/>
        <v>0</v>
      </c>
      <c r="W303">
        <f t="shared" si="265"/>
        <v>0</v>
      </c>
      <c r="X303">
        <f t="shared" si="272"/>
        <v>0</v>
      </c>
      <c r="Y303" s="22" t="s">
        <v>789</v>
      </c>
      <c r="Z303">
        <v>0</v>
      </c>
      <c r="AA303">
        <f t="shared" si="262"/>
        <v>1</v>
      </c>
      <c r="AB303">
        <f t="shared" si="273"/>
        <v>1</v>
      </c>
      <c r="AE303">
        <f t="shared" si="274"/>
        <v>0</v>
      </c>
      <c r="AF303" s="23">
        <f t="shared" si="292"/>
        <v>0</v>
      </c>
      <c r="AG303">
        <f t="shared" si="263"/>
        <v>0</v>
      </c>
      <c r="AH303">
        <v>0</v>
      </c>
      <c r="AJ303">
        <f t="shared" si="275"/>
        <v>0</v>
      </c>
      <c r="AK303" s="22"/>
      <c r="AN303">
        <v>14</v>
      </c>
      <c r="AO303" s="24">
        <v>2</v>
      </c>
      <c r="AP303" s="25">
        <f t="shared" si="247"/>
        <v>65.101369863013701</v>
      </c>
      <c r="AQ303" s="28">
        <v>3</v>
      </c>
      <c r="AS303" s="26">
        <v>0</v>
      </c>
      <c r="AT303" s="24">
        <v>1</v>
      </c>
      <c r="AU303" s="27">
        <v>7</v>
      </c>
      <c r="AV303" s="27"/>
      <c r="AW303" s="22">
        <v>39518</v>
      </c>
      <c r="AX303" s="22" t="str">
        <f>IF(ISERROR(VLOOKUP($J303,'[1]early late'!$G$1:$BT$134,7,FALSE)),"",VLOOKUP($J303,'[1]early late'!$G$1:$BT$134,7,FALSE))</f>
        <v/>
      </c>
      <c r="AY303" s="22">
        <v>40695</v>
      </c>
      <c r="AZ303" s="27">
        <v>38.6666666666667</v>
      </c>
      <c r="BA303" t="s">
        <v>118</v>
      </c>
      <c r="BB303" s="25">
        <f t="shared" si="290"/>
        <v>1</v>
      </c>
      <c r="BC303" s="27">
        <v>1.45</v>
      </c>
      <c r="BD303" s="27">
        <v>14.61</v>
      </c>
      <c r="BE303" s="27">
        <v>1.1000000000000001</v>
      </c>
      <c r="BF303" s="27">
        <v>17.64</v>
      </c>
      <c r="BG303" s="27" t="str">
        <f>IF(ISERROR(VLOOKUP($J303,'[1]early late'!$G$1:$BT$134,8,FALSE)),"",VLOOKUP($J303,'[1]early late'!$G$1:$BT$134,8,FALSE))</f>
        <v/>
      </c>
      <c r="BH303" s="27" t="str">
        <f>IF(ISERROR(VLOOKUP($J303,'[1]early late'!$G$1:$BT$134,9,FALSE)),"",VLOOKUP($J303,'[1]early late'!$G$1:$BT$134,9,FALSE))</f>
        <v/>
      </c>
      <c r="BI303" s="27"/>
      <c r="BJ303">
        <v>2.4</v>
      </c>
      <c r="BK303">
        <v>13.41</v>
      </c>
      <c r="BM303" s="28" t="s">
        <v>670</v>
      </c>
      <c r="BN303" s="28" t="str">
        <f>IF(ISERROR(VLOOKUP($J303,'[1]early late'!$G$1:$BT$134,40,FALSE)),"",VLOOKUP($J303,'[1]early late'!$G$1:$BT$134,40,FALSE))</f>
        <v/>
      </c>
      <c r="BO303" s="28" t="str">
        <f>IF(ISERROR(VLOOKUP($J303,'[1]early late'!$G$1:$BT$134,41,FALSE)),"",VLOOKUP($J303,'[1]early late'!$G$1:$BT$134,41,FALSE))</f>
        <v/>
      </c>
      <c r="BP303">
        <f t="shared" si="248"/>
        <v>-0.34999999999999987</v>
      </c>
      <c r="BQ303">
        <f t="shared" si="276"/>
        <v>3.0300000000000011</v>
      </c>
      <c r="BR303">
        <f t="shared" si="277"/>
        <v>3.3800000000000008</v>
      </c>
      <c r="BS303">
        <f t="shared" si="249"/>
        <v>0.95</v>
      </c>
      <c r="BT303">
        <f t="shared" si="278"/>
        <v>-1.1999999999999993</v>
      </c>
      <c r="BU303">
        <f t="shared" si="279"/>
        <v>-2.1500000000000004</v>
      </c>
      <c r="BW303" s="24">
        <f t="shared" si="291"/>
        <v>0</v>
      </c>
      <c r="BX303" s="24" t="str">
        <f t="shared" si="280"/>
        <v/>
      </c>
      <c r="BY303" s="24" t="str">
        <f t="shared" si="281"/>
        <v/>
      </c>
      <c r="BZ303" s="24" t="str">
        <f t="shared" si="282"/>
        <v/>
      </c>
      <c r="CA303" s="24" t="str">
        <f t="shared" si="283"/>
        <v/>
      </c>
      <c r="CB303" s="24" t="str">
        <f t="shared" si="250"/>
        <v/>
      </c>
      <c r="CC303" s="24">
        <f t="shared" si="284"/>
        <v>1</v>
      </c>
      <c r="CD303" s="25">
        <f t="shared" si="285"/>
        <v>0</v>
      </c>
      <c r="CE303" s="24" t="str">
        <f t="shared" si="286"/>
        <v/>
      </c>
      <c r="CF303">
        <f t="shared" si="287"/>
        <v>1</v>
      </c>
      <c r="CG303">
        <f t="shared" si="251"/>
        <v>0</v>
      </c>
      <c r="CH303">
        <f t="shared" si="252"/>
        <v>0</v>
      </c>
      <c r="CI303">
        <f t="shared" si="253"/>
        <v>0</v>
      </c>
      <c r="CJ303">
        <f t="shared" si="254"/>
        <v>0</v>
      </c>
      <c r="CK303">
        <f t="shared" si="261"/>
        <v>7.3684210526315796</v>
      </c>
      <c r="CL303">
        <f t="shared" si="255"/>
        <v>0.8</v>
      </c>
      <c r="CM303">
        <f t="shared" si="256"/>
        <v>0</v>
      </c>
      <c r="CN303" t="str">
        <f t="shared" si="288"/>
        <v/>
      </c>
      <c r="CO303">
        <f t="shared" si="289"/>
        <v>1</v>
      </c>
    </row>
    <row r="304" spans="1:93" ht="16" hidden="1" x14ac:dyDescent="0.2">
      <c r="A304">
        <v>299</v>
      </c>
      <c r="B304" t="s">
        <v>820</v>
      </c>
      <c r="C304" t="s">
        <v>94</v>
      </c>
      <c r="D304" t="s">
        <v>821</v>
      </c>
      <c r="E304" t="s">
        <v>822</v>
      </c>
      <c r="F304" t="s">
        <v>97</v>
      </c>
      <c r="G304">
        <v>92677</v>
      </c>
      <c r="H304" t="s">
        <v>823</v>
      </c>
      <c r="J304" t="str">
        <f t="shared" si="266"/>
        <v>Ruth Ding_1</v>
      </c>
      <c r="K304" s="22">
        <v>11012</v>
      </c>
      <c r="L304">
        <v>0</v>
      </c>
      <c r="M304" s="22"/>
      <c r="N304" s="22"/>
      <c r="O304">
        <v>0</v>
      </c>
      <c r="P304">
        <v>0</v>
      </c>
      <c r="Q304">
        <v>0</v>
      </c>
      <c r="R304">
        <f t="shared" si="267"/>
        <v>0</v>
      </c>
      <c r="S304">
        <f t="shared" si="268"/>
        <v>0</v>
      </c>
      <c r="T304">
        <f t="shared" si="269"/>
        <v>0</v>
      </c>
      <c r="U304">
        <f t="shared" si="270"/>
        <v>0</v>
      </c>
      <c r="V304">
        <f t="shared" si="271"/>
        <v>0</v>
      </c>
      <c r="W304">
        <f t="shared" si="265"/>
        <v>0</v>
      </c>
      <c r="X304">
        <f t="shared" si="272"/>
        <v>0</v>
      </c>
      <c r="Y304" s="22" t="s">
        <v>824</v>
      </c>
      <c r="Z304">
        <v>0</v>
      </c>
      <c r="AA304">
        <f t="shared" si="262"/>
        <v>1</v>
      </c>
      <c r="AB304">
        <f t="shared" si="273"/>
        <v>0</v>
      </c>
      <c r="AC304">
        <v>0</v>
      </c>
      <c r="AD304">
        <v>0</v>
      </c>
      <c r="AE304">
        <f t="shared" si="274"/>
        <v>0</v>
      </c>
      <c r="AF304" s="23">
        <f t="shared" si="292"/>
        <v>1</v>
      </c>
      <c r="AG304">
        <f t="shared" si="263"/>
        <v>0</v>
      </c>
      <c r="AH304">
        <v>0</v>
      </c>
      <c r="AJ304">
        <f t="shared" si="275"/>
        <v>0</v>
      </c>
      <c r="AK304" s="22"/>
      <c r="AN304">
        <v>15</v>
      </c>
      <c r="AO304" s="24">
        <v>2</v>
      </c>
      <c r="AP304" s="25">
        <f t="shared" si="247"/>
        <v>78.775342465753425</v>
      </c>
      <c r="AQ304">
        <v>1</v>
      </c>
      <c r="AS304" s="26">
        <v>1</v>
      </c>
      <c r="AT304" s="24">
        <v>1</v>
      </c>
      <c r="AU304" s="27">
        <v>7</v>
      </c>
      <c r="AV304" s="27"/>
      <c r="AW304" s="22">
        <v>40184</v>
      </c>
      <c r="AX304" s="22" t="str">
        <f>IF(ISERROR(VLOOKUP($J304,'[1]early late'!$G$1:$BT$134,7,FALSE)),"",VLOOKUP($J304,'[1]early late'!$G$1:$BT$134,7,FALSE))</f>
        <v/>
      </c>
      <c r="AY304" s="22">
        <v>40476</v>
      </c>
      <c r="AZ304" s="27">
        <v>9.6333333333333293</v>
      </c>
      <c r="BA304" t="s">
        <v>118</v>
      </c>
      <c r="BB304" s="25">
        <f t="shared" si="290"/>
        <v>1</v>
      </c>
      <c r="BC304" s="27">
        <v>2.2599999999999998</v>
      </c>
      <c r="BD304" s="27">
        <v>31.212</v>
      </c>
      <c r="BE304" s="27">
        <v>2.91</v>
      </c>
      <c r="BF304" s="27">
        <v>31.7</v>
      </c>
      <c r="BG304" s="27" t="str">
        <f>IF(ISERROR(VLOOKUP($J304,'[1]early late'!$G$1:$BT$134,8,FALSE)),"",VLOOKUP($J304,'[1]early late'!$G$1:$BT$134,8,FALSE))</f>
        <v/>
      </c>
      <c r="BH304" s="27" t="str">
        <f>IF(ISERROR(VLOOKUP($J304,'[1]early late'!$G$1:$BT$134,9,FALSE)),"",VLOOKUP($J304,'[1]early late'!$G$1:$BT$134,9,FALSE))</f>
        <v/>
      </c>
      <c r="BI304" s="27"/>
      <c r="BJ304">
        <v>4.9800000000000004</v>
      </c>
      <c r="BK304">
        <v>24.88</v>
      </c>
      <c r="BM304" s="28" t="s">
        <v>825</v>
      </c>
      <c r="BN304" s="28" t="str">
        <f>IF(ISERROR(VLOOKUP($J304,'[1]early late'!$G$1:$BT$134,40,FALSE)),"",VLOOKUP($J304,'[1]early late'!$G$1:$BT$134,40,FALSE))</f>
        <v/>
      </c>
      <c r="BO304" s="28" t="str">
        <f>IF(ISERROR(VLOOKUP($J304,'[1]early late'!$G$1:$BT$134,41,FALSE)),"",VLOOKUP($J304,'[1]early late'!$G$1:$BT$134,41,FALSE))</f>
        <v/>
      </c>
      <c r="BP304">
        <f t="shared" si="248"/>
        <v>0.65000000000000036</v>
      </c>
      <c r="BQ304">
        <f t="shared" si="276"/>
        <v>0.48799999999999955</v>
      </c>
      <c r="BR304">
        <f t="shared" si="277"/>
        <v>-0.16200000000000081</v>
      </c>
      <c r="BS304">
        <f t="shared" si="249"/>
        <v>2.7200000000000006</v>
      </c>
      <c r="BT304">
        <f t="shared" si="278"/>
        <v>-6.3320000000000007</v>
      </c>
      <c r="BU304">
        <f t="shared" si="279"/>
        <v>-9.0519999999999996</v>
      </c>
      <c r="BW304" s="24">
        <f t="shared" si="291"/>
        <v>1</v>
      </c>
      <c r="BX304" s="24">
        <f t="shared" si="280"/>
        <v>0.53000000000000025</v>
      </c>
      <c r="BY304" s="24">
        <f t="shared" si="281"/>
        <v>0.23999999999999977</v>
      </c>
      <c r="BZ304" s="24">
        <f t="shared" si="282"/>
        <v>-6.999999999999984E-2</v>
      </c>
      <c r="CA304" s="24">
        <f t="shared" si="283"/>
        <v>1</v>
      </c>
      <c r="CB304" s="24">
        <f t="shared" si="250"/>
        <v>0</v>
      </c>
      <c r="CC304" s="24">
        <f t="shared" si="284"/>
        <v>1</v>
      </c>
      <c r="CD304" s="25">
        <f t="shared" si="285"/>
        <v>0</v>
      </c>
      <c r="CE304" s="24">
        <f t="shared" si="286"/>
        <v>1</v>
      </c>
      <c r="CF304">
        <f t="shared" si="287"/>
        <v>1</v>
      </c>
      <c r="CG304">
        <f t="shared" si="251"/>
        <v>1</v>
      </c>
      <c r="CH304">
        <f t="shared" si="252"/>
        <v>1</v>
      </c>
      <c r="CI304">
        <f t="shared" si="253"/>
        <v>1</v>
      </c>
      <c r="CJ304">
        <f t="shared" si="254"/>
        <v>1</v>
      </c>
      <c r="CK304">
        <f t="shared" si="261"/>
        <v>2.5735294117647052</v>
      </c>
      <c r="CL304">
        <f t="shared" si="255"/>
        <v>-0.97000000000000064</v>
      </c>
      <c r="CM304">
        <f t="shared" si="256"/>
        <v>0</v>
      </c>
      <c r="CN304" t="str">
        <f t="shared" si="288"/>
        <v/>
      </c>
      <c r="CO304" t="str">
        <f t="shared" si="289"/>
        <v/>
      </c>
    </row>
    <row r="305" spans="1:93" ht="16" hidden="1" x14ac:dyDescent="0.2">
      <c r="A305">
        <v>309</v>
      </c>
      <c r="B305" t="s">
        <v>842</v>
      </c>
      <c r="C305" t="s">
        <v>94</v>
      </c>
      <c r="D305" t="s">
        <v>843</v>
      </c>
      <c r="E305" t="s">
        <v>844</v>
      </c>
      <c r="F305" t="s">
        <v>97</v>
      </c>
      <c r="G305">
        <v>91754</v>
      </c>
      <c r="H305" t="s">
        <v>845</v>
      </c>
      <c r="J305" t="str">
        <f t="shared" si="266"/>
        <v>Ted Hashimoto_1</v>
      </c>
      <c r="K305" s="22">
        <v>7925</v>
      </c>
      <c r="L305">
        <v>1</v>
      </c>
      <c r="M305" s="22" t="s">
        <v>847</v>
      </c>
      <c r="N305" s="22"/>
      <c r="O305">
        <v>0</v>
      </c>
      <c r="P305">
        <v>0</v>
      </c>
      <c r="Q305">
        <v>0</v>
      </c>
      <c r="R305">
        <f t="shared" si="267"/>
        <v>0</v>
      </c>
      <c r="S305">
        <f t="shared" si="268"/>
        <v>1</v>
      </c>
      <c r="T305">
        <f t="shared" si="269"/>
        <v>0</v>
      </c>
      <c r="U305">
        <f t="shared" si="270"/>
        <v>0</v>
      </c>
      <c r="V305">
        <f t="shared" si="271"/>
        <v>0</v>
      </c>
      <c r="W305">
        <f t="shared" si="265"/>
        <v>0</v>
      </c>
      <c r="X305">
        <f t="shared" si="272"/>
        <v>0</v>
      </c>
      <c r="Y305" s="22" t="s">
        <v>846</v>
      </c>
      <c r="Z305">
        <v>0</v>
      </c>
      <c r="AA305">
        <f t="shared" si="262"/>
        <v>1</v>
      </c>
      <c r="AB305">
        <f t="shared" si="273"/>
        <v>1</v>
      </c>
      <c r="AC305">
        <v>1</v>
      </c>
      <c r="AD305">
        <v>0</v>
      </c>
      <c r="AE305">
        <f t="shared" si="274"/>
        <v>0</v>
      </c>
      <c r="AF305" s="23">
        <f t="shared" si="292"/>
        <v>0</v>
      </c>
      <c r="AG305">
        <f t="shared" si="263"/>
        <v>0</v>
      </c>
      <c r="AH305">
        <v>0</v>
      </c>
      <c r="AJ305">
        <f t="shared" si="275"/>
        <v>0</v>
      </c>
      <c r="AK305" s="22"/>
      <c r="AM305">
        <v>4</v>
      </c>
      <c r="AN305">
        <v>12</v>
      </c>
      <c r="AO305" s="24">
        <v>1</v>
      </c>
      <c r="AP305" s="25">
        <f t="shared" si="247"/>
        <v>86.627397260273966</v>
      </c>
      <c r="AQ305" s="28">
        <v>3</v>
      </c>
      <c r="AS305" s="26">
        <v>1</v>
      </c>
      <c r="AT305" s="24">
        <v>1</v>
      </c>
      <c r="AU305" s="27">
        <v>7</v>
      </c>
      <c r="AV305" s="27"/>
      <c r="AW305" s="22">
        <v>40004</v>
      </c>
      <c r="AX305" s="22" t="str">
        <f>IF(ISERROR(VLOOKUP($J305,'[1]early late'!$G$1:$BT$134,7,FALSE)),"",VLOOKUP($J305,'[1]early late'!$G$1:$BT$134,7,FALSE))</f>
        <v/>
      </c>
      <c r="AY305" s="22">
        <v>40100</v>
      </c>
      <c r="AZ305" s="27">
        <v>3.1333333333333302</v>
      </c>
      <c r="BA305" t="s">
        <v>118</v>
      </c>
      <c r="BB305" s="25">
        <f t="shared" si="290"/>
        <v>1</v>
      </c>
      <c r="BC305" s="27">
        <v>-0.69</v>
      </c>
      <c r="BD305" s="27">
        <v>27.6</v>
      </c>
      <c r="BE305" s="27">
        <v>1.72</v>
      </c>
      <c r="BF305" s="27">
        <v>25.31</v>
      </c>
      <c r="BG305" s="27" t="str">
        <f>IF(ISERROR(VLOOKUP($J305,'[1]early late'!$G$1:$BT$134,8,FALSE)),"",VLOOKUP($J305,'[1]early late'!$G$1:$BT$134,8,FALSE))</f>
        <v/>
      </c>
      <c r="BH305" s="27" t="str">
        <f>IF(ISERROR(VLOOKUP($J305,'[1]early late'!$G$1:$BT$134,9,FALSE)),"",VLOOKUP($J305,'[1]early late'!$G$1:$BT$134,9,FALSE))</f>
        <v/>
      </c>
      <c r="BI305" s="27"/>
      <c r="BJ305">
        <v>2.09</v>
      </c>
      <c r="BK305">
        <v>27.14</v>
      </c>
      <c r="BM305" s="28" t="s">
        <v>427</v>
      </c>
      <c r="BN305" s="28" t="str">
        <f>IF(ISERROR(VLOOKUP($J305,'[1]early late'!$G$1:$BT$134,40,FALSE)),"",VLOOKUP($J305,'[1]early late'!$G$1:$BT$134,40,FALSE))</f>
        <v/>
      </c>
      <c r="BO305" s="28" t="str">
        <f>IF(ISERROR(VLOOKUP($J305,'[1]early late'!$G$1:$BT$134,41,FALSE)),"",VLOOKUP($J305,'[1]early late'!$G$1:$BT$134,41,FALSE))</f>
        <v/>
      </c>
      <c r="BP305">
        <f t="shared" si="248"/>
        <v>2.41</v>
      </c>
      <c r="BQ305">
        <f t="shared" si="276"/>
        <v>-2.2900000000000027</v>
      </c>
      <c r="BR305">
        <f t="shared" si="277"/>
        <v>-4.7000000000000028</v>
      </c>
      <c r="BS305">
        <f t="shared" si="249"/>
        <v>2.78</v>
      </c>
      <c r="BT305">
        <f t="shared" si="278"/>
        <v>-0.46000000000000085</v>
      </c>
      <c r="BU305">
        <f t="shared" si="279"/>
        <v>-3.240000000000002</v>
      </c>
      <c r="BW305" s="24">
        <f t="shared" si="291"/>
        <v>1</v>
      </c>
      <c r="BX305" s="24" t="str">
        <f t="shared" si="280"/>
        <v/>
      </c>
      <c r="BY305" s="24" t="str">
        <f t="shared" si="281"/>
        <v/>
      </c>
      <c r="BZ305" s="24" t="str">
        <f t="shared" si="282"/>
        <v/>
      </c>
      <c r="CA305" s="24" t="str">
        <f t="shared" si="283"/>
        <v/>
      </c>
      <c r="CB305" s="24">
        <f t="shared" si="250"/>
        <v>0</v>
      </c>
      <c r="CC305" s="24">
        <f t="shared" si="284"/>
        <v>1</v>
      </c>
      <c r="CD305" s="25">
        <f t="shared" si="285"/>
        <v>0</v>
      </c>
      <c r="CE305" s="24" t="str">
        <f t="shared" si="286"/>
        <v/>
      </c>
      <c r="CF305">
        <f t="shared" si="287"/>
        <v>1</v>
      </c>
      <c r="CG305">
        <f t="shared" si="251"/>
        <v>0</v>
      </c>
      <c r="CH305">
        <f t="shared" si="252"/>
        <v>1</v>
      </c>
      <c r="CI305">
        <f t="shared" si="253"/>
        <v>0</v>
      </c>
      <c r="CJ305">
        <f t="shared" si="254"/>
        <v>0</v>
      </c>
      <c r="CK305">
        <f t="shared" si="261"/>
        <v>2.5179856115107917</v>
      </c>
      <c r="CL305">
        <f t="shared" si="255"/>
        <v>-1.0299999999999998</v>
      </c>
      <c r="CM305">
        <f t="shared" si="256"/>
        <v>1</v>
      </c>
      <c r="CN305">
        <f t="shared" si="288"/>
        <v>1</v>
      </c>
      <c r="CO305">
        <f t="shared" si="289"/>
        <v>1</v>
      </c>
    </row>
    <row r="306" spans="1:93" ht="16" hidden="1" x14ac:dyDescent="0.2">
      <c r="A306">
        <v>375</v>
      </c>
      <c r="B306" t="s">
        <v>958</v>
      </c>
      <c r="C306" t="s">
        <v>94</v>
      </c>
      <c r="D306" t="s">
        <v>959</v>
      </c>
      <c r="E306" t="s">
        <v>109</v>
      </c>
      <c r="F306" t="s">
        <v>97</v>
      </c>
      <c r="G306">
        <v>90077</v>
      </c>
      <c r="H306" t="s">
        <v>960</v>
      </c>
      <c r="J306" t="str">
        <f t="shared" si="266"/>
        <v>Evelyne Blau_0</v>
      </c>
      <c r="K306" s="22">
        <v>7913</v>
      </c>
      <c r="L306">
        <v>0</v>
      </c>
      <c r="M306" s="22"/>
      <c r="N306" s="22"/>
      <c r="O306">
        <v>0</v>
      </c>
      <c r="P306">
        <v>0</v>
      </c>
      <c r="Q306">
        <v>0</v>
      </c>
      <c r="R306">
        <f t="shared" si="267"/>
        <v>0</v>
      </c>
      <c r="S306">
        <f t="shared" si="268"/>
        <v>0</v>
      </c>
      <c r="T306">
        <f t="shared" si="269"/>
        <v>0</v>
      </c>
      <c r="U306">
        <f t="shared" si="270"/>
        <v>0</v>
      </c>
      <c r="V306">
        <f t="shared" si="271"/>
        <v>0</v>
      </c>
      <c r="W306">
        <f t="shared" si="265"/>
        <v>0</v>
      </c>
      <c r="X306">
        <f t="shared" si="272"/>
        <v>0</v>
      </c>
      <c r="Y306" s="22" t="s">
        <v>961</v>
      </c>
      <c r="Z306">
        <v>0</v>
      </c>
      <c r="AA306">
        <f t="shared" si="262"/>
        <v>1</v>
      </c>
      <c r="AB306">
        <f t="shared" si="273"/>
        <v>0</v>
      </c>
      <c r="AC306">
        <v>0</v>
      </c>
      <c r="AD306">
        <v>0</v>
      </c>
      <c r="AE306">
        <f t="shared" si="274"/>
        <v>0</v>
      </c>
      <c r="AF306" s="23">
        <f t="shared" si="292"/>
        <v>1</v>
      </c>
      <c r="AG306">
        <f t="shared" si="263"/>
        <v>0</v>
      </c>
      <c r="AH306">
        <v>0</v>
      </c>
      <c r="AJ306">
        <f t="shared" si="275"/>
        <v>0</v>
      </c>
      <c r="AK306" s="22" t="s">
        <v>962</v>
      </c>
      <c r="AL306">
        <v>27</v>
      </c>
      <c r="AN306">
        <v>11</v>
      </c>
      <c r="AO306" s="24">
        <v>2</v>
      </c>
      <c r="AP306" s="25">
        <f t="shared" si="247"/>
        <v>84.197260273972603</v>
      </c>
      <c r="AQ306">
        <v>1</v>
      </c>
      <c r="AS306" s="26">
        <v>0</v>
      </c>
      <c r="AT306" s="24">
        <v>1</v>
      </c>
      <c r="AU306" s="27">
        <v>7</v>
      </c>
      <c r="AV306" s="27"/>
      <c r="AW306" s="22">
        <v>39094</v>
      </c>
      <c r="AX306" s="22" t="str">
        <f>IF(ISERROR(VLOOKUP($J306,'[1]early late'!$G$1:$BT$134,7,FALSE)),"",VLOOKUP($J306,'[1]early late'!$G$1:$BT$134,7,FALSE))</f>
        <v/>
      </c>
      <c r="AY306" s="22">
        <v>39189</v>
      </c>
      <c r="AZ306" s="27">
        <v>3.1666666666666701</v>
      </c>
      <c r="BA306" t="s">
        <v>101</v>
      </c>
      <c r="BB306" s="25">
        <f t="shared" si="290"/>
        <v>0</v>
      </c>
      <c r="BC306" s="27">
        <v>1.607</v>
      </c>
      <c r="BD306" s="27">
        <v>19.286999999999999</v>
      </c>
      <c r="BE306" s="27">
        <v>3.653</v>
      </c>
      <c r="BF306" s="27">
        <v>17.773</v>
      </c>
      <c r="BG306" s="27" t="str">
        <f>IF(ISERROR(VLOOKUP($J306,'[1]early late'!$G$1:$BT$134,8,FALSE)),"",VLOOKUP($J306,'[1]early late'!$G$1:$BT$134,8,FALSE))</f>
        <v/>
      </c>
      <c r="BH306" s="27" t="str">
        <f>IF(ISERROR(VLOOKUP($J306,'[1]early late'!$G$1:$BT$134,9,FALSE)),"",VLOOKUP($J306,'[1]early late'!$G$1:$BT$134,9,FALSE))</f>
        <v/>
      </c>
      <c r="BI306" s="27"/>
      <c r="BJ306">
        <v>4.26</v>
      </c>
      <c r="BK306">
        <v>17.37</v>
      </c>
      <c r="BM306" s="28"/>
      <c r="BN306" s="28" t="str">
        <f>IF(ISERROR(VLOOKUP($J306,'[1]early late'!$G$1:$BT$134,40,FALSE)),"",VLOOKUP($J306,'[1]early late'!$G$1:$BT$134,40,FALSE))</f>
        <v/>
      </c>
      <c r="BO306" s="28" t="str">
        <f>IF(ISERROR(VLOOKUP($J306,'[1]early late'!$G$1:$BT$134,41,FALSE)),"",VLOOKUP($J306,'[1]early late'!$G$1:$BT$134,41,FALSE))</f>
        <v/>
      </c>
      <c r="BP306">
        <f t="shared" si="248"/>
        <v>2.0460000000000003</v>
      </c>
      <c r="BQ306">
        <f t="shared" si="276"/>
        <v>-1.5139999999999993</v>
      </c>
      <c r="BR306">
        <f t="shared" si="277"/>
        <v>-3.5599999999999996</v>
      </c>
      <c r="BS306">
        <f t="shared" si="249"/>
        <v>2.6529999999999996</v>
      </c>
      <c r="BT306">
        <f t="shared" si="278"/>
        <v>-1.916999999999998</v>
      </c>
      <c r="BU306">
        <f t="shared" si="279"/>
        <v>-4.5699999999999985</v>
      </c>
      <c r="BW306" s="24">
        <f t="shared" si="291"/>
        <v>1</v>
      </c>
      <c r="BX306" s="24">
        <f t="shared" si="280"/>
        <v>0.67999999999999972</v>
      </c>
      <c r="BY306" s="24">
        <f t="shared" si="281"/>
        <v>-1.333</v>
      </c>
      <c r="BZ306" s="24">
        <f t="shared" si="282"/>
        <v>-0.28900000000000015</v>
      </c>
      <c r="CA306" s="24">
        <f t="shared" si="283"/>
        <v>0</v>
      </c>
      <c r="CB306" s="24">
        <f t="shared" si="250"/>
        <v>0</v>
      </c>
      <c r="CC306" s="24">
        <f t="shared" si="284"/>
        <v>1</v>
      </c>
      <c r="CD306" s="25">
        <f t="shared" si="285"/>
        <v>0</v>
      </c>
      <c r="CE306" s="24">
        <f t="shared" si="286"/>
        <v>1</v>
      </c>
      <c r="CF306">
        <f t="shared" si="287"/>
        <v>1</v>
      </c>
      <c r="CG306">
        <f t="shared" si="251"/>
        <v>1</v>
      </c>
      <c r="CH306">
        <f t="shared" si="252"/>
        <v>1</v>
      </c>
      <c r="CI306">
        <f t="shared" si="253"/>
        <v>1</v>
      </c>
      <c r="CJ306">
        <f t="shared" si="254"/>
        <v>1</v>
      </c>
      <c r="CK306">
        <f t="shared" si="261"/>
        <v>2.6385224274406336</v>
      </c>
      <c r="CL306">
        <f t="shared" si="255"/>
        <v>-0.90299999999999958</v>
      </c>
      <c r="CM306">
        <f t="shared" si="256"/>
        <v>0</v>
      </c>
      <c r="CN306" t="str">
        <f t="shared" si="288"/>
        <v/>
      </c>
      <c r="CO306" t="str">
        <f t="shared" si="289"/>
        <v/>
      </c>
    </row>
    <row r="307" spans="1:93" ht="16" hidden="1" x14ac:dyDescent="0.2">
      <c r="A307">
        <v>382</v>
      </c>
      <c r="B307" t="s">
        <v>986</v>
      </c>
      <c r="C307" t="s">
        <v>94</v>
      </c>
      <c r="J307" t="str">
        <f t="shared" si="266"/>
        <v>Harriet Simon_0</v>
      </c>
      <c r="K307" s="22">
        <f>IF(ISERROR(VLOOKUP($J307,'[1]early late'!$G$1:$BT$134,4,FALSE)),"",VLOOKUP($J307,'[1]early late'!$G$1:$BT$134,4,FALSE))</f>
        <v>9320</v>
      </c>
      <c r="L307">
        <v>0</v>
      </c>
      <c r="M307" s="22"/>
      <c r="N307" s="22"/>
      <c r="O307">
        <v>0</v>
      </c>
      <c r="P307">
        <v>0</v>
      </c>
      <c r="Q307">
        <v>0</v>
      </c>
      <c r="R307">
        <f t="shared" si="267"/>
        <v>0</v>
      </c>
      <c r="S307">
        <f t="shared" si="268"/>
        <v>0</v>
      </c>
      <c r="T307">
        <f t="shared" si="269"/>
        <v>0</v>
      </c>
      <c r="U307">
        <f t="shared" si="270"/>
        <v>0</v>
      </c>
      <c r="V307">
        <f t="shared" si="271"/>
        <v>0</v>
      </c>
      <c r="W307">
        <f t="shared" si="265"/>
        <v>0</v>
      </c>
      <c r="X307">
        <f t="shared" si="272"/>
        <v>0</v>
      </c>
      <c r="Y307" s="22" t="s">
        <v>987</v>
      </c>
      <c r="Z307">
        <v>0</v>
      </c>
      <c r="AA307">
        <f t="shared" si="262"/>
        <v>1</v>
      </c>
      <c r="AB307">
        <f t="shared" si="273"/>
        <v>0</v>
      </c>
      <c r="AC307">
        <v>0</v>
      </c>
      <c r="AD307">
        <v>0</v>
      </c>
      <c r="AE307">
        <f t="shared" si="274"/>
        <v>0</v>
      </c>
      <c r="AF307" s="23">
        <f t="shared" si="292"/>
        <v>1</v>
      </c>
      <c r="AG307">
        <f t="shared" si="263"/>
        <v>0</v>
      </c>
      <c r="AH307">
        <v>0</v>
      </c>
      <c r="AJ307">
        <f t="shared" si="275"/>
        <v>0</v>
      </c>
      <c r="AK307" s="22" t="s">
        <v>164</v>
      </c>
      <c r="AN307">
        <f>IF(ISERROR(VLOOKUP($J307,'[1]early late'!$G$1:$BT$134,6,FALSE)),"",VLOOKUP($J307,'[1]early late'!$G$1:$BT$134,6,FALSE))</f>
        <v>15</v>
      </c>
      <c r="AO307" s="24">
        <v>2</v>
      </c>
      <c r="AP307" s="25">
        <f t="shared" si="247"/>
        <v>86.38630136986302</v>
      </c>
      <c r="AQ307">
        <v>1</v>
      </c>
      <c r="AS307" s="26">
        <v>0</v>
      </c>
      <c r="AT307" s="24">
        <v>1</v>
      </c>
      <c r="AU307" s="27">
        <v>7</v>
      </c>
      <c r="AV307" s="27"/>
      <c r="AW307" s="29">
        <v>41313</v>
      </c>
      <c r="AX307" s="22">
        <f>IF(ISERROR(VLOOKUP($J307,'[1]early late'!$G$1:$BT$134,7,FALSE)),"",VLOOKUP($J307,'[1]early late'!$G$1:$BT$134,7,FALSE))</f>
        <v>41318</v>
      </c>
      <c r="AY307" s="29">
        <v>41432</v>
      </c>
      <c r="AZ307" s="27">
        <v>3.9666666666666699</v>
      </c>
      <c r="BA307" t="s">
        <v>101</v>
      </c>
      <c r="BB307" s="25">
        <f t="shared" si="290"/>
        <v>0</v>
      </c>
      <c r="BC307">
        <v>0</v>
      </c>
      <c r="BD307">
        <v>19.690000000000001</v>
      </c>
      <c r="BE307">
        <v>2.5499999999999998</v>
      </c>
      <c r="BF307">
        <v>22.9</v>
      </c>
      <c r="BG307" s="27">
        <f>IF(ISERROR(VLOOKUP($J307,'[1]early late'!$G$1:$BT$134,8,FALSE)),"",VLOOKUP($J307,'[1]early late'!$G$1:$BT$134,8,FALSE))</f>
        <v>5</v>
      </c>
      <c r="BH307" s="27">
        <f>IF(ISERROR(VLOOKUP($J307,'[1]early late'!$G$1:$BT$134,9,FALSE)),"",VLOOKUP($J307,'[1]early late'!$G$1:$BT$134,9,FALSE))</f>
        <v>2.15</v>
      </c>
      <c r="BJ307">
        <v>1.31</v>
      </c>
      <c r="BK307">
        <v>14.86</v>
      </c>
      <c r="BN307" s="28">
        <f>IF(ISERROR(VLOOKUP($J307,'[1]early late'!$G$1:$BT$134,40,FALSE)),"",VLOOKUP($J307,'[1]early late'!$G$1:$BT$134,40,FALSE))</f>
        <v>2.15</v>
      </c>
      <c r="BO307" s="28">
        <f>IF(ISERROR(VLOOKUP($J307,'[1]early late'!$G$1:$BT$134,41,FALSE)),"",VLOOKUP($J307,'[1]early late'!$G$1:$BT$134,41,FALSE))</f>
        <v>-0.83999999999999986</v>
      </c>
      <c r="BP307">
        <f t="shared" si="248"/>
        <v>2.5499999999999998</v>
      </c>
      <c r="BQ307">
        <f t="shared" si="276"/>
        <v>3.2099999999999973</v>
      </c>
      <c r="BR307">
        <f t="shared" si="277"/>
        <v>0.65999999999999748</v>
      </c>
      <c r="BS307">
        <f t="shared" si="249"/>
        <v>1.31</v>
      </c>
      <c r="BT307">
        <f t="shared" si="278"/>
        <v>-4.8300000000000018</v>
      </c>
      <c r="BU307">
        <f t="shared" si="279"/>
        <v>-6.1400000000000023</v>
      </c>
      <c r="BW307" s="24">
        <f t="shared" si="291"/>
        <v>1</v>
      </c>
      <c r="BX307" s="24">
        <f t="shared" si="280"/>
        <v>-0.94999999999999973</v>
      </c>
      <c r="BY307" s="24">
        <f t="shared" si="281"/>
        <v>-2.85</v>
      </c>
      <c r="BZ307" s="24">
        <f t="shared" si="282"/>
        <v>1.0399999999999998</v>
      </c>
      <c r="CA307" s="24">
        <f t="shared" si="283"/>
        <v>0</v>
      </c>
      <c r="CB307" s="24">
        <f t="shared" si="250"/>
        <v>0</v>
      </c>
      <c r="CC307" s="24">
        <f t="shared" si="284"/>
        <v>1</v>
      </c>
      <c r="CD307" s="25">
        <f t="shared" si="285"/>
        <v>0</v>
      </c>
      <c r="CE307" s="24">
        <f t="shared" si="286"/>
        <v>0</v>
      </c>
      <c r="CF307">
        <f t="shared" si="287"/>
        <v>1</v>
      </c>
      <c r="CG307">
        <f t="shared" si="251"/>
        <v>0</v>
      </c>
      <c r="CH307">
        <f t="shared" si="252"/>
        <v>1</v>
      </c>
      <c r="CI307">
        <f t="shared" si="253"/>
        <v>1</v>
      </c>
      <c r="CJ307">
        <f t="shared" si="254"/>
        <v>1</v>
      </c>
      <c r="CK307">
        <f t="shared" si="261"/>
        <v>5.343511450381679</v>
      </c>
      <c r="CL307">
        <f t="shared" si="255"/>
        <v>0.43999999999999995</v>
      </c>
      <c r="CM307">
        <f t="shared" si="256"/>
        <v>0</v>
      </c>
      <c r="CN307" t="str">
        <f t="shared" si="288"/>
        <v/>
      </c>
      <c r="CO307" t="str">
        <f t="shared" si="289"/>
        <v/>
      </c>
    </row>
    <row r="308" spans="1:93" ht="16" x14ac:dyDescent="0.2">
      <c r="A308">
        <v>387</v>
      </c>
      <c r="B308" t="s">
        <v>1005</v>
      </c>
      <c r="C308" t="s">
        <v>94</v>
      </c>
      <c r="D308" t="s">
        <v>1006</v>
      </c>
      <c r="E308" t="s">
        <v>1007</v>
      </c>
      <c r="F308" t="s">
        <v>97</v>
      </c>
      <c r="G308">
        <v>93030</v>
      </c>
      <c r="H308" t="s">
        <v>1008</v>
      </c>
      <c r="J308" t="str">
        <f t="shared" si="266"/>
        <v>James Reach_1</v>
      </c>
      <c r="K308" s="22">
        <v>22127</v>
      </c>
      <c r="L308">
        <v>1</v>
      </c>
      <c r="M308" s="22" t="s">
        <v>1009</v>
      </c>
      <c r="N308" s="22"/>
      <c r="O308">
        <v>0</v>
      </c>
      <c r="P308">
        <v>0</v>
      </c>
      <c r="Q308">
        <v>0</v>
      </c>
      <c r="R308">
        <f t="shared" si="267"/>
        <v>1</v>
      </c>
      <c r="S308">
        <f t="shared" si="268"/>
        <v>1</v>
      </c>
      <c r="T308">
        <f t="shared" si="269"/>
        <v>0</v>
      </c>
      <c r="U308">
        <f t="shared" si="270"/>
        <v>0</v>
      </c>
      <c r="V308">
        <f t="shared" si="271"/>
        <v>0</v>
      </c>
      <c r="W308">
        <f t="shared" si="265"/>
        <v>0</v>
      </c>
      <c r="X308">
        <f t="shared" si="272"/>
        <v>0</v>
      </c>
      <c r="Y308" s="22" t="s">
        <v>469</v>
      </c>
      <c r="Z308">
        <v>0</v>
      </c>
      <c r="AA308">
        <f t="shared" si="262"/>
        <v>1</v>
      </c>
      <c r="AB308">
        <f t="shared" si="273"/>
        <v>0</v>
      </c>
      <c r="AC308">
        <v>0</v>
      </c>
      <c r="AD308">
        <v>0</v>
      </c>
      <c r="AE308">
        <f t="shared" si="274"/>
        <v>0</v>
      </c>
      <c r="AF308" s="23">
        <f t="shared" si="292"/>
        <v>0</v>
      </c>
      <c r="AG308">
        <f t="shared" si="263"/>
        <v>0</v>
      </c>
      <c r="AH308">
        <v>1</v>
      </c>
      <c r="AI308" t="s">
        <v>1010</v>
      </c>
      <c r="AJ308">
        <f t="shared" si="275"/>
        <v>1</v>
      </c>
      <c r="AK308" s="22" t="s">
        <v>1011</v>
      </c>
      <c r="AN308">
        <v>11</v>
      </c>
      <c r="AO308" s="24">
        <v>1</v>
      </c>
      <c r="AP308" s="25">
        <f t="shared" si="247"/>
        <v>46.509589041095893</v>
      </c>
      <c r="AQ308">
        <v>1</v>
      </c>
      <c r="AS308" s="26">
        <v>1</v>
      </c>
      <c r="AT308" s="24">
        <v>1</v>
      </c>
      <c r="AU308" s="27">
        <v>7</v>
      </c>
      <c r="AV308" s="27"/>
      <c r="AW308" s="22">
        <v>39351</v>
      </c>
      <c r="AX308" s="22" t="str">
        <f>IF(ISERROR(VLOOKUP($J308,'[1]early late'!$G$1:$BT$134,7,FALSE)),"",VLOOKUP($J308,'[1]early late'!$G$1:$BT$134,7,FALSE))</f>
        <v/>
      </c>
      <c r="AY308" s="22">
        <v>39457</v>
      </c>
      <c r="AZ308" s="27">
        <v>3.4666666666666699</v>
      </c>
      <c r="BA308" t="s">
        <v>118</v>
      </c>
      <c r="BB308" s="25">
        <f t="shared" si="290"/>
        <v>1</v>
      </c>
      <c r="BC308" s="27">
        <v>0</v>
      </c>
      <c r="BD308" s="27">
        <v>12.56</v>
      </c>
      <c r="BE308" s="27">
        <v>1.0249999999999999</v>
      </c>
      <c r="BF308" s="27">
        <v>11.5</v>
      </c>
      <c r="BG308" s="27" t="str">
        <f>IF(ISERROR(VLOOKUP($J308,'[1]early late'!$G$1:$BT$134,8,FALSE)),"",VLOOKUP($J308,'[1]early late'!$G$1:$BT$134,8,FALSE))</f>
        <v/>
      </c>
      <c r="BH308" s="27" t="str">
        <f>IF(ISERROR(VLOOKUP($J308,'[1]early late'!$G$1:$BT$134,9,FALSE)),"",VLOOKUP($J308,'[1]early late'!$G$1:$BT$134,9,FALSE))</f>
        <v/>
      </c>
      <c r="BI308" s="27"/>
      <c r="BJ308">
        <v>0.9</v>
      </c>
      <c r="BK308">
        <v>10.84</v>
      </c>
      <c r="BM308" s="28"/>
      <c r="BN308" s="28" t="str">
        <f>IF(ISERROR(VLOOKUP($J308,'[1]early late'!$G$1:$BT$134,40,FALSE)),"",VLOOKUP($J308,'[1]early late'!$G$1:$BT$134,40,FALSE))</f>
        <v/>
      </c>
      <c r="BO308" s="28" t="str">
        <f>IF(ISERROR(VLOOKUP($J308,'[1]early late'!$G$1:$BT$134,41,FALSE)),"",VLOOKUP($J308,'[1]early late'!$G$1:$BT$134,41,FALSE))</f>
        <v/>
      </c>
      <c r="BP308">
        <f t="shared" si="248"/>
        <v>1.0249999999999999</v>
      </c>
      <c r="BQ308">
        <f t="shared" si="276"/>
        <v>-1.0600000000000005</v>
      </c>
      <c r="BR308">
        <f t="shared" si="277"/>
        <v>-2.0850000000000004</v>
      </c>
      <c r="BS308">
        <f t="shared" si="249"/>
        <v>0.9</v>
      </c>
      <c r="BT308">
        <f t="shared" si="278"/>
        <v>-1.7200000000000006</v>
      </c>
      <c r="BU308">
        <f t="shared" si="279"/>
        <v>-2.620000000000001</v>
      </c>
      <c r="BW308" s="24">
        <f t="shared" si="291"/>
        <v>1</v>
      </c>
      <c r="BX308" s="24">
        <f t="shared" si="280"/>
        <v>4.0000000000000036E-2</v>
      </c>
      <c r="BY308" s="24">
        <f t="shared" si="281"/>
        <v>-1.62</v>
      </c>
      <c r="BZ308" s="24">
        <f t="shared" si="282"/>
        <v>-0.29500000000000015</v>
      </c>
      <c r="CA308" s="24">
        <f t="shared" si="283"/>
        <v>0</v>
      </c>
      <c r="CB308" s="24">
        <f t="shared" si="250"/>
        <v>0</v>
      </c>
      <c r="CC308" s="24">
        <f t="shared" si="284"/>
        <v>0</v>
      </c>
      <c r="CD308" s="25">
        <f t="shared" si="285"/>
        <v>0</v>
      </c>
      <c r="CE308" s="24">
        <f t="shared" si="286"/>
        <v>1</v>
      </c>
      <c r="CF308">
        <f t="shared" si="287"/>
        <v>1</v>
      </c>
      <c r="CG308">
        <f t="shared" si="251"/>
        <v>0</v>
      </c>
      <c r="CH308">
        <f t="shared" si="252"/>
        <v>0</v>
      </c>
      <c r="CI308">
        <f t="shared" si="253"/>
        <v>1</v>
      </c>
      <c r="CJ308">
        <f t="shared" si="254"/>
        <v>1</v>
      </c>
      <c r="CK308">
        <f t="shared" si="261"/>
        <v>7.7777777777777777</v>
      </c>
      <c r="CL308">
        <f t="shared" si="255"/>
        <v>0.85</v>
      </c>
      <c r="CM308">
        <f t="shared" si="256"/>
        <v>0</v>
      </c>
      <c r="CN308" t="str">
        <f t="shared" si="288"/>
        <v/>
      </c>
      <c r="CO308" t="str">
        <f t="shared" si="289"/>
        <v/>
      </c>
    </row>
    <row r="309" spans="1:93" ht="16" x14ac:dyDescent="0.2">
      <c r="A309">
        <v>390</v>
      </c>
      <c r="B309" t="s">
        <v>1020</v>
      </c>
      <c r="C309" t="s">
        <v>94</v>
      </c>
      <c r="J309" t="str">
        <f t="shared" si="266"/>
        <v>Jason Atyabi_1</v>
      </c>
      <c r="K309" s="22">
        <v>30334</v>
      </c>
      <c r="L309">
        <v>0</v>
      </c>
      <c r="M309" s="22"/>
      <c r="N309" s="22"/>
      <c r="O309">
        <v>0</v>
      </c>
      <c r="P309">
        <v>0</v>
      </c>
      <c r="Q309">
        <v>0</v>
      </c>
      <c r="R309">
        <f t="shared" si="267"/>
        <v>0</v>
      </c>
      <c r="S309">
        <f t="shared" si="268"/>
        <v>0</v>
      </c>
      <c r="T309">
        <f t="shared" si="269"/>
        <v>0</v>
      </c>
      <c r="U309">
        <f t="shared" si="270"/>
        <v>0</v>
      </c>
      <c r="V309">
        <f t="shared" si="271"/>
        <v>0</v>
      </c>
      <c r="W309">
        <f t="shared" si="265"/>
        <v>0</v>
      </c>
      <c r="X309">
        <f t="shared" si="272"/>
        <v>0</v>
      </c>
      <c r="Y309" s="22" t="s">
        <v>469</v>
      </c>
      <c r="Z309">
        <v>0</v>
      </c>
      <c r="AA309">
        <f t="shared" si="262"/>
        <v>1</v>
      </c>
      <c r="AB309">
        <f t="shared" si="273"/>
        <v>0</v>
      </c>
      <c r="AC309">
        <v>0</v>
      </c>
      <c r="AD309">
        <v>0</v>
      </c>
      <c r="AE309">
        <f t="shared" si="274"/>
        <v>0</v>
      </c>
      <c r="AF309" s="23">
        <f t="shared" si="292"/>
        <v>0</v>
      </c>
      <c r="AG309">
        <f t="shared" si="263"/>
        <v>0</v>
      </c>
      <c r="AH309">
        <v>0</v>
      </c>
      <c r="AJ309">
        <f t="shared" si="275"/>
        <v>0</v>
      </c>
      <c r="AK309" s="22" t="s">
        <v>1021</v>
      </c>
      <c r="AM309">
        <v>4.5</v>
      </c>
      <c r="AN309">
        <v>13</v>
      </c>
      <c r="AO309" s="24">
        <v>1</v>
      </c>
      <c r="AP309" s="25">
        <f t="shared" si="247"/>
        <v>25.564383561643837</v>
      </c>
      <c r="AQ309">
        <v>1</v>
      </c>
      <c r="AS309" s="26">
        <v>1</v>
      </c>
      <c r="AT309" s="24">
        <v>1</v>
      </c>
      <c r="AU309" s="27">
        <v>7</v>
      </c>
      <c r="AV309" s="27"/>
      <c r="AW309" s="29">
        <v>39801</v>
      </c>
      <c r="AX309" s="22" t="str">
        <f>IF(ISERROR(VLOOKUP($J309,'[1]early late'!$G$1:$BT$134,7,FALSE)),"",VLOOKUP($J309,'[1]early late'!$G$1:$BT$134,7,FALSE))</f>
        <v/>
      </c>
      <c r="AY309" s="29">
        <v>39909</v>
      </c>
      <c r="AZ309" s="27">
        <v>3.56666666666667</v>
      </c>
      <c r="BA309" t="s">
        <v>118</v>
      </c>
      <c r="BB309" s="25">
        <f t="shared" si="290"/>
        <v>1</v>
      </c>
      <c r="BC309">
        <v>2.48</v>
      </c>
      <c r="BD309">
        <v>13.38</v>
      </c>
      <c r="BE309">
        <v>3.07</v>
      </c>
      <c r="BF309">
        <v>12.35</v>
      </c>
      <c r="BG309" s="27" t="str">
        <f>IF(ISERROR(VLOOKUP($J309,'[1]early late'!$G$1:$BT$134,8,FALSE)),"",VLOOKUP($J309,'[1]early late'!$G$1:$BT$134,8,FALSE))</f>
        <v/>
      </c>
      <c r="BH309" s="27" t="str">
        <f>IF(ISERROR(VLOOKUP($J309,'[1]early late'!$G$1:$BT$134,9,FALSE)),"",VLOOKUP($J309,'[1]early late'!$G$1:$BT$134,9,FALSE))</f>
        <v/>
      </c>
      <c r="BJ309">
        <v>5.18</v>
      </c>
      <c r="BK309">
        <v>13.07</v>
      </c>
      <c r="BN309" s="28" t="str">
        <f>IF(ISERROR(VLOOKUP($J309,'[1]early late'!$G$1:$BT$134,40,FALSE)),"",VLOOKUP($J309,'[1]early late'!$G$1:$BT$134,40,FALSE))</f>
        <v/>
      </c>
      <c r="BO309" s="28" t="str">
        <f>IF(ISERROR(VLOOKUP($J309,'[1]early late'!$G$1:$BT$134,41,FALSE)),"",VLOOKUP($J309,'[1]early late'!$G$1:$BT$134,41,FALSE))</f>
        <v/>
      </c>
      <c r="BP309">
        <f t="shared" si="248"/>
        <v>0.58999999999999986</v>
      </c>
      <c r="BQ309">
        <f t="shared" si="276"/>
        <v>-1.0300000000000011</v>
      </c>
      <c r="BR309">
        <f t="shared" si="277"/>
        <v>-1.620000000000001</v>
      </c>
      <c r="BS309">
        <f t="shared" si="249"/>
        <v>2.6999999999999997</v>
      </c>
      <c r="BT309">
        <f t="shared" si="278"/>
        <v>-0.3100000000000005</v>
      </c>
      <c r="BU309">
        <f t="shared" si="279"/>
        <v>-3.01</v>
      </c>
      <c r="BW309" s="24">
        <f t="shared" si="291"/>
        <v>1</v>
      </c>
      <c r="BX309" s="24">
        <f t="shared" si="280"/>
        <v>2.3499999999999996</v>
      </c>
      <c r="BY309" s="24">
        <f t="shared" si="281"/>
        <v>-1.1099999999999999</v>
      </c>
      <c r="BZ309" s="24">
        <f t="shared" si="282"/>
        <v>-0.38000000000000034</v>
      </c>
      <c r="CA309" s="24">
        <f t="shared" si="283"/>
        <v>0</v>
      </c>
      <c r="CB309" s="24">
        <f t="shared" si="250"/>
        <v>0</v>
      </c>
      <c r="CC309" s="24">
        <f t="shared" si="284"/>
        <v>0</v>
      </c>
      <c r="CD309" s="25">
        <f t="shared" si="285"/>
        <v>0</v>
      </c>
      <c r="CE309" s="24">
        <f t="shared" si="286"/>
        <v>1</v>
      </c>
      <c r="CF309">
        <f t="shared" si="287"/>
        <v>1</v>
      </c>
      <c r="CG309">
        <f t="shared" si="251"/>
        <v>1</v>
      </c>
      <c r="CH309">
        <f t="shared" si="252"/>
        <v>1</v>
      </c>
      <c r="CI309">
        <f t="shared" si="253"/>
        <v>0</v>
      </c>
      <c r="CJ309">
        <f t="shared" si="254"/>
        <v>1</v>
      </c>
      <c r="CK309">
        <f t="shared" si="261"/>
        <v>2.592592592592593</v>
      </c>
      <c r="CL309">
        <f t="shared" si="255"/>
        <v>-0.94999999999999973</v>
      </c>
      <c r="CM309">
        <f t="shared" si="256"/>
        <v>0</v>
      </c>
      <c r="CN309" t="str">
        <f t="shared" si="288"/>
        <v/>
      </c>
      <c r="CO309" t="str">
        <f t="shared" si="289"/>
        <v/>
      </c>
    </row>
    <row r="310" spans="1:93" ht="16" x14ac:dyDescent="0.2">
      <c r="A310">
        <v>414</v>
      </c>
      <c r="B310" t="s">
        <v>1121</v>
      </c>
      <c r="C310" t="s">
        <v>94</v>
      </c>
      <c r="D310" t="s">
        <v>1122</v>
      </c>
      <c r="E310" t="s">
        <v>109</v>
      </c>
      <c r="F310" t="s">
        <v>97</v>
      </c>
      <c r="G310">
        <v>90008</v>
      </c>
      <c r="H310" t="s">
        <v>1123</v>
      </c>
      <c r="J310" t="str">
        <f t="shared" si="266"/>
        <v>Ralph Crayton_0</v>
      </c>
      <c r="K310" s="22">
        <v>18505</v>
      </c>
      <c r="L310">
        <v>0</v>
      </c>
      <c r="M310" s="22"/>
      <c r="N310" s="22"/>
      <c r="O310">
        <v>0</v>
      </c>
      <c r="P310">
        <v>0</v>
      </c>
      <c r="Q310">
        <v>0</v>
      </c>
      <c r="R310">
        <f t="shared" si="267"/>
        <v>0</v>
      </c>
      <c r="S310">
        <f t="shared" si="268"/>
        <v>0</v>
      </c>
      <c r="T310">
        <f t="shared" si="269"/>
        <v>0</v>
      </c>
      <c r="U310">
        <f t="shared" si="270"/>
        <v>0</v>
      </c>
      <c r="V310">
        <f t="shared" si="271"/>
        <v>0</v>
      </c>
      <c r="W310">
        <f t="shared" si="265"/>
        <v>0</v>
      </c>
      <c r="X310">
        <f t="shared" si="272"/>
        <v>0</v>
      </c>
      <c r="Y310" s="22" t="s">
        <v>889</v>
      </c>
      <c r="Z310">
        <v>0</v>
      </c>
      <c r="AA310">
        <f t="shared" si="262"/>
        <v>1</v>
      </c>
      <c r="AB310">
        <f t="shared" si="273"/>
        <v>0</v>
      </c>
      <c r="AC310">
        <v>0</v>
      </c>
      <c r="AD310">
        <v>0</v>
      </c>
      <c r="AE310">
        <f t="shared" si="274"/>
        <v>0</v>
      </c>
      <c r="AF310" s="23">
        <f t="shared" si="292"/>
        <v>0</v>
      </c>
      <c r="AG310">
        <f t="shared" si="263"/>
        <v>0</v>
      </c>
      <c r="AH310">
        <v>0</v>
      </c>
      <c r="AJ310">
        <f t="shared" si="275"/>
        <v>0</v>
      </c>
      <c r="AK310" s="22"/>
      <c r="AN310">
        <v>15</v>
      </c>
      <c r="AO310" s="24">
        <v>1</v>
      </c>
      <c r="AP310" s="25">
        <f t="shared" si="247"/>
        <v>56.465753424657535</v>
      </c>
      <c r="AQ310">
        <v>1</v>
      </c>
      <c r="AS310" s="26">
        <v>0</v>
      </c>
      <c r="AT310" s="24">
        <v>1</v>
      </c>
      <c r="AU310" s="27">
        <v>7</v>
      </c>
      <c r="AV310" s="27"/>
      <c r="AW310" s="22">
        <v>39416</v>
      </c>
      <c r="AX310" s="22" t="str">
        <f>IF(ISERROR(VLOOKUP($J310,'[1]early late'!$G$1:$BT$134,7,FALSE)),"",VLOOKUP($J310,'[1]early late'!$G$1:$BT$134,7,FALSE))</f>
        <v/>
      </c>
      <c r="AY310" s="22">
        <v>39524</v>
      </c>
      <c r="AZ310" s="27">
        <v>3.56666666666667</v>
      </c>
      <c r="BA310" t="s">
        <v>101</v>
      </c>
      <c r="BB310" s="25">
        <f t="shared" si="290"/>
        <v>0</v>
      </c>
      <c r="BC310" s="27">
        <v>0.68</v>
      </c>
      <c r="BD310" s="27">
        <v>24.51</v>
      </c>
      <c r="BE310" s="27">
        <v>5.21</v>
      </c>
      <c r="BF310" s="27">
        <v>27.58</v>
      </c>
      <c r="BG310" s="27" t="str">
        <f>IF(ISERROR(VLOOKUP($J310,'[1]early late'!$G$1:$BT$134,8,FALSE)),"",VLOOKUP($J310,'[1]early late'!$G$1:$BT$134,8,FALSE))</f>
        <v/>
      </c>
      <c r="BH310" s="27" t="str">
        <f>IF(ISERROR(VLOOKUP($J310,'[1]early late'!$G$1:$BT$134,9,FALSE)),"",VLOOKUP($J310,'[1]early late'!$G$1:$BT$134,9,FALSE))</f>
        <v/>
      </c>
      <c r="BI310" s="27"/>
      <c r="BJ310">
        <v>4.0119999999999996</v>
      </c>
      <c r="BK310">
        <v>22.024000000000001</v>
      </c>
      <c r="BM310" s="28"/>
      <c r="BN310" s="28" t="str">
        <f>IF(ISERROR(VLOOKUP($J310,'[1]early late'!$G$1:$BT$134,40,FALSE)),"",VLOOKUP($J310,'[1]early late'!$G$1:$BT$134,40,FALSE))</f>
        <v/>
      </c>
      <c r="BO310" s="28" t="str">
        <f>IF(ISERROR(VLOOKUP($J310,'[1]early late'!$G$1:$BT$134,41,FALSE)),"",VLOOKUP($J310,'[1]early late'!$G$1:$BT$134,41,FALSE))</f>
        <v/>
      </c>
      <c r="BP310">
        <f t="shared" si="248"/>
        <v>4.53</v>
      </c>
      <c r="BQ310">
        <f t="shared" si="276"/>
        <v>3.0699999999999967</v>
      </c>
      <c r="BR310">
        <f t="shared" si="277"/>
        <v>-1.4600000000000035</v>
      </c>
      <c r="BS310">
        <f t="shared" si="249"/>
        <v>3.3319999999999994</v>
      </c>
      <c r="BT310">
        <f t="shared" si="278"/>
        <v>-2.4860000000000007</v>
      </c>
      <c r="BU310">
        <f t="shared" si="279"/>
        <v>-5.8180000000000014</v>
      </c>
      <c r="BW310" s="24">
        <f t="shared" si="291"/>
        <v>1</v>
      </c>
      <c r="BX310" s="24">
        <f t="shared" si="280"/>
        <v>1.4919999999999995</v>
      </c>
      <c r="BY310" s="24">
        <f t="shared" si="281"/>
        <v>-1.25</v>
      </c>
      <c r="BZ310" s="24">
        <f t="shared" si="282"/>
        <v>1.1600000000000001</v>
      </c>
      <c r="CA310" s="24">
        <f t="shared" si="283"/>
        <v>0</v>
      </c>
      <c r="CB310" s="24">
        <f t="shared" si="250"/>
        <v>0</v>
      </c>
      <c r="CC310" s="24">
        <f t="shared" si="284"/>
        <v>0</v>
      </c>
      <c r="CD310" s="25">
        <f t="shared" si="285"/>
        <v>0</v>
      </c>
      <c r="CE310" s="24">
        <f t="shared" si="286"/>
        <v>0</v>
      </c>
      <c r="CF310">
        <f t="shared" si="287"/>
        <v>1</v>
      </c>
      <c r="CG310">
        <f t="shared" si="251"/>
        <v>1</v>
      </c>
      <c r="CH310">
        <f t="shared" si="252"/>
        <v>1</v>
      </c>
      <c r="CI310">
        <f t="shared" si="253"/>
        <v>0</v>
      </c>
      <c r="CJ310">
        <f t="shared" si="254"/>
        <v>1</v>
      </c>
      <c r="CK310">
        <f t="shared" si="261"/>
        <v>2.1008403361344543</v>
      </c>
      <c r="CL310">
        <f t="shared" si="255"/>
        <v>-1.5819999999999994</v>
      </c>
      <c r="CM310">
        <f t="shared" si="256"/>
        <v>1</v>
      </c>
      <c r="CN310" t="str">
        <f t="shared" si="288"/>
        <v/>
      </c>
      <c r="CO310" t="str">
        <f t="shared" si="289"/>
        <v/>
      </c>
    </row>
    <row r="311" spans="1:93" ht="16" x14ac:dyDescent="0.2">
      <c r="A311">
        <v>418</v>
      </c>
      <c r="B311" t="s">
        <v>1135</v>
      </c>
      <c r="C311" t="s">
        <v>94</v>
      </c>
      <c r="J311" t="str">
        <f t="shared" si="266"/>
        <v>Rochelle Carmona_0</v>
      </c>
      <c r="K311" s="22">
        <v>15210</v>
      </c>
      <c r="L311">
        <v>1</v>
      </c>
      <c r="M311" s="22" t="s">
        <v>582</v>
      </c>
      <c r="N311" s="22"/>
      <c r="O311">
        <v>1</v>
      </c>
      <c r="P311">
        <v>1</v>
      </c>
      <c r="Q311">
        <v>1</v>
      </c>
      <c r="R311">
        <f t="shared" si="267"/>
        <v>0</v>
      </c>
      <c r="S311">
        <f t="shared" si="268"/>
        <v>0</v>
      </c>
      <c r="T311">
        <f t="shared" si="269"/>
        <v>0</v>
      </c>
      <c r="U311">
        <f t="shared" si="270"/>
        <v>0</v>
      </c>
      <c r="V311">
        <f t="shared" si="271"/>
        <v>0</v>
      </c>
      <c r="W311">
        <f t="shared" si="265"/>
        <v>0</v>
      </c>
      <c r="X311">
        <f t="shared" si="272"/>
        <v>0</v>
      </c>
      <c r="Y311" s="22" t="s">
        <v>964</v>
      </c>
      <c r="Z311">
        <v>0</v>
      </c>
      <c r="AA311">
        <f t="shared" si="262"/>
        <v>1</v>
      </c>
      <c r="AB311">
        <f t="shared" si="273"/>
        <v>0</v>
      </c>
      <c r="AC311">
        <v>0</v>
      </c>
      <c r="AD311">
        <v>0</v>
      </c>
      <c r="AE311">
        <f t="shared" si="274"/>
        <v>0</v>
      </c>
      <c r="AF311" s="23">
        <f t="shared" si="292"/>
        <v>0</v>
      </c>
      <c r="AG311">
        <f t="shared" si="263"/>
        <v>0</v>
      </c>
      <c r="AH311">
        <v>0</v>
      </c>
      <c r="AJ311">
        <f t="shared" si="275"/>
        <v>0</v>
      </c>
      <c r="AK311" s="22"/>
      <c r="AL311">
        <v>25</v>
      </c>
      <c r="AN311">
        <v>14</v>
      </c>
      <c r="AO311" s="24">
        <v>2</v>
      </c>
      <c r="AP311" s="25">
        <f t="shared" si="247"/>
        <v>66.153424657534245</v>
      </c>
      <c r="AQ311">
        <v>1</v>
      </c>
      <c r="AS311" s="26">
        <v>0</v>
      </c>
      <c r="AT311" s="24">
        <v>1</v>
      </c>
      <c r="AU311" s="27">
        <v>7</v>
      </c>
      <c r="AV311" s="27"/>
      <c r="AW311" s="29">
        <v>39709</v>
      </c>
      <c r="AX311" s="22" t="str">
        <f>IF(ISERROR(VLOOKUP($J311,'[1]early late'!$G$1:$BT$134,7,FALSE)),"",VLOOKUP($J311,'[1]early late'!$G$1:$BT$134,7,FALSE))</f>
        <v/>
      </c>
      <c r="AY311" s="29">
        <v>39776</v>
      </c>
      <c r="AZ311" s="27">
        <v>2.2000000000000002</v>
      </c>
      <c r="BA311" t="s">
        <v>101</v>
      </c>
      <c r="BB311" s="25">
        <f t="shared" si="290"/>
        <v>0</v>
      </c>
      <c r="BC311">
        <v>2.4300000000000002</v>
      </c>
      <c r="BD311">
        <v>15.16</v>
      </c>
      <c r="BE311">
        <v>4.3899999999999997</v>
      </c>
      <c r="BF311">
        <v>15.43</v>
      </c>
      <c r="BG311" s="27" t="str">
        <f>IF(ISERROR(VLOOKUP($J311,'[1]early late'!$G$1:$BT$134,8,FALSE)),"",VLOOKUP($J311,'[1]early late'!$G$1:$BT$134,8,FALSE))</f>
        <v/>
      </c>
      <c r="BH311" s="27" t="str">
        <f>IF(ISERROR(VLOOKUP($J311,'[1]early late'!$G$1:$BT$134,9,FALSE)),"",VLOOKUP($J311,'[1]early late'!$G$1:$BT$134,9,FALSE))</f>
        <v/>
      </c>
      <c r="BJ311">
        <v>4.0599999999999996</v>
      </c>
      <c r="BK311">
        <v>16.79</v>
      </c>
      <c r="BN311" s="28" t="str">
        <f>IF(ISERROR(VLOOKUP($J311,'[1]early late'!$G$1:$BT$134,40,FALSE)),"",VLOOKUP($J311,'[1]early late'!$G$1:$BT$134,40,FALSE))</f>
        <v/>
      </c>
      <c r="BO311" s="28" t="str">
        <f>IF(ISERROR(VLOOKUP($J311,'[1]early late'!$G$1:$BT$134,41,FALSE)),"",VLOOKUP($J311,'[1]early late'!$G$1:$BT$134,41,FALSE))</f>
        <v/>
      </c>
      <c r="BP311">
        <f t="shared" si="248"/>
        <v>1.9599999999999995</v>
      </c>
      <c r="BQ311">
        <f t="shared" si="276"/>
        <v>0.26999999999999957</v>
      </c>
      <c r="BR311">
        <f t="shared" si="277"/>
        <v>-1.69</v>
      </c>
      <c r="BS311">
        <f t="shared" si="249"/>
        <v>1.6299999999999994</v>
      </c>
      <c r="BT311">
        <f t="shared" si="278"/>
        <v>1.629999999999999</v>
      </c>
      <c r="BU311">
        <f t="shared" si="279"/>
        <v>0</v>
      </c>
      <c r="BW311" s="24">
        <f t="shared" si="291"/>
        <v>1</v>
      </c>
      <c r="BX311" s="24">
        <f t="shared" si="280"/>
        <v>-0.12000000000000011</v>
      </c>
      <c r="BY311" s="24">
        <f t="shared" si="281"/>
        <v>-1.3599999999999999</v>
      </c>
      <c r="BZ311" s="24">
        <f t="shared" si="282"/>
        <v>0.39999999999999947</v>
      </c>
      <c r="CA311" s="24">
        <f t="shared" si="283"/>
        <v>0</v>
      </c>
      <c r="CB311" s="24">
        <f t="shared" si="250"/>
        <v>0</v>
      </c>
      <c r="CC311" s="24">
        <f t="shared" si="284"/>
        <v>0</v>
      </c>
      <c r="CD311" s="25">
        <f t="shared" si="285"/>
        <v>0</v>
      </c>
      <c r="CE311" s="24">
        <f t="shared" si="286"/>
        <v>1</v>
      </c>
      <c r="CF311">
        <f t="shared" si="287"/>
        <v>1</v>
      </c>
      <c r="CG311">
        <f t="shared" si="251"/>
        <v>1</v>
      </c>
      <c r="CH311">
        <f t="shared" si="252"/>
        <v>1</v>
      </c>
      <c r="CI311">
        <f t="shared" si="253"/>
        <v>1</v>
      </c>
      <c r="CJ311">
        <f t="shared" si="254"/>
        <v>1</v>
      </c>
      <c r="CK311">
        <f t="shared" si="261"/>
        <v>4.2944785276073638</v>
      </c>
      <c r="CL311">
        <f t="shared" si="255"/>
        <v>0.12000000000000055</v>
      </c>
      <c r="CM311">
        <f t="shared" si="256"/>
        <v>0</v>
      </c>
      <c r="CN311" t="str">
        <f t="shared" si="288"/>
        <v/>
      </c>
      <c r="CO311" t="str">
        <f t="shared" si="289"/>
        <v/>
      </c>
    </row>
    <row r="312" spans="1:93" ht="16" hidden="1" x14ac:dyDescent="0.2">
      <c r="A312">
        <v>420</v>
      </c>
      <c r="B312" t="s">
        <v>1141</v>
      </c>
      <c r="C312" t="s">
        <v>94</v>
      </c>
      <c r="D312" t="s">
        <v>1142</v>
      </c>
      <c r="E312" t="s">
        <v>109</v>
      </c>
      <c r="F312" t="s">
        <v>97</v>
      </c>
      <c r="G312">
        <v>90035</v>
      </c>
      <c r="H312" t="s">
        <v>1143</v>
      </c>
      <c r="J312" t="str">
        <f t="shared" si="266"/>
        <v>Sheldon Rips_0</v>
      </c>
      <c r="K312" s="22">
        <v>13590</v>
      </c>
      <c r="L312">
        <v>1</v>
      </c>
      <c r="M312" s="22" t="s">
        <v>1144</v>
      </c>
      <c r="N312" s="22"/>
      <c r="O312">
        <v>0</v>
      </c>
      <c r="P312">
        <v>0</v>
      </c>
      <c r="Q312">
        <v>0</v>
      </c>
      <c r="R312">
        <f t="shared" si="267"/>
        <v>0</v>
      </c>
      <c r="S312">
        <f t="shared" si="268"/>
        <v>0</v>
      </c>
      <c r="T312">
        <f t="shared" si="269"/>
        <v>0</v>
      </c>
      <c r="U312">
        <f t="shared" si="270"/>
        <v>0</v>
      </c>
      <c r="V312">
        <f t="shared" si="271"/>
        <v>0</v>
      </c>
      <c r="W312">
        <f t="shared" si="265"/>
        <v>0</v>
      </c>
      <c r="X312">
        <f t="shared" si="272"/>
        <v>0</v>
      </c>
      <c r="Y312" s="22" t="s">
        <v>1145</v>
      </c>
      <c r="Z312">
        <v>0</v>
      </c>
      <c r="AA312">
        <f t="shared" si="262"/>
        <v>1</v>
      </c>
      <c r="AB312">
        <f t="shared" si="273"/>
        <v>0</v>
      </c>
      <c r="AC312">
        <v>0</v>
      </c>
      <c r="AD312">
        <v>0</v>
      </c>
      <c r="AE312">
        <f t="shared" si="274"/>
        <v>0</v>
      </c>
      <c r="AF312" s="23">
        <f t="shared" si="292"/>
        <v>1</v>
      </c>
      <c r="AG312">
        <f t="shared" si="263"/>
        <v>0</v>
      </c>
      <c r="AH312">
        <v>0</v>
      </c>
      <c r="AJ312">
        <f t="shared" si="275"/>
        <v>0</v>
      </c>
      <c r="AK312" s="22"/>
      <c r="AN312">
        <v>11</v>
      </c>
      <c r="AO312" s="24">
        <v>1</v>
      </c>
      <c r="AP312" s="25">
        <f t="shared" si="247"/>
        <v>71.175342465753431</v>
      </c>
      <c r="AQ312">
        <v>1</v>
      </c>
      <c r="AS312" s="26">
        <v>0</v>
      </c>
      <c r="AT312" s="24">
        <v>1</v>
      </c>
      <c r="AU312" s="27">
        <v>7</v>
      </c>
      <c r="AV312" s="27"/>
      <c r="AW312" s="22">
        <v>39948</v>
      </c>
      <c r="AX312" s="22" t="str">
        <f>IF(ISERROR(VLOOKUP($J312,'[1]early late'!$G$1:$BT$134,7,FALSE)),"",VLOOKUP($J312,'[1]early late'!$G$1:$BT$134,7,FALSE))</f>
        <v/>
      </c>
      <c r="AY312" s="22">
        <v>40056</v>
      </c>
      <c r="AZ312" s="27">
        <v>3.5333333333333301</v>
      </c>
      <c r="BA312" t="s">
        <v>101</v>
      </c>
      <c r="BB312" s="25">
        <f t="shared" si="290"/>
        <v>0</v>
      </c>
      <c r="BC312" s="27">
        <v>0</v>
      </c>
      <c r="BD312" s="27">
        <v>16.05</v>
      </c>
      <c r="BE312" s="27">
        <v>0.42</v>
      </c>
      <c r="BF312" s="27">
        <v>15.5</v>
      </c>
      <c r="BG312" s="27" t="str">
        <f>IF(ISERROR(VLOOKUP($J312,'[1]early late'!$G$1:$BT$134,8,FALSE)),"",VLOOKUP($J312,'[1]early late'!$G$1:$BT$134,8,FALSE))</f>
        <v/>
      </c>
      <c r="BH312" s="27" t="str">
        <f>IF(ISERROR(VLOOKUP($J312,'[1]early late'!$G$1:$BT$134,9,FALSE)),"",VLOOKUP($J312,'[1]early late'!$G$1:$BT$134,9,FALSE))</f>
        <v/>
      </c>
      <c r="BI312" s="27"/>
      <c r="BJ312">
        <v>1.69</v>
      </c>
      <c r="BK312">
        <v>19.850000000000001</v>
      </c>
      <c r="BM312" s="28"/>
      <c r="BN312" s="28" t="str">
        <f>IF(ISERROR(VLOOKUP($J312,'[1]early late'!$G$1:$BT$134,40,FALSE)),"",VLOOKUP($J312,'[1]early late'!$G$1:$BT$134,40,FALSE))</f>
        <v/>
      </c>
      <c r="BO312" s="28" t="str">
        <f>IF(ISERROR(VLOOKUP($J312,'[1]early late'!$G$1:$BT$134,41,FALSE)),"",VLOOKUP($J312,'[1]early late'!$G$1:$BT$134,41,FALSE))</f>
        <v/>
      </c>
      <c r="BP312">
        <f t="shared" si="248"/>
        <v>0.42</v>
      </c>
      <c r="BQ312">
        <f t="shared" si="276"/>
        <v>-0.55000000000000071</v>
      </c>
      <c r="BR312">
        <f t="shared" si="277"/>
        <v>-0.97000000000000064</v>
      </c>
      <c r="BS312">
        <f t="shared" si="249"/>
        <v>1.69</v>
      </c>
      <c r="BT312">
        <f t="shared" si="278"/>
        <v>3.8000000000000007</v>
      </c>
      <c r="BU312">
        <f t="shared" si="279"/>
        <v>2.1099999999999994</v>
      </c>
      <c r="BW312" s="24">
        <f t="shared" si="291"/>
        <v>1</v>
      </c>
      <c r="BX312" s="24">
        <f t="shared" si="280"/>
        <v>6.999999999999984E-2</v>
      </c>
      <c r="BY312" s="24">
        <f t="shared" si="281"/>
        <v>-1.64</v>
      </c>
      <c r="BZ312" s="24">
        <f t="shared" si="282"/>
        <v>-0.43</v>
      </c>
      <c r="CA312" s="24">
        <f t="shared" si="283"/>
        <v>0</v>
      </c>
      <c r="CB312" s="24">
        <f t="shared" si="250"/>
        <v>1</v>
      </c>
      <c r="CC312" s="24">
        <f t="shared" si="284"/>
        <v>1</v>
      </c>
      <c r="CD312" s="25">
        <f t="shared" si="285"/>
        <v>0</v>
      </c>
      <c r="CE312" s="24">
        <f t="shared" si="286"/>
        <v>1</v>
      </c>
      <c r="CF312">
        <f t="shared" si="287"/>
        <v>1</v>
      </c>
      <c r="CG312">
        <f t="shared" si="251"/>
        <v>0</v>
      </c>
      <c r="CH312">
        <f t="shared" si="252"/>
        <v>1</v>
      </c>
      <c r="CI312">
        <f t="shared" si="253"/>
        <v>1</v>
      </c>
      <c r="CJ312">
        <f t="shared" si="254"/>
        <v>1</v>
      </c>
      <c r="CK312">
        <f t="shared" si="261"/>
        <v>4.1420118343195265</v>
      </c>
      <c r="CL312">
        <f t="shared" si="255"/>
        <v>6.0000000000000053E-2</v>
      </c>
      <c r="CM312">
        <f t="shared" si="256"/>
        <v>0</v>
      </c>
      <c r="CN312" t="str">
        <f t="shared" si="288"/>
        <v/>
      </c>
      <c r="CO312" t="str">
        <f t="shared" si="289"/>
        <v/>
      </c>
    </row>
    <row r="313" spans="1:93" ht="16" hidden="1" x14ac:dyDescent="0.2">
      <c r="A313">
        <v>421</v>
      </c>
      <c r="B313" t="s">
        <v>1146</v>
      </c>
      <c r="C313" t="s">
        <v>94</v>
      </c>
      <c r="J313" t="str">
        <f t="shared" si="266"/>
        <v>Sheri Neuberg_1</v>
      </c>
      <c r="K313" s="22">
        <v>15263</v>
      </c>
      <c r="L313">
        <v>0</v>
      </c>
      <c r="M313" s="22"/>
      <c r="N313" s="22"/>
      <c r="O313">
        <v>0</v>
      </c>
      <c r="P313">
        <v>0</v>
      </c>
      <c r="Q313">
        <v>0</v>
      </c>
      <c r="R313">
        <f t="shared" si="267"/>
        <v>0</v>
      </c>
      <c r="S313">
        <f t="shared" si="268"/>
        <v>0</v>
      </c>
      <c r="T313">
        <f t="shared" si="269"/>
        <v>0</v>
      </c>
      <c r="U313">
        <f t="shared" si="270"/>
        <v>0</v>
      </c>
      <c r="V313">
        <f t="shared" si="271"/>
        <v>0</v>
      </c>
      <c r="W313">
        <f t="shared" si="265"/>
        <v>0</v>
      </c>
      <c r="X313">
        <f t="shared" si="272"/>
        <v>0</v>
      </c>
      <c r="Y313" s="22" t="s">
        <v>1147</v>
      </c>
      <c r="Z313">
        <v>0</v>
      </c>
      <c r="AA313">
        <f t="shared" si="262"/>
        <v>1</v>
      </c>
      <c r="AB313">
        <f t="shared" si="273"/>
        <v>1</v>
      </c>
      <c r="AC313">
        <v>0</v>
      </c>
      <c r="AD313">
        <v>1</v>
      </c>
      <c r="AE313">
        <f t="shared" si="274"/>
        <v>0</v>
      </c>
      <c r="AF313" s="23">
        <f t="shared" si="292"/>
        <v>0</v>
      </c>
      <c r="AG313">
        <f t="shared" si="263"/>
        <v>0</v>
      </c>
      <c r="AH313">
        <v>0</v>
      </c>
      <c r="AJ313">
        <f t="shared" si="275"/>
        <v>0</v>
      </c>
      <c r="AK313" s="22"/>
      <c r="AN313">
        <v>15</v>
      </c>
      <c r="AO313" s="24">
        <v>2</v>
      </c>
      <c r="AP313" s="25">
        <f t="shared" si="247"/>
        <v>69.038356164383558</v>
      </c>
      <c r="AQ313">
        <v>1</v>
      </c>
      <c r="AS313" s="26">
        <v>1</v>
      </c>
      <c r="AT313" s="24">
        <v>1</v>
      </c>
      <c r="AU313" s="27">
        <v>7</v>
      </c>
      <c r="AV313" s="27"/>
      <c r="AW313" s="29">
        <v>40829</v>
      </c>
      <c r="AX313" s="22" t="str">
        <f>IF(ISERROR(VLOOKUP($J313,'[1]early late'!$G$1:$BT$134,7,FALSE)),"",VLOOKUP($J313,'[1]early late'!$G$1:$BT$134,7,FALSE))</f>
        <v/>
      </c>
      <c r="AY313" s="29">
        <v>40931</v>
      </c>
      <c r="AZ313" s="27">
        <v>3.3333333333333299</v>
      </c>
      <c r="BA313" t="s">
        <v>118</v>
      </c>
      <c r="BB313" s="25">
        <f t="shared" si="290"/>
        <v>1</v>
      </c>
      <c r="BC313">
        <v>2.88</v>
      </c>
      <c r="BD313">
        <v>13.58</v>
      </c>
      <c r="BE313">
        <v>4.01</v>
      </c>
      <c r="BF313">
        <v>15.54</v>
      </c>
      <c r="BG313" s="27" t="str">
        <f>IF(ISERROR(VLOOKUP($J313,'[1]early late'!$G$1:$BT$134,8,FALSE)),"",VLOOKUP($J313,'[1]early late'!$G$1:$BT$134,8,FALSE))</f>
        <v/>
      </c>
      <c r="BH313" s="27" t="str">
        <f>IF(ISERROR(VLOOKUP($J313,'[1]early late'!$G$1:$BT$134,9,FALSE)),"",VLOOKUP($J313,'[1]early late'!$G$1:$BT$134,9,FALSE))</f>
        <v/>
      </c>
      <c r="BJ313">
        <v>3.65</v>
      </c>
      <c r="BK313">
        <v>13.87</v>
      </c>
      <c r="BN313" s="28" t="str">
        <f>IF(ISERROR(VLOOKUP($J313,'[1]early late'!$G$1:$BT$134,40,FALSE)),"",VLOOKUP($J313,'[1]early late'!$G$1:$BT$134,40,FALSE))</f>
        <v/>
      </c>
      <c r="BO313" s="28" t="str">
        <f>IF(ISERROR(VLOOKUP($J313,'[1]early late'!$G$1:$BT$134,41,FALSE)),"",VLOOKUP($J313,'[1]early late'!$G$1:$BT$134,41,FALSE))</f>
        <v/>
      </c>
      <c r="BP313">
        <f t="shared" si="248"/>
        <v>1.1299999999999999</v>
      </c>
      <c r="BQ313">
        <f t="shared" si="276"/>
        <v>1.9599999999999991</v>
      </c>
      <c r="BR313">
        <f t="shared" si="277"/>
        <v>0.82999999999999918</v>
      </c>
      <c r="BS313">
        <f t="shared" si="249"/>
        <v>0.77</v>
      </c>
      <c r="BT313">
        <f t="shared" si="278"/>
        <v>0.28999999999999915</v>
      </c>
      <c r="BU313">
        <f t="shared" si="279"/>
        <v>-0.48000000000000043</v>
      </c>
      <c r="BW313" s="24">
        <f t="shared" si="291"/>
        <v>1</v>
      </c>
      <c r="BX313" s="24">
        <f t="shared" si="280"/>
        <v>-0.55000000000000027</v>
      </c>
      <c r="BY313" s="24">
        <f t="shared" si="281"/>
        <v>-2</v>
      </c>
      <c r="BZ313" s="24">
        <f t="shared" si="282"/>
        <v>-0.33999999999999986</v>
      </c>
      <c r="CA313" s="24">
        <f t="shared" si="283"/>
        <v>0</v>
      </c>
      <c r="CB313" s="24">
        <f t="shared" si="250"/>
        <v>0</v>
      </c>
      <c r="CC313" s="24">
        <f t="shared" si="284"/>
        <v>1</v>
      </c>
      <c r="CD313" s="25">
        <f t="shared" si="285"/>
        <v>0</v>
      </c>
      <c r="CE313" s="24">
        <f t="shared" si="286"/>
        <v>1</v>
      </c>
      <c r="CF313">
        <f t="shared" si="287"/>
        <v>1</v>
      </c>
      <c r="CG313">
        <f t="shared" si="251"/>
        <v>1</v>
      </c>
      <c r="CH313">
        <f t="shared" si="252"/>
        <v>0</v>
      </c>
      <c r="CI313">
        <f t="shared" si="253"/>
        <v>1</v>
      </c>
      <c r="CJ313">
        <f t="shared" si="254"/>
        <v>1</v>
      </c>
      <c r="CK313">
        <f t="shared" si="261"/>
        <v>9.0909090909090899</v>
      </c>
      <c r="CL313">
        <f t="shared" si="255"/>
        <v>0.98</v>
      </c>
      <c r="CM313">
        <f t="shared" si="256"/>
        <v>0</v>
      </c>
      <c r="CN313" t="str">
        <f t="shared" si="288"/>
        <v/>
      </c>
      <c r="CO313">
        <f t="shared" si="289"/>
        <v>1</v>
      </c>
    </row>
    <row r="314" spans="1:93" ht="16" x14ac:dyDescent="0.2">
      <c r="A314">
        <v>426</v>
      </c>
      <c r="B314" t="s">
        <v>1166</v>
      </c>
      <c r="C314" t="s">
        <v>94</v>
      </c>
      <c r="J314" t="str">
        <f t="shared" si="266"/>
        <v>Suzanne Cote_1</v>
      </c>
      <c r="K314" s="22">
        <v>18456</v>
      </c>
      <c r="L314">
        <v>0</v>
      </c>
      <c r="M314" s="22"/>
      <c r="N314" s="22"/>
      <c r="O314">
        <v>0</v>
      </c>
      <c r="P314">
        <v>0</v>
      </c>
      <c r="Q314">
        <v>0</v>
      </c>
      <c r="R314">
        <f t="shared" si="267"/>
        <v>0</v>
      </c>
      <c r="S314">
        <f t="shared" si="268"/>
        <v>0</v>
      </c>
      <c r="T314">
        <f t="shared" si="269"/>
        <v>0</v>
      </c>
      <c r="U314">
        <f t="shared" si="270"/>
        <v>0</v>
      </c>
      <c r="V314">
        <f t="shared" si="271"/>
        <v>0</v>
      </c>
      <c r="W314">
        <f t="shared" si="265"/>
        <v>0</v>
      </c>
      <c r="X314">
        <f t="shared" si="272"/>
        <v>0</v>
      </c>
      <c r="Y314" s="22" t="s">
        <v>469</v>
      </c>
      <c r="Z314">
        <v>0</v>
      </c>
      <c r="AA314">
        <f t="shared" si="262"/>
        <v>1</v>
      </c>
      <c r="AB314">
        <f t="shared" si="273"/>
        <v>0</v>
      </c>
      <c r="AC314">
        <v>0</v>
      </c>
      <c r="AD314">
        <v>0</v>
      </c>
      <c r="AE314">
        <f t="shared" si="274"/>
        <v>0</v>
      </c>
      <c r="AF314" s="23">
        <f t="shared" si="292"/>
        <v>0</v>
      </c>
      <c r="AG314">
        <f t="shared" si="263"/>
        <v>0</v>
      </c>
      <c r="AH314">
        <v>0</v>
      </c>
      <c r="AJ314">
        <f t="shared" si="275"/>
        <v>0</v>
      </c>
      <c r="AK314" s="22" t="s">
        <v>1167</v>
      </c>
      <c r="AL314">
        <v>27</v>
      </c>
      <c r="AN314">
        <v>15</v>
      </c>
      <c r="AO314" s="24">
        <v>2</v>
      </c>
      <c r="AP314" s="25">
        <f t="shared" si="247"/>
        <v>61.397260273972606</v>
      </c>
      <c r="AQ314">
        <v>1</v>
      </c>
      <c r="AS314" s="26">
        <v>1</v>
      </c>
      <c r="AT314" s="24">
        <v>1</v>
      </c>
      <c r="AU314" s="27">
        <v>7</v>
      </c>
      <c r="AV314" s="27"/>
      <c r="AW314" s="29">
        <v>41194</v>
      </c>
      <c r="AX314" s="22" t="str">
        <f>IF(ISERROR(VLOOKUP($J314,'[1]early late'!$G$1:$BT$134,7,FALSE)),"",VLOOKUP($J314,'[1]early late'!$G$1:$BT$134,7,FALSE))</f>
        <v/>
      </c>
      <c r="AY314" s="29">
        <v>41278</v>
      </c>
      <c r="AZ314" s="27">
        <v>2.7333333333333298</v>
      </c>
      <c r="BA314" t="s">
        <v>118</v>
      </c>
      <c r="BB314" s="25">
        <f t="shared" si="290"/>
        <v>1</v>
      </c>
      <c r="BC314">
        <v>2.23</v>
      </c>
      <c r="BD314">
        <v>9.7799999999999994</v>
      </c>
      <c r="BE314">
        <v>2.59</v>
      </c>
      <c r="BF314">
        <v>11.17</v>
      </c>
      <c r="BG314" s="27" t="str">
        <f>IF(ISERROR(VLOOKUP($J314,'[1]early late'!$G$1:$BT$134,8,FALSE)),"",VLOOKUP($J314,'[1]early late'!$G$1:$BT$134,8,FALSE))</f>
        <v/>
      </c>
      <c r="BH314" s="27" t="str">
        <f>IF(ISERROR(VLOOKUP($J314,'[1]early late'!$G$1:$BT$134,9,FALSE)),"",VLOOKUP($J314,'[1]early late'!$G$1:$BT$134,9,FALSE))</f>
        <v/>
      </c>
      <c r="BJ314">
        <v>3.3</v>
      </c>
      <c r="BK314">
        <v>11.99</v>
      </c>
      <c r="BN314" s="28" t="str">
        <f>IF(ISERROR(VLOOKUP($J314,'[1]early late'!$G$1:$BT$134,40,FALSE)),"",VLOOKUP($J314,'[1]early late'!$G$1:$BT$134,40,FALSE))</f>
        <v/>
      </c>
      <c r="BO314" s="28" t="str">
        <f>IF(ISERROR(VLOOKUP($J314,'[1]early late'!$G$1:$BT$134,41,FALSE)),"",VLOOKUP($J314,'[1]early late'!$G$1:$BT$134,41,FALSE))</f>
        <v/>
      </c>
      <c r="BP314">
        <f t="shared" si="248"/>
        <v>0.35999999999999988</v>
      </c>
      <c r="BQ314">
        <f t="shared" si="276"/>
        <v>1.3900000000000006</v>
      </c>
      <c r="BR314">
        <f t="shared" si="277"/>
        <v>1.0300000000000007</v>
      </c>
      <c r="BS314">
        <f t="shared" si="249"/>
        <v>1.0699999999999998</v>
      </c>
      <c r="BT314">
        <f t="shared" si="278"/>
        <v>2.2100000000000009</v>
      </c>
      <c r="BU314">
        <f t="shared" si="279"/>
        <v>1.1400000000000023</v>
      </c>
      <c r="BW314" s="24">
        <f t="shared" si="291"/>
        <v>1</v>
      </c>
      <c r="BX314" s="24">
        <f t="shared" si="280"/>
        <v>-0.63000000000000034</v>
      </c>
      <c r="BY314" s="24">
        <f t="shared" si="281"/>
        <v>-1.4900000000000002</v>
      </c>
      <c r="BZ314" s="24">
        <f t="shared" si="282"/>
        <v>-0.5900000000000003</v>
      </c>
      <c r="CA314" s="24">
        <f t="shared" si="283"/>
        <v>0</v>
      </c>
      <c r="CB314" s="24">
        <f t="shared" si="250"/>
        <v>1</v>
      </c>
      <c r="CC314" s="24">
        <f t="shared" si="284"/>
        <v>0</v>
      </c>
      <c r="CD314" s="25">
        <f t="shared" si="285"/>
        <v>0</v>
      </c>
      <c r="CE314" s="24">
        <f t="shared" si="286"/>
        <v>1</v>
      </c>
      <c r="CF314">
        <f t="shared" si="287"/>
        <v>1</v>
      </c>
      <c r="CG314">
        <f t="shared" si="251"/>
        <v>1</v>
      </c>
      <c r="CH314">
        <f t="shared" si="252"/>
        <v>1</v>
      </c>
      <c r="CI314">
        <f t="shared" si="253"/>
        <v>1</v>
      </c>
      <c r="CJ314">
        <f t="shared" si="254"/>
        <v>1</v>
      </c>
      <c r="CK314">
        <f t="shared" si="261"/>
        <v>6.5420560747663563</v>
      </c>
      <c r="CL314">
        <f t="shared" si="255"/>
        <v>0.68000000000000016</v>
      </c>
      <c r="CM314">
        <f t="shared" si="256"/>
        <v>0</v>
      </c>
      <c r="CN314" t="str">
        <f t="shared" si="288"/>
        <v/>
      </c>
      <c r="CO314" t="str">
        <f t="shared" si="289"/>
        <v/>
      </c>
    </row>
    <row r="315" spans="1:93" ht="16" x14ac:dyDescent="0.2">
      <c r="A315">
        <v>432</v>
      </c>
      <c r="B315" t="s">
        <v>1187</v>
      </c>
      <c r="C315" t="s">
        <v>94</v>
      </c>
      <c r="J315" t="str">
        <f t="shared" si="266"/>
        <v>Wendy Trauth_0</v>
      </c>
      <c r="K315" s="22">
        <v>15606</v>
      </c>
      <c r="L315">
        <v>1</v>
      </c>
      <c r="M315" s="22" t="s">
        <v>839</v>
      </c>
      <c r="N315" s="22"/>
      <c r="O315">
        <v>0</v>
      </c>
      <c r="P315">
        <v>0</v>
      </c>
      <c r="Q315">
        <v>0</v>
      </c>
      <c r="R315">
        <f t="shared" si="267"/>
        <v>0</v>
      </c>
      <c r="S315">
        <f t="shared" si="268"/>
        <v>1</v>
      </c>
      <c r="T315">
        <f t="shared" si="269"/>
        <v>0</v>
      </c>
      <c r="U315">
        <f t="shared" si="270"/>
        <v>0</v>
      </c>
      <c r="V315">
        <f t="shared" si="271"/>
        <v>0</v>
      </c>
      <c r="W315">
        <f t="shared" si="265"/>
        <v>0</v>
      </c>
      <c r="X315">
        <f t="shared" si="272"/>
        <v>0</v>
      </c>
      <c r="Y315" s="22" t="s">
        <v>889</v>
      </c>
      <c r="Z315">
        <v>0</v>
      </c>
      <c r="AA315">
        <f t="shared" si="262"/>
        <v>1</v>
      </c>
      <c r="AB315">
        <f t="shared" si="273"/>
        <v>0</v>
      </c>
      <c r="AC315">
        <v>0</v>
      </c>
      <c r="AD315">
        <v>0</v>
      </c>
      <c r="AE315">
        <f t="shared" si="274"/>
        <v>0</v>
      </c>
      <c r="AF315" s="23">
        <f t="shared" si="292"/>
        <v>0</v>
      </c>
      <c r="AG315">
        <f t="shared" si="263"/>
        <v>0</v>
      </c>
      <c r="AH315">
        <v>0</v>
      </c>
      <c r="AJ315">
        <f t="shared" si="275"/>
        <v>0</v>
      </c>
      <c r="AK315" s="22" t="s">
        <v>799</v>
      </c>
      <c r="AN315">
        <v>15</v>
      </c>
      <c r="AO315" s="24">
        <v>2</v>
      </c>
      <c r="AP315" s="25">
        <f t="shared" si="247"/>
        <v>68.246575342465746</v>
      </c>
      <c r="AQ315">
        <v>1</v>
      </c>
      <c r="AS315" s="26">
        <v>0</v>
      </c>
      <c r="AT315" s="24">
        <v>1</v>
      </c>
      <c r="AU315" s="27">
        <v>7</v>
      </c>
      <c r="AV315" s="27"/>
      <c r="AW315" s="29">
        <v>40879</v>
      </c>
      <c r="AX315" s="22" t="str">
        <f>IF(ISERROR(VLOOKUP($J315,'[1]early late'!$G$1:$BT$134,7,FALSE)),"",VLOOKUP($J315,'[1]early late'!$G$1:$BT$134,7,FALSE))</f>
        <v/>
      </c>
      <c r="AY315" s="29">
        <v>40973</v>
      </c>
      <c r="AZ315" s="27">
        <v>3.1</v>
      </c>
      <c r="BA315" t="s">
        <v>101</v>
      </c>
      <c r="BB315" s="25">
        <f t="shared" si="290"/>
        <v>0</v>
      </c>
      <c r="BC315">
        <v>1.55</v>
      </c>
      <c r="BD315">
        <v>18.75</v>
      </c>
      <c r="BE315">
        <v>3.07</v>
      </c>
      <c r="BF315">
        <v>15.34</v>
      </c>
      <c r="BG315" s="27" t="str">
        <f>IF(ISERROR(VLOOKUP($J315,'[1]early late'!$G$1:$BT$134,8,FALSE)),"",VLOOKUP($J315,'[1]early late'!$G$1:$BT$134,8,FALSE))</f>
        <v/>
      </c>
      <c r="BH315" s="27" t="str">
        <f>IF(ISERROR(VLOOKUP($J315,'[1]early late'!$G$1:$BT$134,9,FALSE)),"",VLOOKUP($J315,'[1]early late'!$G$1:$BT$134,9,FALSE))</f>
        <v/>
      </c>
      <c r="BJ315">
        <v>2.75</v>
      </c>
      <c r="BK315">
        <v>18.57</v>
      </c>
      <c r="BN315" s="28" t="str">
        <f>IF(ISERROR(VLOOKUP($J315,'[1]early late'!$G$1:$BT$134,40,FALSE)),"",VLOOKUP($J315,'[1]early late'!$G$1:$BT$134,40,FALSE))</f>
        <v/>
      </c>
      <c r="BO315" s="28" t="str">
        <f>IF(ISERROR(VLOOKUP($J315,'[1]early late'!$G$1:$BT$134,41,FALSE)),"",VLOOKUP($J315,'[1]early late'!$G$1:$BT$134,41,FALSE))</f>
        <v/>
      </c>
      <c r="BP315">
        <f t="shared" si="248"/>
        <v>1.5199999999999998</v>
      </c>
      <c r="BQ315">
        <f t="shared" si="276"/>
        <v>-3.41</v>
      </c>
      <c r="BR315">
        <f t="shared" si="277"/>
        <v>-4.93</v>
      </c>
      <c r="BS315">
        <f t="shared" si="249"/>
        <v>1.2</v>
      </c>
      <c r="BT315">
        <f t="shared" si="278"/>
        <v>-0.17999999999999972</v>
      </c>
      <c r="BU315">
        <f t="shared" si="279"/>
        <v>-1.379999999999999</v>
      </c>
      <c r="BW315" s="24">
        <f t="shared" si="291"/>
        <v>1</v>
      </c>
      <c r="BX315" s="24">
        <f t="shared" si="280"/>
        <v>0.39999999999999991</v>
      </c>
      <c r="BY315" s="24">
        <f t="shared" si="281"/>
        <v>-1.68</v>
      </c>
      <c r="BZ315" s="24">
        <f t="shared" si="282"/>
        <v>0.73999999999999977</v>
      </c>
      <c r="CA315" s="24">
        <f t="shared" si="283"/>
        <v>0</v>
      </c>
      <c r="CB315" s="24">
        <f t="shared" si="250"/>
        <v>0</v>
      </c>
      <c r="CC315" s="24">
        <f t="shared" si="284"/>
        <v>0</v>
      </c>
      <c r="CD315" s="25">
        <f t="shared" si="285"/>
        <v>0</v>
      </c>
      <c r="CE315" s="24">
        <f t="shared" si="286"/>
        <v>1</v>
      </c>
      <c r="CF315">
        <f t="shared" si="287"/>
        <v>1</v>
      </c>
      <c r="CG315">
        <f t="shared" si="251"/>
        <v>1</v>
      </c>
      <c r="CH315">
        <f t="shared" si="252"/>
        <v>1</v>
      </c>
      <c r="CI315">
        <f t="shared" si="253"/>
        <v>1</v>
      </c>
      <c r="CJ315">
        <f t="shared" si="254"/>
        <v>1</v>
      </c>
      <c r="CK315">
        <f t="shared" si="261"/>
        <v>5.8333333333333339</v>
      </c>
      <c r="CL315">
        <f t="shared" si="255"/>
        <v>0.55000000000000004</v>
      </c>
      <c r="CM315">
        <f t="shared" si="256"/>
        <v>0</v>
      </c>
      <c r="CN315" t="str">
        <f t="shared" si="288"/>
        <v/>
      </c>
      <c r="CO315" t="str">
        <f t="shared" si="289"/>
        <v/>
      </c>
    </row>
    <row r="316" spans="1:93" ht="16" x14ac:dyDescent="0.2">
      <c r="A316">
        <v>433</v>
      </c>
      <c r="B316" t="s">
        <v>1188</v>
      </c>
      <c r="C316" t="s">
        <v>94</v>
      </c>
      <c r="D316" t="s">
        <v>1189</v>
      </c>
      <c r="E316" t="s">
        <v>1190</v>
      </c>
      <c r="F316" t="s">
        <v>97</v>
      </c>
      <c r="G316">
        <v>91766</v>
      </c>
      <c r="H316" t="s">
        <v>1191</v>
      </c>
      <c r="J316" t="str">
        <f t="shared" si="266"/>
        <v>Yakov Rogel_1</v>
      </c>
      <c r="K316" s="22">
        <v>13486</v>
      </c>
      <c r="L316">
        <v>0</v>
      </c>
      <c r="M316" s="22"/>
      <c r="N316" s="22"/>
      <c r="O316">
        <v>0</v>
      </c>
      <c r="P316">
        <v>0</v>
      </c>
      <c r="Q316">
        <v>0</v>
      </c>
      <c r="R316">
        <f t="shared" si="267"/>
        <v>0</v>
      </c>
      <c r="S316">
        <f t="shared" si="268"/>
        <v>0</v>
      </c>
      <c r="T316">
        <f t="shared" si="269"/>
        <v>0</v>
      </c>
      <c r="U316">
        <f t="shared" si="270"/>
        <v>0</v>
      </c>
      <c r="V316">
        <f t="shared" si="271"/>
        <v>0</v>
      </c>
      <c r="W316">
        <f t="shared" si="265"/>
        <v>0</v>
      </c>
      <c r="X316">
        <f t="shared" si="272"/>
        <v>0</v>
      </c>
      <c r="Y316" s="22" t="s">
        <v>1192</v>
      </c>
      <c r="Z316">
        <v>0</v>
      </c>
      <c r="AA316">
        <f t="shared" si="262"/>
        <v>1</v>
      </c>
      <c r="AB316">
        <f t="shared" si="273"/>
        <v>0</v>
      </c>
      <c r="AC316">
        <v>0</v>
      </c>
      <c r="AD316">
        <v>0</v>
      </c>
      <c r="AE316">
        <f t="shared" si="274"/>
        <v>0</v>
      </c>
      <c r="AF316" s="23">
        <f t="shared" si="292"/>
        <v>0</v>
      </c>
      <c r="AG316">
        <f t="shared" si="263"/>
        <v>0</v>
      </c>
      <c r="AH316">
        <v>0</v>
      </c>
      <c r="AJ316">
        <f t="shared" si="275"/>
        <v>0</v>
      </c>
      <c r="AK316" s="22" t="s">
        <v>1193</v>
      </c>
      <c r="AL316">
        <v>28</v>
      </c>
      <c r="AM316">
        <v>8</v>
      </c>
      <c r="AN316">
        <v>13</v>
      </c>
      <c r="AO316" s="24">
        <v>1</v>
      </c>
      <c r="AP316" s="25">
        <f t="shared" si="247"/>
        <v>64.098630136986301</v>
      </c>
      <c r="AQ316">
        <v>1</v>
      </c>
      <c r="AS316" s="26">
        <v>1</v>
      </c>
      <c r="AT316" s="24">
        <v>1</v>
      </c>
      <c r="AU316" s="27">
        <v>7</v>
      </c>
      <c r="AV316" s="27"/>
      <c r="AW316" s="22">
        <v>37223</v>
      </c>
      <c r="AX316" s="22" t="str">
        <f>IF(ISERROR(VLOOKUP($J316,'[1]early late'!$G$1:$BT$134,7,FALSE)),"",VLOOKUP($J316,'[1]early late'!$G$1:$BT$134,7,FALSE))</f>
        <v/>
      </c>
      <c r="AY316" s="22">
        <v>37525</v>
      </c>
      <c r="AZ316" s="27">
        <v>9.93333333333333</v>
      </c>
      <c r="BA316" t="s">
        <v>118</v>
      </c>
      <c r="BB316" s="25">
        <f t="shared" si="290"/>
        <v>1</v>
      </c>
      <c r="BC316" s="27">
        <v>0.48</v>
      </c>
      <c r="BD316" s="27">
        <v>12.77</v>
      </c>
      <c r="BE316" s="27">
        <v>0.57999999999999996</v>
      </c>
      <c r="BF316" s="27">
        <v>13.53</v>
      </c>
      <c r="BG316" s="27" t="str">
        <f>IF(ISERROR(VLOOKUP($J316,'[1]early late'!$G$1:$BT$134,8,FALSE)),"",VLOOKUP($J316,'[1]early late'!$G$1:$BT$134,8,FALSE))</f>
        <v/>
      </c>
      <c r="BH316" s="27" t="str">
        <f>IF(ISERROR(VLOOKUP($J316,'[1]early late'!$G$1:$BT$134,9,FALSE)),"",VLOOKUP($J316,'[1]early late'!$G$1:$BT$134,9,FALSE))</f>
        <v/>
      </c>
      <c r="BI316" s="27"/>
      <c r="BJ316">
        <v>0.98099999999999998</v>
      </c>
      <c r="BK316">
        <v>10.191000000000001</v>
      </c>
      <c r="BM316" s="28" t="s">
        <v>533</v>
      </c>
      <c r="BN316" s="28" t="str">
        <f>IF(ISERROR(VLOOKUP($J316,'[1]early late'!$G$1:$BT$134,40,FALSE)),"",VLOOKUP($J316,'[1]early late'!$G$1:$BT$134,40,FALSE))</f>
        <v/>
      </c>
      <c r="BO316" s="28" t="str">
        <f>IF(ISERROR(VLOOKUP($J316,'[1]early late'!$G$1:$BT$134,41,FALSE)),"",VLOOKUP($J316,'[1]early late'!$G$1:$BT$134,41,FALSE))</f>
        <v/>
      </c>
      <c r="BP316">
        <f t="shared" si="248"/>
        <v>9.9999999999999978E-2</v>
      </c>
      <c r="BQ316">
        <f t="shared" si="276"/>
        <v>0.75999999999999979</v>
      </c>
      <c r="BR316">
        <f t="shared" si="277"/>
        <v>0.65999999999999981</v>
      </c>
      <c r="BS316">
        <f t="shared" si="249"/>
        <v>0.501</v>
      </c>
      <c r="BT316">
        <f t="shared" si="278"/>
        <v>-2.5789999999999988</v>
      </c>
      <c r="BU316">
        <f t="shared" si="279"/>
        <v>-3.0799999999999983</v>
      </c>
      <c r="BW316" s="24">
        <f t="shared" si="291"/>
        <v>1</v>
      </c>
      <c r="BX316" s="24">
        <f t="shared" si="280"/>
        <v>-1.7390000000000003</v>
      </c>
      <c r="BY316" s="24">
        <f t="shared" si="281"/>
        <v>-3.6700000000000004</v>
      </c>
      <c r="BZ316" s="24">
        <f t="shared" si="282"/>
        <v>-2.7199999999999998</v>
      </c>
      <c r="CA316" s="24">
        <f t="shared" si="283"/>
        <v>0</v>
      </c>
      <c r="CB316" s="24">
        <f t="shared" si="250"/>
        <v>1</v>
      </c>
      <c r="CC316" s="24">
        <f t="shared" si="284"/>
        <v>0</v>
      </c>
      <c r="CD316" s="25">
        <f t="shared" si="285"/>
        <v>0</v>
      </c>
      <c r="CE316" s="24">
        <f t="shared" si="286"/>
        <v>0</v>
      </c>
      <c r="CF316">
        <f t="shared" si="287"/>
        <v>1</v>
      </c>
      <c r="CG316">
        <f t="shared" si="251"/>
        <v>0</v>
      </c>
      <c r="CH316">
        <f t="shared" si="252"/>
        <v>0</v>
      </c>
      <c r="CI316">
        <f t="shared" si="253"/>
        <v>0</v>
      </c>
      <c r="CJ316">
        <f t="shared" si="254"/>
        <v>0</v>
      </c>
      <c r="CK316">
        <f t="shared" si="261"/>
        <v>13.972055888223553</v>
      </c>
      <c r="CL316">
        <f t="shared" si="255"/>
        <v>1.2490000000000001</v>
      </c>
      <c r="CM316">
        <f t="shared" si="256"/>
        <v>1</v>
      </c>
      <c r="CN316" t="str">
        <f t="shared" si="288"/>
        <v/>
      </c>
      <c r="CO316" t="str">
        <f t="shared" si="289"/>
        <v/>
      </c>
    </row>
    <row r="317" spans="1:93" ht="16" hidden="1" x14ac:dyDescent="0.2">
      <c r="A317">
        <v>446</v>
      </c>
      <c r="B317" t="s">
        <v>1238</v>
      </c>
      <c r="C317" t="s">
        <v>94</v>
      </c>
      <c r="D317" t="s">
        <v>1239</v>
      </c>
      <c r="E317" t="s">
        <v>1240</v>
      </c>
      <c r="F317" t="s">
        <v>618</v>
      </c>
      <c r="G317">
        <v>89012</v>
      </c>
      <c r="H317" t="s">
        <v>1241</v>
      </c>
      <c r="J317" t="str">
        <f t="shared" si="266"/>
        <v>Clem Santaniello_0</v>
      </c>
      <c r="K317" s="22">
        <v>10002</v>
      </c>
      <c r="L317">
        <v>1</v>
      </c>
      <c r="M317" s="22" t="s">
        <v>1242</v>
      </c>
      <c r="N317" s="22"/>
      <c r="O317">
        <v>1</v>
      </c>
      <c r="P317">
        <v>1</v>
      </c>
      <c r="Q317">
        <v>1</v>
      </c>
      <c r="R317">
        <f t="shared" si="267"/>
        <v>0</v>
      </c>
      <c r="S317">
        <f t="shared" si="268"/>
        <v>1</v>
      </c>
      <c r="T317">
        <f t="shared" si="269"/>
        <v>0</v>
      </c>
      <c r="U317">
        <f t="shared" si="270"/>
        <v>1</v>
      </c>
      <c r="V317">
        <f t="shared" si="271"/>
        <v>0</v>
      </c>
      <c r="W317">
        <f t="shared" si="265"/>
        <v>0</v>
      </c>
      <c r="X317">
        <f t="shared" si="272"/>
        <v>0</v>
      </c>
      <c r="Y317" s="22" t="s">
        <v>1243</v>
      </c>
      <c r="Z317">
        <v>0</v>
      </c>
      <c r="AA317">
        <f t="shared" si="262"/>
        <v>1</v>
      </c>
      <c r="AB317">
        <f t="shared" si="273"/>
        <v>0</v>
      </c>
      <c r="AC317">
        <v>0</v>
      </c>
      <c r="AD317">
        <v>0</v>
      </c>
      <c r="AE317">
        <f t="shared" si="274"/>
        <v>0</v>
      </c>
      <c r="AF317" s="23">
        <f t="shared" si="292"/>
        <v>1</v>
      </c>
      <c r="AG317">
        <f t="shared" si="263"/>
        <v>0</v>
      </c>
      <c r="AH317">
        <v>1</v>
      </c>
      <c r="AI317" t="s">
        <v>1244</v>
      </c>
      <c r="AJ317">
        <f t="shared" si="275"/>
        <v>0</v>
      </c>
      <c r="AK317" s="22"/>
      <c r="AL317">
        <v>27</v>
      </c>
      <c r="AM317">
        <v>10</v>
      </c>
      <c r="AN317">
        <v>11</v>
      </c>
      <c r="AO317" s="24">
        <v>1</v>
      </c>
      <c r="AP317" s="25">
        <f t="shared" si="247"/>
        <v>75.967123287671228</v>
      </c>
      <c r="AQ317">
        <v>2</v>
      </c>
      <c r="AS317" s="26">
        <v>0</v>
      </c>
      <c r="AT317" s="24">
        <v>1</v>
      </c>
      <c r="AU317" s="27">
        <v>7</v>
      </c>
      <c r="AV317" s="27"/>
      <c r="AW317" s="22">
        <v>38135</v>
      </c>
      <c r="AX317" s="22" t="str">
        <f>IF(ISERROR(VLOOKUP($J317,'[1]early late'!$G$1:$BT$134,7,FALSE)),"",VLOOKUP($J317,'[1]early late'!$G$1:$BT$134,7,FALSE))</f>
        <v/>
      </c>
      <c r="AY317" s="22">
        <v>39020</v>
      </c>
      <c r="AZ317" s="27">
        <f t="shared" ref="AZ317:AZ340" si="293">IF(AND(ISNUMBER(AW317),ISNUMBER(AY317)),DAYS360(AW317,AY317)/30,"")</f>
        <v>29.066666666666666</v>
      </c>
      <c r="BA317" t="s">
        <v>1235</v>
      </c>
      <c r="BB317" s="25">
        <f t="shared" si="290"/>
        <v>3</v>
      </c>
      <c r="BC317" s="27">
        <v>0.62</v>
      </c>
      <c r="BD317" s="27">
        <v>17.66</v>
      </c>
      <c r="BE317" s="27"/>
      <c r="BF317" s="27"/>
      <c r="BG317" s="27" t="str">
        <f>IF(ISERROR(VLOOKUP($J317,'[1]early late'!$G$1:$BT$134,8,FALSE)),"",VLOOKUP($J317,'[1]early late'!$G$1:$BT$134,8,FALSE))</f>
        <v/>
      </c>
      <c r="BH317" s="27" t="str">
        <f>IF(ISERROR(VLOOKUP($J317,'[1]early late'!$G$1:$BT$134,9,FALSE)),"",VLOOKUP($J317,'[1]early late'!$G$1:$BT$134,9,FALSE))</f>
        <v/>
      </c>
      <c r="BI317" s="27"/>
      <c r="BJ317">
        <v>1.984</v>
      </c>
      <c r="BK317">
        <v>17.213999999999999</v>
      </c>
      <c r="BM317" s="28" t="s">
        <v>1245</v>
      </c>
      <c r="BN317" s="28" t="str">
        <f>IF(ISERROR(VLOOKUP($J317,'[1]early late'!$G$1:$BT$134,40,FALSE)),"",VLOOKUP($J317,'[1]early late'!$G$1:$BT$134,40,FALSE))</f>
        <v/>
      </c>
      <c r="BO317" s="28" t="str">
        <f>IF(ISERROR(VLOOKUP($J317,'[1]early late'!$G$1:$BT$134,41,FALSE)),"",VLOOKUP($J317,'[1]early late'!$G$1:$BT$134,41,FALSE))</f>
        <v/>
      </c>
      <c r="BP317">
        <f t="shared" si="248"/>
        <v>-0.62</v>
      </c>
      <c r="BQ317">
        <f t="shared" si="276"/>
        <v>-17.66</v>
      </c>
      <c r="BR317">
        <f t="shared" si="277"/>
        <v>-17.04</v>
      </c>
      <c r="BS317">
        <f t="shared" si="249"/>
        <v>1.3639999999999999</v>
      </c>
      <c r="BT317">
        <f t="shared" si="278"/>
        <v>-0.44600000000000151</v>
      </c>
      <c r="BU317">
        <f t="shared" si="279"/>
        <v>-1.8100000000000005</v>
      </c>
      <c r="BW317" s="24">
        <f t="shared" si="291"/>
        <v>0</v>
      </c>
      <c r="BX317" s="24" t="str">
        <f t="shared" si="280"/>
        <v/>
      </c>
      <c r="BY317" s="24" t="str">
        <f t="shared" si="281"/>
        <v/>
      </c>
      <c r="BZ317" s="24" t="str">
        <f t="shared" si="282"/>
        <v/>
      </c>
      <c r="CA317" s="24" t="str">
        <f t="shared" si="283"/>
        <v/>
      </c>
      <c r="CB317" s="24" t="str">
        <f t="shared" si="250"/>
        <v/>
      </c>
      <c r="CC317" s="24">
        <f t="shared" si="284"/>
        <v>1</v>
      </c>
      <c r="CD317" s="25">
        <f t="shared" si="285"/>
        <v>0</v>
      </c>
      <c r="CE317" s="24" t="str">
        <f t="shared" si="286"/>
        <v/>
      </c>
      <c r="CF317">
        <f t="shared" si="287"/>
        <v>1</v>
      </c>
      <c r="CG317">
        <f t="shared" si="251"/>
        <v>0</v>
      </c>
      <c r="CH317">
        <f t="shared" si="252"/>
        <v>1</v>
      </c>
      <c r="CI317">
        <f t="shared" si="253"/>
        <v>0</v>
      </c>
      <c r="CJ317">
        <f t="shared" si="254"/>
        <v>0</v>
      </c>
      <c r="CK317">
        <f t="shared" si="261"/>
        <v>5.131964809384165</v>
      </c>
      <c r="CL317">
        <f t="shared" si="255"/>
        <v>0.38600000000000012</v>
      </c>
      <c r="CM317">
        <f t="shared" si="256"/>
        <v>0</v>
      </c>
      <c r="CN317" t="str">
        <f t="shared" si="288"/>
        <v/>
      </c>
      <c r="CO317" t="str">
        <f t="shared" si="289"/>
        <v/>
      </c>
    </row>
    <row r="318" spans="1:93" ht="16" hidden="1" x14ac:dyDescent="0.2">
      <c r="A318">
        <v>447</v>
      </c>
      <c r="B318" t="s">
        <v>1238</v>
      </c>
      <c r="C318" t="s">
        <v>94</v>
      </c>
      <c r="D318" t="s">
        <v>1239</v>
      </c>
      <c r="E318" t="s">
        <v>1240</v>
      </c>
      <c r="F318" t="s">
        <v>618</v>
      </c>
      <c r="G318">
        <v>89012</v>
      </c>
      <c r="H318" t="s">
        <v>1241</v>
      </c>
      <c r="J318" t="str">
        <f t="shared" si="266"/>
        <v>Clem Santaniello_1</v>
      </c>
      <c r="K318" s="22">
        <v>10002</v>
      </c>
      <c r="L318">
        <v>1</v>
      </c>
      <c r="M318" s="22" t="s">
        <v>1246</v>
      </c>
      <c r="N318" s="22"/>
      <c r="O318">
        <v>1</v>
      </c>
      <c r="P318">
        <v>1</v>
      </c>
      <c r="Q318">
        <v>1</v>
      </c>
      <c r="R318">
        <f t="shared" si="267"/>
        <v>0</v>
      </c>
      <c r="S318">
        <f t="shared" si="268"/>
        <v>0</v>
      </c>
      <c r="T318">
        <f t="shared" si="269"/>
        <v>0</v>
      </c>
      <c r="U318">
        <f t="shared" si="270"/>
        <v>1</v>
      </c>
      <c r="V318">
        <f t="shared" si="271"/>
        <v>0</v>
      </c>
      <c r="W318">
        <f t="shared" si="265"/>
        <v>0</v>
      </c>
      <c r="X318">
        <f t="shared" si="272"/>
        <v>0</v>
      </c>
      <c r="Y318" s="22" t="s">
        <v>1243</v>
      </c>
      <c r="Z318">
        <v>0</v>
      </c>
      <c r="AA318">
        <f t="shared" si="262"/>
        <v>1</v>
      </c>
      <c r="AB318">
        <f t="shared" si="273"/>
        <v>0</v>
      </c>
      <c r="AC318">
        <v>0</v>
      </c>
      <c r="AD318">
        <v>0</v>
      </c>
      <c r="AE318">
        <f t="shared" si="274"/>
        <v>0</v>
      </c>
      <c r="AF318" s="23">
        <f t="shared" si="292"/>
        <v>1</v>
      </c>
      <c r="AG318">
        <f t="shared" si="263"/>
        <v>0</v>
      </c>
      <c r="AH318">
        <v>1</v>
      </c>
      <c r="AI318" t="s">
        <v>1244</v>
      </c>
      <c r="AJ318">
        <f t="shared" si="275"/>
        <v>0</v>
      </c>
      <c r="AK318" s="22"/>
      <c r="AL318">
        <v>27</v>
      </c>
      <c r="AM318">
        <v>10</v>
      </c>
      <c r="AN318">
        <v>12</v>
      </c>
      <c r="AO318" s="24">
        <v>1</v>
      </c>
      <c r="AP318" s="25">
        <f t="shared" si="247"/>
        <v>75.967123287671228</v>
      </c>
      <c r="AQ318">
        <v>2</v>
      </c>
      <c r="AS318" s="26">
        <v>1</v>
      </c>
      <c r="AT318" s="24">
        <v>1</v>
      </c>
      <c r="AU318" s="27">
        <v>7</v>
      </c>
      <c r="AV318" s="27"/>
      <c r="AW318" s="22">
        <v>38135</v>
      </c>
      <c r="AX318" s="22" t="str">
        <f>IF(ISERROR(VLOOKUP($J318,'[1]early late'!$G$1:$BT$134,7,FALSE)),"",VLOOKUP($J318,'[1]early late'!$G$1:$BT$134,7,FALSE))</f>
        <v/>
      </c>
      <c r="AY318" s="22">
        <v>39020</v>
      </c>
      <c r="AZ318" s="27">
        <f t="shared" si="293"/>
        <v>29.066666666666666</v>
      </c>
      <c r="BA318" t="s">
        <v>1235</v>
      </c>
      <c r="BB318" s="25">
        <f t="shared" si="290"/>
        <v>3</v>
      </c>
      <c r="BC318" s="27">
        <v>0.68400000000000005</v>
      </c>
      <c r="BD318" s="27">
        <v>18.544</v>
      </c>
      <c r="BE318" s="27"/>
      <c r="BF318" s="27"/>
      <c r="BG318" s="27" t="str">
        <f>IF(ISERROR(VLOOKUP($J318,'[1]early late'!$G$1:$BT$134,8,FALSE)),"",VLOOKUP($J318,'[1]early late'!$G$1:$BT$134,8,FALSE))</f>
        <v/>
      </c>
      <c r="BH318" s="27" t="str">
        <f>IF(ISERROR(VLOOKUP($J318,'[1]early late'!$G$1:$BT$134,9,FALSE)),"",VLOOKUP($J318,'[1]early late'!$G$1:$BT$134,9,FALSE))</f>
        <v/>
      </c>
      <c r="BI318" s="27"/>
      <c r="BJ318">
        <v>2.58</v>
      </c>
      <c r="BK318">
        <v>18.71</v>
      </c>
      <c r="BM318" s="28" t="s">
        <v>1245</v>
      </c>
      <c r="BN318" s="28" t="str">
        <f>IF(ISERROR(VLOOKUP($J318,'[1]early late'!$G$1:$BT$134,40,FALSE)),"",VLOOKUP($J318,'[1]early late'!$G$1:$BT$134,40,FALSE))</f>
        <v/>
      </c>
      <c r="BO318" s="28" t="str">
        <f>IF(ISERROR(VLOOKUP($J318,'[1]early late'!$G$1:$BT$134,41,FALSE)),"",VLOOKUP($J318,'[1]early late'!$G$1:$BT$134,41,FALSE))</f>
        <v/>
      </c>
      <c r="BP318">
        <f t="shared" si="248"/>
        <v>-0.68400000000000005</v>
      </c>
      <c r="BQ318">
        <f t="shared" si="276"/>
        <v>-18.544</v>
      </c>
      <c r="BR318">
        <f t="shared" si="277"/>
        <v>-17.86</v>
      </c>
      <c r="BS318">
        <f t="shared" si="249"/>
        <v>1.8959999999999999</v>
      </c>
      <c r="BT318">
        <f t="shared" si="278"/>
        <v>0.16600000000000037</v>
      </c>
      <c r="BU318">
        <f t="shared" si="279"/>
        <v>-1.7299999999999969</v>
      </c>
      <c r="BW318" s="24">
        <f t="shared" si="291"/>
        <v>0</v>
      </c>
      <c r="BX318" s="24" t="str">
        <f t="shared" si="280"/>
        <v/>
      </c>
      <c r="BY318" s="24" t="str">
        <f t="shared" si="281"/>
        <v/>
      </c>
      <c r="BZ318" s="24" t="str">
        <f t="shared" si="282"/>
        <v/>
      </c>
      <c r="CA318" s="24" t="str">
        <f t="shared" si="283"/>
        <v/>
      </c>
      <c r="CB318" s="24" t="str">
        <f t="shared" si="250"/>
        <v/>
      </c>
      <c r="CC318" s="24">
        <f t="shared" si="284"/>
        <v>1</v>
      </c>
      <c r="CD318" s="25">
        <f t="shared" si="285"/>
        <v>0</v>
      </c>
      <c r="CE318" s="24" t="str">
        <f t="shared" si="286"/>
        <v/>
      </c>
      <c r="CF318">
        <f t="shared" si="287"/>
        <v>1</v>
      </c>
      <c r="CG318">
        <f t="shared" si="251"/>
        <v>1</v>
      </c>
      <c r="CH318">
        <f t="shared" si="252"/>
        <v>1</v>
      </c>
      <c r="CI318">
        <f t="shared" si="253"/>
        <v>0</v>
      </c>
      <c r="CJ318">
        <f t="shared" si="254"/>
        <v>1</v>
      </c>
      <c r="CK318">
        <f t="shared" si="261"/>
        <v>3.6919831223628692</v>
      </c>
      <c r="CL318">
        <f t="shared" si="255"/>
        <v>-0.14599999999999991</v>
      </c>
      <c r="CM318">
        <f t="shared" si="256"/>
        <v>0</v>
      </c>
      <c r="CN318" t="str">
        <f t="shared" si="288"/>
        <v/>
      </c>
      <c r="CO318" t="str">
        <f t="shared" si="289"/>
        <v/>
      </c>
    </row>
    <row r="319" spans="1:93" ht="16" x14ac:dyDescent="0.2">
      <c r="A319">
        <v>450</v>
      </c>
      <c r="B319" t="s">
        <v>1253</v>
      </c>
      <c r="C319" t="s">
        <v>94</v>
      </c>
      <c r="D319" t="s">
        <v>1254</v>
      </c>
      <c r="E319" t="s">
        <v>1255</v>
      </c>
      <c r="F319" t="s">
        <v>97</v>
      </c>
      <c r="G319">
        <v>90505</v>
      </c>
      <c r="H319" t="s">
        <v>1256</v>
      </c>
      <c r="J319" t="str">
        <f t="shared" si="266"/>
        <v>Diane Fulkerson_1</v>
      </c>
      <c r="K319" s="22">
        <v>14747</v>
      </c>
      <c r="L319">
        <v>1</v>
      </c>
      <c r="M319" s="22" t="s">
        <v>1261</v>
      </c>
      <c r="N319" s="22"/>
      <c r="O319">
        <v>0</v>
      </c>
      <c r="P319">
        <v>0</v>
      </c>
      <c r="Q319">
        <v>0</v>
      </c>
      <c r="R319">
        <f t="shared" si="267"/>
        <v>1</v>
      </c>
      <c r="S319">
        <f t="shared" si="268"/>
        <v>1</v>
      </c>
      <c r="T319">
        <f t="shared" si="269"/>
        <v>0</v>
      </c>
      <c r="U319">
        <f t="shared" si="270"/>
        <v>0</v>
      </c>
      <c r="V319">
        <f t="shared" si="271"/>
        <v>0</v>
      </c>
      <c r="W319">
        <f t="shared" si="265"/>
        <v>0</v>
      </c>
      <c r="X319">
        <f t="shared" si="272"/>
        <v>0</v>
      </c>
      <c r="Y319" s="22" t="s">
        <v>158</v>
      </c>
      <c r="Z319">
        <v>0</v>
      </c>
      <c r="AA319">
        <f t="shared" si="262"/>
        <v>1</v>
      </c>
      <c r="AB319">
        <f t="shared" si="273"/>
        <v>0</v>
      </c>
      <c r="AC319">
        <v>0</v>
      </c>
      <c r="AD319">
        <v>0</v>
      </c>
      <c r="AE319">
        <f t="shared" si="274"/>
        <v>0</v>
      </c>
      <c r="AF319" s="23">
        <f t="shared" si="292"/>
        <v>0</v>
      </c>
      <c r="AG319">
        <f t="shared" si="263"/>
        <v>0</v>
      </c>
      <c r="AH319">
        <v>1</v>
      </c>
      <c r="AI319" t="s">
        <v>1262</v>
      </c>
      <c r="AJ319">
        <f t="shared" si="275"/>
        <v>1</v>
      </c>
      <c r="AK319" s="22" t="s">
        <v>1263</v>
      </c>
      <c r="AM319">
        <v>10</v>
      </c>
      <c r="AN319">
        <v>18</v>
      </c>
      <c r="AO319" s="24">
        <v>2</v>
      </c>
      <c r="AP319" s="25">
        <f t="shared" si="247"/>
        <v>63.61917808219178</v>
      </c>
      <c r="AQ319">
        <v>2</v>
      </c>
      <c r="AS319" s="26">
        <v>1</v>
      </c>
      <c r="AT319" s="24">
        <v>1</v>
      </c>
      <c r="AU319" s="27">
        <v>7</v>
      </c>
      <c r="AV319" s="27"/>
      <c r="AW319" s="22">
        <v>38308</v>
      </c>
      <c r="AX319" s="22" t="str">
        <f>IF(ISERROR(VLOOKUP($J319,'[1]early late'!$G$1:$BT$134,7,FALSE)),"",VLOOKUP($J319,'[1]early late'!$G$1:$BT$134,7,FALSE))</f>
        <v/>
      </c>
      <c r="AY319" s="22">
        <v>39748</v>
      </c>
      <c r="AZ319" s="27">
        <f t="shared" si="293"/>
        <v>47.333333333333336</v>
      </c>
      <c r="BA319" t="s">
        <v>118</v>
      </c>
      <c r="BB319" s="25">
        <f t="shared" si="290"/>
        <v>1</v>
      </c>
      <c r="BC319" s="27">
        <v>1.79</v>
      </c>
      <c r="BD319" s="27">
        <v>20.41</v>
      </c>
      <c r="BE319" s="27">
        <v>3.9</v>
      </c>
      <c r="BF319" s="27">
        <v>19.440000000000001</v>
      </c>
      <c r="BG319" s="27" t="str">
        <f>IF(ISERROR(VLOOKUP($J319,'[1]early late'!$G$1:$BT$134,8,FALSE)),"",VLOOKUP($J319,'[1]early late'!$G$1:$BT$134,8,FALSE))</f>
        <v/>
      </c>
      <c r="BH319" s="27" t="str">
        <f>IF(ISERROR(VLOOKUP($J319,'[1]early late'!$G$1:$BT$134,9,FALSE)),"",VLOOKUP($J319,'[1]early late'!$G$1:$BT$134,9,FALSE))</f>
        <v/>
      </c>
      <c r="BI319" s="27"/>
      <c r="BJ319">
        <v>2.0619999999999998</v>
      </c>
      <c r="BK319">
        <v>21.032</v>
      </c>
      <c r="BM319" s="28" t="s">
        <v>1260</v>
      </c>
      <c r="BN319" s="28" t="str">
        <f>IF(ISERROR(VLOOKUP($J319,'[1]early late'!$G$1:$BT$134,40,FALSE)),"",VLOOKUP($J319,'[1]early late'!$G$1:$BT$134,40,FALSE))</f>
        <v/>
      </c>
      <c r="BO319" s="28" t="str">
        <f>IF(ISERROR(VLOOKUP($J319,'[1]early late'!$G$1:$BT$134,41,FALSE)),"",VLOOKUP($J319,'[1]early late'!$G$1:$BT$134,41,FALSE))</f>
        <v/>
      </c>
      <c r="BP319">
        <f t="shared" si="248"/>
        <v>2.11</v>
      </c>
      <c r="BQ319">
        <f t="shared" si="276"/>
        <v>-0.96999999999999886</v>
      </c>
      <c r="BR319">
        <f t="shared" si="277"/>
        <v>-3.0799999999999987</v>
      </c>
      <c r="BS319">
        <f t="shared" si="249"/>
        <v>0.2719999999999998</v>
      </c>
      <c r="BT319">
        <f t="shared" si="278"/>
        <v>0.62199999999999989</v>
      </c>
      <c r="BU319">
        <f t="shared" si="279"/>
        <v>0.34999999999999787</v>
      </c>
      <c r="BW319" s="24">
        <f t="shared" si="291"/>
        <v>1</v>
      </c>
      <c r="BX319" s="24" t="str">
        <f t="shared" si="280"/>
        <v/>
      </c>
      <c r="BY319" s="24" t="str">
        <f t="shared" si="281"/>
        <v/>
      </c>
      <c r="BZ319" s="24" t="str">
        <f t="shared" si="282"/>
        <v/>
      </c>
      <c r="CA319" s="24" t="str">
        <f t="shared" si="283"/>
        <v/>
      </c>
      <c r="CB319" s="24">
        <f t="shared" si="250"/>
        <v>0</v>
      </c>
      <c r="CC319" s="24">
        <f t="shared" si="284"/>
        <v>0</v>
      </c>
      <c r="CD319" s="25">
        <f t="shared" si="285"/>
        <v>0</v>
      </c>
      <c r="CE319" s="24" t="str">
        <f t="shared" si="286"/>
        <v/>
      </c>
      <c r="CF319">
        <f t="shared" si="287"/>
        <v>1</v>
      </c>
      <c r="CG319">
        <f t="shared" si="251"/>
        <v>0</v>
      </c>
      <c r="CH319">
        <f t="shared" si="252"/>
        <v>0</v>
      </c>
      <c r="CI319">
        <f t="shared" si="253"/>
        <v>0</v>
      </c>
      <c r="CJ319">
        <f t="shared" si="254"/>
        <v>0</v>
      </c>
      <c r="CK319">
        <f t="shared" si="261"/>
        <v>25.735294117647079</v>
      </c>
      <c r="CL319">
        <f t="shared" si="255"/>
        <v>1.4780000000000002</v>
      </c>
      <c r="CM319">
        <f t="shared" si="256"/>
        <v>1</v>
      </c>
      <c r="CN319" t="str">
        <f t="shared" si="288"/>
        <v/>
      </c>
      <c r="CO319" t="str">
        <f t="shared" si="289"/>
        <v/>
      </c>
    </row>
    <row r="320" spans="1:93" ht="16" hidden="1" x14ac:dyDescent="0.2">
      <c r="A320">
        <v>451</v>
      </c>
      <c r="B320" t="s">
        <v>1264</v>
      </c>
      <c r="C320" t="s">
        <v>94</v>
      </c>
      <c r="D320" t="s">
        <v>1265</v>
      </c>
      <c r="E320" t="s">
        <v>217</v>
      </c>
      <c r="F320" t="s">
        <v>97</v>
      </c>
      <c r="G320">
        <v>90731</v>
      </c>
      <c r="H320" t="s">
        <v>1266</v>
      </c>
      <c r="J320" t="str">
        <f t="shared" si="266"/>
        <v>Dorothy Amador (26)_0</v>
      </c>
      <c r="K320" s="22">
        <v>15192</v>
      </c>
      <c r="L320">
        <v>1</v>
      </c>
      <c r="M320" s="22" t="s">
        <v>1267</v>
      </c>
      <c r="N320" s="22"/>
      <c r="O320">
        <v>0</v>
      </c>
      <c r="P320">
        <v>0</v>
      </c>
      <c r="Q320">
        <v>0</v>
      </c>
      <c r="R320">
        <f t="shared" si="267"/>
        <v>0</v>
      </c>
      <c r="S320">
        <f t="shared" si="268"/>
        <v>1</v>
      </c>
      <c r="T320">
        <f t="shared" si="269"/>
        <v>0</v>
      </c>
      <c r="U320">
        <f t="shared" si="270"/>
        <v>0</v>
      </c>
      <c r="V320">
        <f t="shared" si="271"/>
        <v>0</v>
      </c>
      <c r="W320">
        <f t="shared" si="265"/>
        <v>0</v>
      </c>
      <c r="X320">
        <f t="shared" si="272"/>
        <v>0</v>
      </c>
      <c r="Y320" s="22" t="s">
        <v>1268</v>
      </c>
      <c r="Z320">
        <v>0</v>
      </c>
      <c r="AA320">
        <f t="shared" si="262"/>
        <v>1</v>
      </c>
      <c r="AB320">
        <f t="shared" si="273"/>
        <v>0</v>
      </c>
      <c r="AC320">
        <v>0</v>
      </c>
      <c r="AD320">
        <v>0</v>
      </c>
      <c r="AE320">
        <f t="shared" si="274"/>
        <v>1</v>
      </c>
      <c r="AF320" s="23">
        <v>1</v>
      </c>
      <c r="AG320">
        <f t="shared" si="263"/>
        <v>0</v>
      </c>
      <c r="AH320">
        <v>0</v>
      </c>
      <c r="AJ320">
        <f t="shared" si="275"/>
        <v>0</v>
      </c>
      <c r="AK320" s="22" t="s">
        <v>1269</v>
      </c>
      <c r="AN320">
        <v>15</v>
      </c>
      <c r="AO320" s="24">
        <v>2</v>
      </c>
      <c r="AP320" s="25">
        <f t="shared" si="247"/>
        <v>66.901369863013699</v>
      </c>
      <c r="AQ320">
        <v>2</v>
      </c>
      <c r="AS320" s="26">
        <v>0</v>
      </c>
      <c r="AT320" s="24">
        <v>1</v>
      </c>
      <c r="AU320" s="27">
        <v>7</v>
      </c>
      <c r="AV320" s="27"/>
      <c r="AW320" s="22">
        <v>39967</v>
      </c>
      <c r="AX320" s="22" t="str">
        <f>IF(ISERROR(VLOOKUP($J320,'[1]early late'!$G$1:$BT$134,7,FALSE)),"",VLOOKUP($J320,'[1]early late'!$G$1:$BT$134,7,FALSE))</f>
        <v/>
      </c>
      <c r="AY320" s="22">
        <v>40077</v>
      </c>
      <c r="AZ320" s="27">
        <f t="shared" si="293"/>
        <v>3.6</v>
      </c>
      <c r="BA320" t="s">
        <v>118</v>
      </c>
      <c r="BB320" s="25">
        <f t="shared" si="290"/>
        <v>1</v>
      </c>
      <c r="BC320" s="27">
        <v>2.14</v>
      </c>
      <c r="BD320" s="27">
        <v>14.54</v>
      </c>
      <c r="BE320" s="27">
        <v>0.38</v>
      </c>
      <c r="BF320" s="27">
        <v>14.89</v>
      </c>
      <c r="BG320" s="27" t="str">
        <f>IF(ISERROR(VLOOKUP($J320,'[1]early late'!$G$1:$BT$134,8,FALSE)),"",VLOOKUP($J320,'[1]early late'!$G$1:$BT$134,8,FALSE))</f>
        <v/>
      </c>
      <c r="BH320" s="27" t="str">
        <f>IF(ISERROR(VLOOKUP($J320,'[1]early late'!$G$1:$BT$134,9,FALSE)),"",VLOOKUP($J320,'[1]early late'!$G$1:$BT$134,9,FALSE))</f>
        <v/>
      </c>
      <c r="BI320" s="27"/>
      <c r="BJ320" s="27">
        <v>3.34</v>
      </c>
      <c r="BK320" s="27">
        <v>14.73</v>
      </c>
      <c r="BM320" s="28" t="s">
        <v>1270</v>
      </c>
      <c r="BN320" s="28" t="str">
        <f>IF(ISERROR(VLOOKUP($J320,'[1]early late'!$G$1:$BT$134,40,FALSE)),"",VLOOKUP($J320,'[1]early late'!$G$1:$BT$134,40,FALSE))</f>
        <v/>
      </c>
      <c r="BO320" s="28" t="str">
        <f>IF(ISERROR(VLOOKUP($J320,'[1]early late'!$G$1:$BT$134,41,FALSE)),"",VLOOKUP($J320,'[1]early late'!$G$1:$BT$134,41,FALSE))</f>
        <v/>
      </c>
      <c r="BP320">
        <f t="shared" si="248"/>
        <v>-1.7600000000000002</v>
      </c>
      <c r="BQ320">
        <f t="shared" si="276"/>
        <v>0.35000000000000142</v>
      </c>
      <c r="BR320">
        <f t="shared" si="277"/>
        <v>2.1100000000000017</v>
      </c>
      <c r="BS320">
        <f t="shared" si="249"/>
        <v>1.1999999999999997</v>
      </c>
      <c r="BT320">
        <f t="shared" si="278"/>
        <v>0.19000000000000128</v>
      </c>
      <c r="BU320">
        <f t="shared" si="279"/>
        <v>-1.009999999999998</v>
      </c>
      <c r="BW320" s="24">
        <f t="shared" si="291"/>
        <v>0</v>
      </c>
      <c r="BX320" s="24" t="str">
        <f t="shared" si="280"/>
        <v/>
      </c>
      <c r="BY320" s="24" t="str">
        <f t="shared" si="281"/>
        <v/>
      </c>
      <c r="BZ320" s="24" t="str">
        <f t="shared" si="282"/>
        <v/>
      </c>
      <c r="CA320" s="24" t="str">
        <f t="shared" si="283"/>
        <v/>
      </c>
      <c r="CB320" s="24" t="str">
        <f t="shared" si="250"/>
        <v/>
      </c>
      <c r="CC320" s="24">
        <f t="shared" si="284"/>
        <v>1</v>
      </c>
      <c r="CD320" s="25">
        <f t="shared" si="285"/>
        <v>0</v>
      </c>
      <c r="CE320" s="24" t="str">
        <f t="shared" si="286"/>
        <v/>
      </c>
      <c r="CF320">
        <f t="shared" si="287"/>
        <v>1</v>
      </c>
      <c r="CG320">
        <f t="shared" si="251"/>
        <v>1</v>
      </c>
      <c r="CH320">
        <f t="shared" si="252"/>
        <v>1</v>
      </c>
      <c r="CI320">
        <f t="shared" si="253"/>
        <v>0</v>
      </c>
      <c r="CJ320">
        <f t="shared" si="254"/>
        <v>1</v>
      </c>
      <c r="CK320">
        <f t="shared" si="261"/>
        <v>5.8333333333333348</v>
      </c>
      <c r="CL320">
        <f t="shared" si="255"/>
        <v>0.55000000000000027</v>
      </c>
      <c r="CM320">
        <f t="shared" si="256"/>
        <v>0</v>
      </c>
      <c r="CN320" t="str">
        <f t="shared" si="288"/>
        <v/>
      </c>
      <c r="CO320" t="str">
        <f t="shared" si="289"/>
        <v/>
      </c>
    </row>
    <row r="321" spans="1:93" ht="16" x14ac:dyDescent="0.2">
      <c r="A321">
        <v>453</v>
      </c>
      <c r="B321" t="s">
        <v>1271</v>
      </c>
      <c r="C321" t="s">
        <v>94</v>
      </c>
      <c r="D321" t="s">
        <v>1272</v>
      </c>
      <c r="E321" t="s">
        <v>1273</v>
      </c>
      <c r="F321" t="s">
        <v>97</v>
      </c>
      <c r="G321">
        <v>92391</v>
      </c>
      <c r="H321" t="s">
        <v>1274</v>
      </c>
      <c r="J321" t="str">
        <f t="shared" si="266"/>
        <v>Elaine Tebow-x_0</v>
      </c>
      <c r="K321" s="22" t="str">
        <f>IF(ISERROR(VLOOKUP($J321,'[1]early late'!$G$1:$BT$134,4,FALSE)),"",VLOOKUP($J321,'[1]early late'!$G$1:$BT$134,4,FALSE))</f>
        <v/>
      </c>
      <c r="L321">
        <v>0</v>
      </c>
      <c r="M321" s="22"/>
      <c r="N321" s="22"/>
      <c r="O321">
        <v>0</v>
      </c>
      <c r="P321">
        <v>0</v>
      </c>
      <c r="Q321">
        <v>0</v>
      </c>
      <c r="R321">
        <f t="shared" si="267"/>
        <v>0</v>
      </c>
      <c r="S321">
        <f t="shared" si="268"/>
        <v>0</v>
      </c>
      <c r="T321">
        <f t="shared" si="269"/>
        <v>0</v>
      </c>
      <c r="U321">
        <f t="shared" si="270"/>
        <v>0</v>
      </c>
      <c r="V321">
        <f t="shared" si="271"/>
        <v>0</v>
      </c>
      <c r="W321">
        <f t="shared" si="265"/>
        <v>0</v>
      </c>
      <c r="X321">
        <f t="shared" si="272"/>
        <v>0</v>
      </c>
      <c r="Y321" s="22" t="s">
        <v>158</v>
      </c>
      <c r="Z321">
        <v>0</v>
      </c>
      <c r="AA321">
        <f t="shared" si="262"/>
        <v>1</v>
      </c>
      <c r="AB321">
        <f t="shared" si="273"/>
        <v>0</v>
      </c>
      <c r="AC321">
        <v>0</v>
      </c>
      <c r="AD321">
        <v>0</v>
      </c>
      <c r="AE321">
        <f t="shared" si="274"/>
        <v>0</v>
      </c>
      <c r="AF321" s="23">
        <f>IF(ISERROR(SEARCH("canth",Y321)),0,1)</f>
        <v>0</v>
      </c>
      <c r="AG321">
        <f t="shared" si="263"/>
        <v>0</v>
      </c>
      <c r="AH321">
        <v>1</v>
      </c>
      <c r="AI321" t="s">
        <v>1275</v>
      </c>
      <c r="AJ321">
        <f t="shared" si="275"/>
        <v>0</v>
      </c>
      <c r="AK321" s="22"/>
      <c r="AN321" t="str">
        <f>IF(ISERROR(VLOOKUP($J321,'[1]early late'!$G$1:$BT$134,6,FALSE)),"",VLOOKUP($J321,'[1]early late'!$G$1:$BT$134,6,FALSE))</f>
        <v/>
      </c>
      <c r="AO321" s="24">
        <v>2</v>
      </c>
      <c r="AP321" s="24" t="e">
        <f t="shared" si="247"/>
        <v>#VALUE!</v>
      </c>
      <c r="AQ321">
        <v>2</v>
      </c>
      <c r="AS321" s="26">
        <v>0</v>
      </c>
      <c r="AT321" s="24">
        <v>1</v>
      </c>
      <c r="AU321" s="27">
        <v>7</v>
      </c>
      <c r="AV321" s="27"/>
      <c r="AW321" s="22">
        <v>36607</v>
      </c>
      <c r="AX321" s="22" t="str">
        <f>IF(ISERROR(VLOOKUP($J321,'[1]early late'!$G$1:$BT$134,7,FALSE)),"",VLOOKUP($J321,'[1]early late'!$G$1:$BT$134,7,FALSE))</f>
        <v/>
      </c>
      <c r="AY321" s="22">
        <v>37214</v>
      </c>
      <c r="AZ321" s="27">
        <f t="shared" si="293"/>
        <v>19.899999999999999</v>
      </c>
      <c r="BA321" t="s">
        <v>245</v>
      </c>
      <c r="BB321" s="25">
        <f t="shared" si="290"/>
        <v>2</v>
      </c>
      <c r="BC321" s="27">
        <v>0.65</v>
      </c>
      <c r="BD321" s="27">
        <v>13.45</v>
      </c>
      <c r="BE321" s="27">
        <v>0.48099999999999998</v>
      </c>
      <c r="BF321" s="27">
        <v>13.831</v>
      </c>
      <c r="BG321" s="27" t="str">
        <f>IF(ISERROR(VLOOKUP($J321,'[1]early late'!$G$1:$BT$134,8,FALSE)),"",VLOOKUP($J321,'[1]early late'!$G$1:$BT$134,8,FALSE))</f>
        <v/>
      </c>
      <c r="BH321" s="27" t="str">
        <f>IF(ISERROR(VLOOKUP($J321,'[1]early late'!$G$1:$BT$134,9,FALSE)),"",VLOOKUP($J321,'[1]early late'!$G$1:$BT$134,9,FALSE))</f>
        <v/>
      </c>
      <c r="BI321" s="27"/>
      <c r="BJ321">
        <v>2.61</v>
      </c>
      <c r="BK321">
        <v>15.29</v>
      </c>
      <c r="BM321" s="28" t="s">
        <v>1276</v>
      </c>
      <c r="BN321" s="28" t="str">
        <f>IF(ISERROR(VLOOKUP($J321,'[1]early late'!$G$1:$BT$134,40,FALSE)),"",VLOOKUP($J321,'[1]early late'!$G$1:$BT$134,40,FALSE))</f>
        <v/>
      </c>
      <c r="BO321" s="28" t="str">
        <f>IF(ISERROR(VLOOKUP($J321,'[1]early late'!$G$1:$BT$134,41,FALSE)),"",VLOOKUP($J321,'[1]early late'!$G$1:$BT$134,41,FALSE))</f>
        <v/>
      </c>
      <c r="BP321">
        <f t="shared" si="248"/>
        <v>-0.16900000000000004</v>
      </c>
      <c r="BQ321">
        <f t="shared" si="276"/>
        <v>0.38100000000000023</v>
      </c>
      <c r="BR321">
        <f t="shared" si="277"/>
        <v>0.55000000000000027</v>
      </c>
      <c r="BS321">
        <f t="shared" si="249"/>
        <v>1.96</v>
      </c>
      <c r="BT321">
        <f t="shared" si="278"/>
        <v>1.8399999999999999</v>
      </c>
      <c r="BU321">
        <f t="shared" si="279"/>
        <v>-0.11999999999999922</v>
      </c>
      <c r="BW321" s="24">
        <f t="shared" si="291"/>
        <v>1</v>
      </c>
      <c r="BX321" s="24" t="str">
        <f t="shared" si="280"/>
        <v/>
      </c>
      <c r="BY321" s="24" t="str">
        <f t="shared" si="281"/>
        <v/>
      </c>
      <c r="BZ321" s="24" t="str">
        <f t="shared" si="282"/>
        <v/>
      </c>
      <c r="CA321" s="24" t="str">
        <f t="shared" si="283"/>
        <v/>
      </c>
      <c r="CB321" s="24">
        <f t="shared" si="250"/>
        <v>1</v>
      </c>
      <c r="CC321" s="24">
        <f t="shared" si="284"/>
        <v>0</v>
      </c>
      <c r="CD321" s="25">
        <f t="shared" si="285"/>
        <v>0</v>
      </c>
      <c r="CE321" s="24" t="str">
        <f t="shared" si="286"/>
        <v/>
      </c>
      <c r="CF321">
        <f t="shared" si="287"/>
        <v>1</v>
      </c>
      <c r="CG321">
        <f t="shared" si="251"/>
        <v>1</v>
      </c>
      <c r="CH321">
        <f t="shared" si="252"/>
        <v>1</v>
      </c>
      <c r="CI321">
        <f t="shared" si="253"/>
        <v>0</v>
      </c>
      <c r="CJ321">
        <f t="shared" si="254"/>
        <v>1</v>
      </c>
      <c r="CK321">
        <f t="shared" si="261"/>
        <v>3.5714285714285716</v>
      </c>
      <c r="CL321">
        <f t="shared" si="255"/>
        <v>-0.20999999999999996</v>
      </c>
      <c r="CM321">
        <f t="shared" si="256"/>
        <v>0</v>
      </c>
      <c r="CN321" t="str">
        <f t="shared" si="288"/>
        <v/>
      </c>
      <c r="CO321" t="str">
        <f t="shared" si="289"/>
        <v/>
      </c>
    </row>
    <row r="322" spans="1:93" ht="16" x14ac:dyDescent="0.2">
      <c r="A322">
        <v>454</v>
      </c>
      <c r="B322" t="s">
        <v>1271</v>
      </c>
      <c r="C322" t="s">
        <v>94</v>
      </c>
      <c r="D322" t="s">
        <v>1272</v>
      </c>
      <c r="E322" t="s">
        <v>1273</v>
      </c>
      <c r="F322" t="s">
        <v>97</v>
      </c>
      <c r="G322">
        <v>92391</v>
      </c>
      <c r="H322" t="s">
        <v>1274</v>
      </c>
      <c r="J322" t="str">
        <f t="shared" si="266"/>
        <v>Elaine Tebow-x_1</v>
      </c>
      <c r="K322" s="22" t="str">
        <f>IF(ISERROR(VLOOKUP($J322,'[1]early late'!$G$1:$BT$134,4,FALSE)),"",VLOOKUP($J322,'[1]early late'!$G$1:$BT$134,4,FALSE))</f>
        <v/>
      </c>
      <c r="L322">
        <v>0</v>
      </c>
      <c r="M322" s="22"/>
      <c r="N322" s="22"/>
      <c r="O322">
        <v>0</v>
      </c>
      <c r="P322">
        <v>0</v>
      </c>
      <c r="Q322">
        <v>0</v>
      </c>
      <c r="R322">
        <f t="shared" si="267"/>
        <v>0</v>
      </c>
      <c r="S322">
        <f t="shared" si="268"/>
        <v>0</v>
      </c>
      <c r="T322">
        <f t="shared" si="269"/>
        <v>0</v>
      </c>
      <c r="U322">
        <f t="shared" si="270"/>
        <v>0</v>
      </c>
      <c r="V322">
        <f t="shared" si="271"/>
        <v>0</v>
      </c>
      <c r="W322">
        <f t="shared" si="265"/>
        <v>0</v>
      </c>
      <c r="X322">
        <f t="shared" si="272"/>
        <v>0</v>
      </c>
      <c r="Y322" s="22" t="s">
        <v>158</v>
      </c>
      <c r="Z322">
        <v>0</v>
      </c>
      <c r="AA322">
        <f t="shared" si="262"/>
        <v>1</v>
      </c>
      <c r="AB322">
        <f t="shared" si="273"/>
        <v>0</v>
      </c>
      <c r="AC322" s="35">
        <v>0</v>
      </c>
      <c r="AD322">
        <v>0</v>
      </c>
      <c r="AE322">
        <f t="shared" si="274"/>
        <v>0</v>
      </c>
      <c r="AF322" s="23">
        <f>IF(ISERROR(SEARCH("canth",Y322)),0,1)</f>
        <v>0</v>
      </c>
      <c r="AG322">
        <f t="shared" si="263"/>
        <v>0</v>
      </c>
      <c r="AH322">
        <v>1</v>
      </c>
      <c r="AI322" t="s">
        <v>1275</v>
      </c>
      <c r="AJ322">
        <f t="shared" si="275"/>
        <v>0</v>
      </c>
      <c r="AK322" s="22"/>
      <c r="AN322" t="str">
        <f>IF(ISERROR(VLOOKUP($J322,'[1]early late'!$G$1:$BT$134,6,FALSE)),"",VLOOKUP($J322,'[1]early late'!$G$1:$BT$134,6,FALSE))</f>
        <v/>
      </c>
      <c r="AO322" s="24">
        <v>2</v>
      </c>
      <c r="AP322" s="25" t="e">
        <f t="shared" si="247"/>
        <v>#VALUE!</v>
      </c>
      <c r="AQ322">
        <v>2</v>
      </c>
      <c r="AS322" s="26">
        <v>1</v>
      </c>
      <c r="AT322" s="24">
        <v>1</v>
      </c>
      <c r="AU322" s="27">
        <v>7</v>
      </c>
      <c r="AV322" s="27"/>
      <c r="AW322" s="22">
        <v>36607</v>
      </c>
      <c r="AX322" s="22" t="str">
        <f>IF(ISERROR(VLOOKUP($J322,'[1]early late'!$G$1:$BT$134,7,FALSE)),"",VLOOKUP($J322,'[1]early late'!$G$1:$BT$134,7,FALSE))</f>
        <v/>
      </c>
      <c r="AY322" s="22">
        <f>AY321</f>
        <v>37214</v>
      </c>
      <c r="AZ322" s="27">
        <f t="shared" si="293"/>
        <v>19.899999999999999</v>
      </c>
      <c r="BA322" t="s">
        <v>245</v>
      </c>
      <c r="BB322" s="25">
        <f t="shared" si="290"/>
        <v>2</v>
      </c>
      <c r="BC322" s="27">
        <v>1.29</v>
      </c>
      <c r="BD322" s="27">
        <v>13.58</v>
      </c>
      <c r="BE322" s="27">
        <v>0.72199999999999998</v>
      </c>
      <c r="BF322" s="27">
        <v>13.472</v>
      </c>
      <c r="BG322" s="27" t="str">
        <f>IF(ISERROR(VLOOKUP($J322,'[1]early late'!$G$1:$BT$134,8,FALSE)),"",VLOOKUP($J322,'[1]early late'!$G$1:$BT$134,8,FALSE))</f>
        <v/>
      </c>
      <c r="BH322" s="27" t="str">
        <f>IF(ISERROR(VLOOKUP($J322,'[1]early late'!$G$1:$BT$134,9,FALSE)),"",VLOOKUP($J322,'[1]early late'!$G$1:$BT$134,9,FALSE))</f>
        <v/>
      </c>
      <c r="BI322" s="27"/>
      <c r="BJ322">
        <v>3.04</v>
      </c>
      <c r="BK322">
        <v>15.03</v>
      </c>
      <c r="BM322" s="28" t="s">
        <v>1276</v>
      </c>
      <c r="BN322" s="28" t="str">
        <f>IF(ISERROR(VLOOKUP($J322,'[1]early late'!$G$1:$BT$134,40,FALSE)),"",VLOOKUP($J322,'[1]early late'!$G$1:$BT$134,40,FALSE))</f>
        <v/>
      </c>
      <c r="BO322" s="28" t="str">
        <f>IF(ISERROR(VLOOKUP($J322,'[1]early late'!$G$1:$BT$134,41,FALSE)),"",VLOOKUP($J322,'[1]early late'!$G$1:$BT$134,41,FALSE))</f>
        <v/>
      </c>
      <c r="BP322">
        <f t="shared" si="248"/>
        <v>-0.56800000000000006</v>
      </c>
      <c r="BQ322">
        <f t="shared" si="276"/>
        <v>-0.10800000000000054</v>
      </c>
      <c r="BR322">
        <f t="shared" si="277"/>
        <v>0.45999999999999952</v>
      </c>
      <c r="BS322">
        <f t="shared" si="249"/>
        <v>1.75</v>
      </c>
      <c r="BT322">
        <f t="shared" si="278"/>
        <v>1.4499999999999993</v>
      </c>
      <c r="BU322">
        <f t="shared" si="279"/>
        <v>-0.30000000000000071</v>
      </c>
      <c r="BW322" s="24">
        <f t="shared" si="291"/>
        <v>1</v>
      </c>
      <c r="BX322" s="24" t="str">
        <f t="shared" si="280"/>
        <v/>
      </c>
      <c r="BY322" s="24" t="str">
        <f t="shared" si="281"/>
        <v/>
      </c>
      <c r="BZ322" s="24" t="str">
        <f t="shared" si="282"/>
        <v/>
      </c>
      <c r="CA322" s="24" t="str">
        <f t="shared" si="283"/>
        <v/>
      </c>
      <c r="CB322" s="24">
        <f t="shared" si="250"/>
        <v>1</v>
      </c>
      <c r="CC322" s="24">
        <f t="shared" si="284"/>
        <v>0</v>
      </c>
      <c r="CD322" s="25">
        <f t="shared" si="285"/>
        <v>0</v>
      </c>
      <c r="CE322" s="24" t="str">
        <f t="shared" si="286"/>
        <v/>
      </c>
      <c r="CF322">
        <f t="shared" si="287"/>
        <v>1</v>
      </c>
      <c r="CG322">
        <f t="shared" si="251"/>
        <v>1</v>
      </c>
      <c r="CH322">
        <f t="shared" si="252"/>
        <v>1</v>
      </c>
      <c r="CI322">
        <f t="shared" si="253"/>
        <v>0</v>
      </c>
      <c r="CJ322">
        <f t="shared" si="254"/>
        <v>1</v>
      </c>
      <c r="CK322">
        <f t="shared" si="261"/>
        <v>4</v>
      </c>
      <c r="CL322">
        <f t="shared" si="255"/>
        <v>0</v>
      </c>
      <c r="CM322">
        <f t="shared" si="256"/>
        <v>0</v>
      </c>
      <c r="CN322" t="str">
        <f t="shared" si="288"/>
        <v/>
      </c>
      <c r="CO322" t="str">
        <f t="shared" si="289"/>
        <v/>
      </c>
    </row>
    <row r="323" spans="1:93" ht="16" x14ac:dyDescent="0.2">
      <c r="A323">
        <v>472</v>
      </c>
      <c r="B323" t="s">
        <v>1331</v>
      </c>
      <c r="C323" t="s">
        <v>94</v>
      </c>
      <c r="D323" t="s">
        <v>1332</v>
      </c>
      <c r="E323" t="s">
        <v>1333</v>
      </c>
      <c r="F323" t="s">
        <v>97</v>
      </c>
      <c r="G323">
        <v>92308</v>
      </c>
      <c r="H323" t="s">
        <v>1334</v>
      </c>
      <c r="J323" t="str">
        <f t="shared" si="266"/>
        <v>Hilda Rose_0</v>
      </c>
      <c r="K323" s="22">
        <v>11267</v>
      </c>
      <c r="L323">
        <v>1</v>
      </c>
      <c r="M323" s="22" t="s">
        <v>839</v>
      </c>
      <c r="N323" s="22"/>
      <c r="O323">
        <v>0</v>
      </c>
      <c r="P323">
        <v>0</v>
      </c>
      <c r="Q323">
        <v>0</v>
      </c>
      <c r="R323">
        <f t="shared" si="267"/>
        <v>0</v>
      </c>
      <c r="S323">
        <f t="shared" si="268"/>
        <v>1</v>
      </c>
      <c r="T323">
        <f t="shared" si="269"/>
        <v>0</v>
      </c>
      <c r="U323">
        <f t="shared" si="270"/>
        <v>0</v>
      </c>
      <c r="V323">
        <f t="shared" si="271"/>
        <v>0</v>
      </c>
      <c r="W323">
        <f t="shared" ref="W323:W354" si="294">IF(ISERROR(SEARCH("glauc",M323)),0,1)</f>
        <v>0</v>
      </c>
      <c r="X323">
        <f t="shared" si="272"/>
        <v>0</v>
      </c>
      <c r="Y323" s="22" t="s">
        <v>889</v>
      </c>
      <c r="Z323">
        <v>0</v>
      </c>
      <c r="AA323">
        <f t="shared" si="262"/>
        <v>1</v>
      </c>
      <c r="AB323">
        <f t="shared" si="273"/>
        <v>0</v>
      </c>
      <c r="AC323">
        <v>0</v>
      </c>
      <c r="AD323">
        <v>0</v>
      </c>
      <c r="AE323">
        <f t="shared" si="274"/>
        <v>0</v>
      </c>
      <c r="AF323" s="23">
        <f>IF(ISERROR(SEARCH("canth",Y323)),0,1)</f>
        <v>0</v>
      </c>
      <c r="AG323">
        <f t="shared" si="263"/>
        <v>0</v>
      </c>
      <c r="AH323">
        <v>0</v>
      </c>
      <c r="AJ323">
        <f t="shared" si="275"/>
        <v>0</v>
      </c>
      <c r="AK323" s="22"/>
      <c r="AN323">
        <v>15</v>
      </c>
      <c r="AO323" s="24">
        <v>2</v>
      </c>
      <c r="AP323" s="25">
        <f t="shared" si="247"/>
        <v>73.443835616438349</v>
      </c>
      <c r="AQ323">
        <v>2</v>
      </c>
      <c r="AS323" s="26">
        <v>0</v>
      </c>
      <c r="AT323" s="24">
        <v>1</v>
      </c>
      <c r="AU323" s="27">
        <v>7</v>
      </c>
      <c r="AV323" s="27"/>
      <c r="AW323" s="22">
        <v>38464</v>
      </c>
      <c r="AX323" s="22" t="str">
        <f>IF(ISERROR(VLOOKUP($J323,'[1]early late'!$G$1:$BT$134,7,FALSE)),"",VLOOKUP($J323,'[1]early late'!$G$1:$BT$134,7,FALSE))</f>
        <v/>
      </c>
      <c r="AY323" s="22">
        <v>38547</v>
      </c>
      <c r="AZ323" s="27">
        <f t="shared" si="293"/>
        <v>2.7333333333333334</v>
      </c>
      <c r="BA323" t="s">
        <v>1235</v>
      </c>
      <c r="BB323" s="25">
        <f t="shared" si="290"/>
        <v>3</v>
      </c>
      <c r="BC323" s="27">
        <v>0.433</v>
      </c>
      <c r="BD323" s="27">
        <v>11.044</v>
      </c>
      <c r="BE323" s="27"/>
      <c r="BF323" s="27"/>
      <c r="BG323" s="27" t="str">
        <f>IF(ISERROR(VLOOKUP($J323,'[1]early late'!$G$1:$BT$134,8,FALSE)),"",VLOOKUP($J323,'[1]early late'!$G$1:$BT$134,8,FALSE))</f>
        <v/>
      </c>
      <c r="BH323" s="27" t="str">
        <f>IF(ISERROR(VLOOKUP($J323,'[1]early late'!$G$1:$BT$134,9,FALSE)),"",VLOOKUP($J323,'[1]early late'!$G$1:$BT$134,9,FALSE))</f>
        <v/>
      </c>
      <c r="BI323" s="27"/>
      <c r="BJ323">
        <v>3.68</v>
      </c>
      <c r="BK323">
        <v>12.12</v>
      </c>
      <c r="BM323" s="28" t="s">
        <v>1335</v>
      </c>
      <c r="BN323" s="28" t="str">
        <f>IF(ISERROR(VLOOKUP($J323,'[1]early late'!$G$1:$BT$134,40,FALSE)),"",VLOOKUP($J323,'[1]early late'!$G$1:$BT$134,40,FALSE))</f>
        <v/>
      </c>
      <c r="BO323" s="28" t="str">
        <f>IF(ISERROR(VLOOKUP($J323,'[1]early late'!$G$1:$BT$134,41,FALSE)),"",VLOOKUP($J323,'[1]early late'!$G$1:$BT$134,41,FALSE))</f>
        <v/>
      </c>
      <c r="BP323">
        <f t="shared" si="248"/>
        <v>-0.433</v>
      </c>
      <c r="BQ323">
        <f t="shared" si="276"/>
        <v>-11.044</v>
      </c>
      <c r="BR323">
        <f t="shared" si="277"/>
        <v>-10.611000000000001</v>
      </c>
      <c r="BS323">
        <f t="shared" si="249"/>
        <v>3.2470000000000003</v>
      </c>
      <c r="BT323">
        <f t="shared" si="278"/>
        <v>1.0759999999999987</v>
      </c>
      <c r="BU323">
        <f t="shared" si="279"/>
        <v>-2.1710000000000012</v>
      </c>
      <c r="BW323" s="24">
        <f t="shared" si="291"/>
        <v>0</v>
      </c>
      <c r="BX323" s="24" t="str">
        <f t="shared" si="280"/>
        <v/>
      </c>
      <c r="BY323" s="24" t="str">
        <f t="shared" si="281"/>
        <v/>
      </c>
      <c r="BZ323" s="24" t="str">
        <f t="shared" si="282"/>
        <v/>
      </c>
      <c r="CA323" s="24" t="str">
        <f t="shared" si="283"/>
        <v/>
      </c>
      <c r="CB323" s="24" t="str">
        <f t="shared" si="250"/>
        <v/>
      </c>
      <c r="CC323" s="24">
        <f t="shared" si="284"/>
        <v>0</v>
      </c>
      <c r="CD323" s="25">
        <f t="shared" si="285"/>
        <v>0</v>
      </c>
      <c r="CE323" s="24" t="str">
        <f t="shared" si="286"/>
        <v/>
      </c>
      <c r="CF323">
        <f t="shared" si="287"/>
        <v>1</v>
      </c>
      <c r="CG323">
        <f t="shared" si="251"/>
        <v>1</v>
      </c>
      <c r="CH323">
        <f t="shared" si="252"/>
        <v>1</v>
      </c>
      <c r="CI323">
        <f t="shared" si="253"/>
        <v>0</v>
      </c>
      <c r="CJ323">
        <f t="shared" si="254"/>
        <v>1</v>
      </c>
      <c r="CK323">
        <f t="shared" si="261"/>
        <v>2.1558361564521094</v>
      </c>
      <c r="CL323">
        <f t="shared" si="255"/>
        <v>-1.4970000000000003</v>
      </c>
      <c r="CM323">
        <f t="shared" si="256"/>
        <v>1</v>
      </c>
      <c r="CN323" t="str">
        <f t="shared" si="288"/>
        <v/>
      </c>
      <c r="CO323" t="str">
        <f t="shared" si="289"/>
        <v/>
      </c>
    </row>
    <row r="324" spans="1:93" ht="16" hidden="1" x14ac:dyDescent="0.2">
      <c r="A324">
        <v>478</v>
      </c>
      <c r="B324" t="s">
        <v>1353</v>
      </c>
      <c r="C324" t="s">
        <v>94</v>
      </c>
      <c r="D324" t="s">
        <v>1354</v>
      </c>
      <c r="E324" t="s">
        <v>109</v>
      </c>
      <c r="F324" t="s">
        <v>97</v>
      </c>
      <c r="G324">
        <v>90004</v>
      </c>
      <c r="H324" t="s">
        <v>1355</v>
      </c>
      <c r="J324" t="str">
        <f t="shared" si="266"/>
        <v>Jack Nagel_0</v>
      </c>
      <c r="K324" s="22">
        <v>8742</v>
      </c>
      <c r="L324">
        <v>1</v>
      </c>
      <c r="M324" s="22" t="s">
        <v>297</v>
      </c>
      <c r="N324" s="22"/>
      <c r="O324">
        <v>0</v>
      </c>
      <c r="P324">
        <v>0</v>
      </c>
      <c r="Q324">
        <v>0</v>
      </c>
      <c r="R324">
        <f t="shared" si="267"/>
        <v>0</v>
      </c>
      <c r="S324">
        <f t="shared" si="268"/>
        <v>1</v>
      </c>
      <c r="T324">
        <f t="shared" si="269"/>
        <v>0</v>
      </c>
      <c r="U324">
        <f t="shared" si="270"/>
        <v>0</v>
      </c>
      <c r="V324">
        <f t="shared" si="271"/>
        <v>0</v>
      </c>
      <c r="W324">
        <f t="shared" si="294"/>
        <v>0</v>
      </c>
      <c r="X324">
        <f t="shared" si="272"/>
        <v>0</v>
      </c>
      <c r="Y324" s="22" t="s">
        <v>1356</v>
      </c>
      <c r="Z324">
        <v>0</v>
      </c>
      <c r="AA324">
        <f t="shared" si="262"/>
        <v>1</v>
      </c>
      <c r="AB324">
        <f t="shared" si="273"/>
        <v>0</v>
      </c>
      <c r="AC324">
        <v>0</v>
      </c>
      <c r="AD324">
        <v>0</v>
      </c>
      <c r="AE324">
        <f t="shared" si="274"/>
        <v>1</v>
      </c>
      <c r="AF324" s="23">
        <v>1</v>
      </c>
      <c r="AG324">
        <f t="shared" si="263"/>
        <v>0</v>
      </c>
      <c r="AH324">
        <v>0</v>
      </c>
      <c r="AJ324">
        <f t="shared" si="275"/>
        <v>0</v>
      </c>
      <c r="AK324" s="22" t="s">
        <v>147</v>
      </c>
      <c r="AN324" t="str">
        <f>IF(ISERROR(VLOOKUP($J324,'[1]early late'!$G$1:$BT$134,6,FALSE)),"",VLOOKUP($J324,'[1]early late'!$G$1:$BT$134,6,FALSE))</f>
        <v/>
      </c>
      <c r="AO324" s="24">
        <v>1</v>
      </c>
      <c r="AP324" s="25">
        <f t="shared" ref="AP324:AP387" si="295">DAYS360(K324,AW324)/365</f>
        <v>82.109589041095887</v>
      </c>
      <c r="AQ324">
        <v>2</v>
      </c>
      <c r="AS324" s="26">
        <v>0</v>
      </c>
      <c r="AT324" s="24">
        <v>1</v>
      </c>
      <c r="AU324" s="27">
        <v>7</v>
      </c>
      <c r="AV324" s="27"/>
      <c r="AW324" s="22">
        <v>39148</v>
      </c>
      <c r="AX324" s="22" t="str">
        <f>IF(ISERROR(VLOOKUP($J324,'[1]early late'!$G$1:$BT$134,7,FALSE)),"",VLOOKUP($J324,'[1]early late'!$G$1:$BT$134,7,FALSE))</f>
        <v/>
      </c>
      <c r="AY324" s="22">
        <v>41298</v>
      </c>
      <c r="AZ324" s="27">
        <f t="shared" si="293"/>
        <v>70.566666666666663</v>
      </c>
      <c r="BA324" t="s">
        <v>101</v>
      </c>
      <c r="BB324" s="25">
        <f t="shared" si="290"/>
        <v>0</v>
      </c>
      <c r="BC324" s="27">
        <v>1.1499999999999999</v>
      </c>
      <c r="BD324" s="27">
        <v>18.739999999999998</v>
      </c>
      <c r="BE324" s="27">
        <v>2.91</v>
      </c>
      <c r="BF324" s="27">
        <v>23.981000000000002</v>
      </c>
      <c r="BG324" s="27" t="str">
        <f>IF(ISERROR(VLOOKUP($J324,'[1]early late'!$G$1:$BT$134,8,FALSE)),"",VLOOKUP($J324,'[1]early late'!$G$1:$BT$134,8,FALSE))</f>
        <v/>
      </c>
      <c r="BH324" s="27" t="str">
        <f>IF(ISERROR(VLOOKUP($J324,'[1]early late'!$G$1:$BT$134,9,FALSE)),"",VLOOKUP($J324,'[1]early late'!$G$1:$BT$134,9,FALSE))</f>
        <v/>
      </c>
      <c r="BI324" s="27"/>
      <c r="BJ324">
        <v>3.01</v>
      </c>
      <c r="BK324">
        <v>26.55</v>
      </c>
      <c r="BM324" s="28" t="s">
        <v>1357</v>
      </c>
      <c r="BN324" s="28" t="str">
        <f>IF(ISERROR(VLOOKUP($J324,'[1]early late'!$G$1:$BT$134,40,FALSE)),"",VLOOKUP($J324,'[1]early late'!$G$1:$BT$134,40,FALSE))</f>
        <v/>
      </c>
      <c r="BO324" s="28" t="str">
        <f>IF(ISERROR(VLOOKUP($J324,'[1]early late'!$G$1:$BT$134,41,FALSE)),"",VLOOKUP($J324,'[1]early late'!$G$1:$BT$134,41,FALSE))</f>
        <v/>
      </c>
      <c r="BP324">
        <f t="shared" ref="BP324:BP387" si="296">BE324-BC324</f>
        <v>1.7600000000000002</v>
      </c>
      <c r="BQ324">
        <f t="shared" si="276"/>
        <v>5.2410000000000032</v>
      </c>
      <c r="BR324">
        <f t="shared" si="277"/>
        <v>3.481000000000003</v>
      </c>
      <c r="BS324">
        <f t="shared" ref="BS324:BS387" si="297">IF(AND(ISNUMBER(BC324),ISNUMBER(BJ324)),BJ324-BC324,"")</f>
        <v>1.8599999999999999</v>
      </c>
      <c r="BT324">
        <f t="shared" si="278"/>
        <v>7.8100000000000023</v>
      </c>
      <c r="BU324">
        <f t="shared" si="279"/>
        <v>5.9499999999999993</v>
      </c>
      <c r="BW324" s="24">
        <f t="shared" si="291"/>
        <v>1</v>
      </c>
      <c r="BX324" s="24" t="str">
        <f t="shared" si="280"/>
        <v/>
      </c>
      <c r="BY324" s="24" t="str">
        <f t="shared" si="281"/>
        <v/>
      </c>
      <c r="BZ324" s="24" t="str">
        <f t="shared" si="282"/>
        <v/>
      </c>
      <c r="CA324" s="24" t="str">
        <f t="shared" si="283"/>
        <v/>
      </c>
      <c r="CB324" s="24">
        <f t="shared" ref="CB324:CB387" si="298">IF(BW324=1,IF(BP324&lt;0.5,1,0),"")</f>
        <v>0</v>
      </c>
      <c r="CC324" s="24">
        <f t="shared" si="284"/>
        <v>1</v>
      </c>
      <c r="CD324" s="25">
        <f t="shared" si="285"/>
        <v>0</v>
      </c>
      <c r="CE324" s="24" t="str">
        <f t="shared" si="286"/>
        <v/>
      </c>
      <c r="CF324">
        <f t="shared" si="287"/>
        <v>1</v>
      </c>
      <c r="CG324">
        <f t="shared" ref="CG324:CG387" si="299">IF(CF324=1,IF(BJ324&gt;2.500000001,1,0),"")</f>
        <v>1</v>
      </c>
      <c r="CH324">
        <f t="shared" ref="CH324:CH387" si="300">IF(CF324=1,IF(BJ324-BC324&gt;1,1,0),"")</f>
        <v>1</v>
      </c>
      <c r="CI324">
        <f t="shared" ref="CI324:CI387" si="301">IF(CF324=1,IF(AND(BX324&lt;1,BX324&gt;-1),1,0),"")</f>
        <v>0</v>
      </c>
      <c r="CJ324">
        <f t="shared" ref="CJ324:CJ387" si="302">IF(CF324=1,IF(CG324+CI324&gt;0,1,0),"")</f>
        <v>1</v>
      </c>
      <c r="CK324">
        <f t="shared" si="261"/>
        <v>3.763440860215054</v>
      </c>
      <c r="CL324">
        <f t="shared" si="255"/>
        <v>-0.10999999999999988</v>
      </c>
      <c r="CM324">
        <f t="shared" si="256"/>
        <v>0</v>
      </c>
      <c r="CN324" t="str">
        <f t="shared" si="288"/>
        <v/>
      </c>
      <c r="CO324" t="str">
        <f t="shared" si="289"/>
        <v/>
      </c>
    </row>
    <row r="325" spans="1:93" ht="16" hidden="1" x14ac:dyDescent="0.2">
      <c r="A325">
        <v>479</v>
      </c>
      <c r="B325" t="s">
        <v>1353</v>
      </c>
      <c r="C325" t="s">
        <v>94</v>
      </c>
      <c r="D325" t="s">
        <v>1354</v>
      </c>
      <c r="E325" t="s">
        <v>109</v>
      </c>
      <c r="F325" t="s">
        <v>97</v>
      </c>
      <c r="G325">
        <v>90004</v>
      </c>
      <c r="H325" t="s">
        <v>1355</v>
      </c>
      <c r="J325" t="str">
        <f t="shared" si="266"/>
        <v>Jack Nagel_1</v>
      </c>
      <c r="K325" s="22">
        <v>8742</v>
      </c>
      <c r="L325">
        <v>1</v>
      </c>
      <c r="M325" s="22" t="s">
        <v>297</v>
      </c>
      <c r="N325" s="22"/>
      <c r="O325">
        <v>0</v>
      </c>
      <c r="P325">
        <v>0</v>
      </c>
      <c r="Q325">
        <v>0</v>
      </c>
      <c r="R325">
        <f t="shared" si="267"/>
        <v>0</v>
      </c>
      <c r="S325">
        <f t="shared" si="268"/>
        <v>1</v>
      </c>
      <c r="T325">
        <f t="shared" si="269"/>
        <v>0</v>
      </c>
      <c r="U325">
        <f t="shared" si="270"/>
        <v>0</v>
      </c>
      <c r="V325">
        <f t="shared" si="271"/>
        <v>0</v>
      </c>
      <c r="W325">
        <f t="shared" si="294"/>
        <v>0</v>
      </c>
      <c r="X325">
        <f t="shared" si="272"/>
        <v>0</v>
      </c>
      <c r="Y325" s="22" t="s">
        <v>1356</v>
      </c>
      <c r="Z325">
        <v>0</v>
      </c>
      <c r="AA325">
        <f t="shared" si="262"/>
        <v>1</v>
      </c>
      <c r="AB325">
        <f t="shared" si="273"/>
        <v>0</v>
      </c>
      <c r="AC325">
        <v>0</v>
      </c>
      <c r="AD325">
        <v>0</v>
      </c>
      <c r="AE325">
        <f t="shared" si="274"/>
        <v>1</v>
      </c>
      <c r="AF325" s="23">
        <v>1</v>
      </c>
      <c r="AG325">
        <f t="shared" si="263"/>
        <v>0</v>
      </c>
      <c r="AH325">
        <v>0</v>
      </c>
      <c r="AJ325">
        <f t="shared" si="275"/>
        <v>0</v>
      </c>
      <c r="AK325" s="22" t="s">
        <v>147</v>
      </c>
      <c r="AN325" t="str">
        <f>IF(ISERROR(VLOOKUP($J325,'[1]early late'!$G$1:$BT$134,6,FALSE)),"",VLOOKUP($J325,'[1]early late'!$G$1:$BT$134,6,FALSE))</f>
        <v/>
      </c>
      <c r="AO325" s="24">
        <v>1</v>
      </c>
      <c r="AP325" s="25">
        <f t="shared" si="295"/>
        <v>82.109589041095887</v>
      </c>
      <c r="AQ325">
        <v>2</v>
      </c>
      <c r="AS325" s="26">
        <v>1</v>
      </c>
      <c r="AT325" s="24">
        <v>1</v>
      </c>
      <c r="AU325" s="27">
        <v>7</v>
      </c>
      <c r="AV325" s="27"/>
      <c r="AW325" s="22">
        <v>39148</v>
      </c>
      <c r="AX325" s="22" t="str">
        <f>IF(ISERROR(VLOOKUP($J325,'[1]early late'!$G$1:$BT$134,7,FALSE)),"",VLOOKUP($J325,'[1]early late'!$G$1:$BT$134,7,FALSE))</f>
        <v/>
      </c>
      <c r="AY325" s="22">
        <f>AY324</f>
        <v>41298</v>
      </c>
      <c r="AZ325" s="27">
        <f t="shared" si="293"/>
        <v>70.566666666666663</v>
      </c>
      <c r="BA325" t="s">
        <v>101</v>
      </c>
      <c r="BB325" s="25">
        <f t="shared" si="290"/>
        <v>0</v>
      </c>
      <c r="BC325" s="27">
        <v>1.28</v>
      </c>
      <c r="BD325" s="27">
        <v>16.63</v>
      </c>
      <c r="BE325" s="27">
        <v>2.2040000000000002</v>
      </c>
      <c r="BF325" s="27">
        <v>26.274000000000001</v>
      </c>
      <c r="BG325" s="27" t="str">
        <f>IF(ISERROR(VLOOKUP($J325,'[1]early late'!$G$1:$BT$134,8,FALSE)),"",VLOOKUP($J325,'[1]early late'!$G$1:$BT$134,8,FALSE))</f>
        <v/>
      </c>
      <c r="BH325" s="27" t="str">
        <f>IF(ISERROR(VLOOKUP($J325,'[1]early late'!$G$1:$BT$134,9,FALSE)),"",VLOOKUP($J325,'[1]early late'!$G$1:$BT$134,9,FALSE))</f>
        <v/>
      </c>
      <c r="BI325" s="27"/>
      <c r="BJ325">
        <v>3.81</v>
      </c>
      <c r="BK325">
        <v>24.25</v>
      </c>
      <c r="BM325" s="28" t="s">
        <v>1358</v>
      </c>
      <c r="BN325" s="28" t="str">
        <f>IF(ISERROR(VLOOKUP($J325,'[1]early late'!$G$1:$BT$134,40,FALSE)),"",VLOOKUP($J325,'[1]early late'!$G$1:$BT$134,40,FALSE))</f>
        <v/>
      </c>
      <c r="BO325" s="28" t="str">
        <f>IF(ISERROR(VLOOKUP($J325,'[1]early late'!$G$1:$BT$134,41,FALSE)),"",VLOOKUP($J325,'[1]early late'!$G$1:$BT$134,41,FALSE))</f>
        <v/>
      </c>
      <c r="BP325">
        <f t="shared" si="296"/>
        <v>0.92400000000000015</v>
      </c>
      <c r="BQ325">
        <f t="shared" si="276"/>
        <v>9.6440000000000019</v>
      </c>
      <c r="BR325">
        <f t="shared" si="277"/>
        <v>8.7200000000000024</v>
      </c>
      <c r="BS325">
        <f t="shared" si="297"/>
        <v>2.5300000000000002</v>
      </c>
      <c r="BT325">
        <f t="shared" si="278"/>
        <v>7.620000000000001</v>
      </c>
      <c r="BU325">
        <f t="shared" si="279"/>
        <v>5.0900000000000016</v>
      </c>
      <c r="BW325" s="24">
        <f t="shared" si="291"/>
        <v>0</v>
      </c>
      <c r="BX325" s="24" t="str">
        <f t="shared" si="280"/>
        <v/>
      </c>
      <c r="BY325" s="24" t="str">
        <f t="shared" si="281"/>
        <v/>
      </c>
      <c r="BZ325" s="24" t="str">
        <f t="shared" si="282"/>
        <v/>
      </c>
      <c r="CA325" s="24" t="str">
        <f t="shared" si="283"/>
        <v/>
      </c>
      <c r="CB325" s="24" t="str">
        <f t="shared" si="298"/>
        <v/>
      </c>
      <c r="CC325" s="24">
        <f t="shared" si="284"/>
        <v>1</v>
      </c>
      <c r="CD325" s="25">
        <f t="shared" si="285"/>
        <v>0</v>
      </c>
      <c r="CE325" s="24" t="str">
        <f t="shared" si="286"/>
        <v/>
      </c>
      <c r="CF325">
        <f t="shared" si="287"/>
        <v>1</v>
      </c>
      <c r="CG325">
        <f t="shared" si="299"/>
        <v>1</v>
      </c>
      <c r="CH325">
        <f t="shared" si="300"/>
        <v>1</v>
      </c>
      <c r="CI325">
        <f t="shared" si="301"/>
        <v>0</v>
      </c>
      <c r="CJ325">
        <f t="shared" si="302"/>
        <v>1</v>
      </c>
      <c r="CK325">
        <f t="shared" si="261"/>
        <v>2.7667984189723316</v>
      </c>
      <c r="CL325">
        <f t="shared" si="255"/>
        <v>-0.78000000000000025</v>
      </c>
      <c r="CM325">
        <f t="shared" si="256"/>
        <v>0</v>
      </c>
      <c r="CN325" t="str">
        <f t="shared" si="288"/>
        <v/>
      </c>
      <c r="CO325" t="str">
        <f t="shared" si="289"/>
        <v/>
      </c>
    </row>
    <row r="326" spans="1:93" ht="16" x14ac:dyDescent="0.2">
      <c r="A326">
        <v>488</v>
      </c>
      <c r="B326" t="s">
        <v>1391</v>
      </c>
      <c r="C326" t="s">
        <v>94</v>
      </c>
      <c r="D326" t="s">
        <v>1392</v>
      </c>
      <c r="E326" t="s">
        <v>188</v>
      </c>
      <c r="F326" t="s">
        <v>97</v>
      </c>
      <c r="G326">
        <v>91344</v>
      </c>
      <c r="H326" t="s">
        <v>1393</v>
      </c>
      <c r="J326" t="str">
        <f t="shared" si="266"/>
        <v>Kenneth Low_1</v>
      </c>
      <c r="K326" s="22">
        <v>21607</v>
      </c>
      <c r="L326">
        <v>0</v>
      </c>
      <c r="M326" s="22"/>
      <c r="N326" s="22"/>
      <c r="O326">
        <v>0</v>
      </c>
      <c r="P326">
        <v>0</v>
      </c>
      <c r="Q326">
        <v>0</v>
      </c>
      <c r="R326">
        <f t="shared" si="267"/>
        <v>0</v>
      </c>
      <c r="S326">
        <f t="shared" si="268"/>
        <v>0</v>
      </c>
      <c r="T326">
        <f t="shared" si="269"/>
        <v>0</v>
      </c>
      <c r="U326">
        <f t="shared" si="270"/>
        <v>0</v>
      </c>
      <c r="V326">
        <f t="shared" si="271"/>
        <v>0</v>
      </c>
      <c r="W326">
        <f t="shared" si="294"/>
        <v>0</v>
      </c>
      <c r="X326">
        <f t="shared" si="272"/>
        <v>0</v>
      </c>
      <c r="Y326" s="32" t="s">
        <v>1394</v>
      </c>
      <c r="Z326">
        <v>0</v>
      </c>
      <c r="AA326">
        <f t="shared" si="262"/>
        <v>1</v>
      </c>
      <c r="AB326">
        <f t="shared" si="273"/>
        <v>0</v>
      </c>
      <c r="AC326">
        <v>0</v>
      </c>
      <c r="AD326">
        <v>0</v>
      </c>
      <c r="AE326">
        <f t="shared" si="274"/>
        <v>0</v>
      </c>
      <c r="AF326" s="23">
        <f t="shared" ref="AF326:AF331" si="303">IF(ISERROR(SEARCH("canth",Y326)),0,1)</f>
        <v>0</v>
      </c>
      <c r="AG326">
        <f t="shared" si="263"/>
        <v>0</v>
      </c>
      <c r="AH326">
        <v>1</v>
      </c>
      <c r="AI326" t="s">
        <v>469</v>
      </c>
      <c r="AJ326">
        <f t="shared" si="275"/>
        <v>1</v>
      </c>
      <c r="AK326" s="22" t="s">
        <v>1395</v>
      </c>
      <c r="AN326" s="23">
        <v>14</v>
      </c>
      <c r="AO326" s="24">
        <v>1</v>
      </c>
      <c r="AP326" s="25">
        <f t="shared" si="295"/>
        <v>63.594520547945208</v>
      </c>
      <c r="AQ326">
        <v>2</v>
      </c>
      <c r="AS326" s="26">
        <v>1</v>
      </c>
      <c r="AT326" s="24">
        <v>1</v>
      </c>
      <c r="AU326" s="27">
        <v>7</v>
      </c>
      <c r="AV326" s="27"/>
      <c r="AW326" s="22">
        <v>45156</v>
      </c>
      <c r="AX326" s="22" t="str">
        <f>IF(ISERROR(VLOOKUP($J326,'[1]early late'!$G$1:$BT$134,7,FALSE)),"",VLOOKUP($J326,'[1]early late'!$G$1:$BT$134,7,FALSE))</f>
        <v/>
      </c>
      <c r="AY326" s="22">
        <v>40553</v>
      </c>
      <c r="AZ326" s="27">
        <f t="shared" si="293"/>
        <v>-151.26666666666668</v>
      </c>
      <c r="BA326" t="s">
        <v>101</v>
      </c>
      <c r="BB326" s="25">
        <f t="shared" si="290"/>
        <v>0</v>
      </c>
      <c r="BC326" s="27">
        <v>1.1319999999999999</v>
      </c>
      <c r="BD326" s="27">
        <v>14.391999999999999</v>
      </c>
      <c r="BE326" s="27">
        <v>2.56</v>
      </c>
      <c r="BF326" s="27">
        <v>16.974</v>
      </c>
      <c r="BG326" s="27" t="str">
        <f>IF(ISERROR(VLOOKUP($J326,'[1]early late'!$G$1:$BT$134,8,FALSE)),"",VLOOKUP($J326,'[1]early late'!$G$1:$BT$134,8,FALSE))</f>
        <v/>
      </c>
      <c r="BH326" s="27" t="str">
        <f>IF(ISERROR(VLOOKUP($J326,'[1]early late'!$G$1:$BT$134,9,FALSE)),"",VLOOKUP($J326,'[1]early late'!$G$1:$BT$134,9,FALSE))</f>
        <v/>
      </c>
      <c r="BI326" s="27"/>
      <c r="BJ326">
        <v>1.2</v>
      </c>
      <c r="BK326">
        <v>15.79</v>
      </c>
      <c r="BM326" s="28" t="s">
        <v>1396</v>
      </c>
      <c r="BN326" s="28" t="str">
        <f>IF(ISERROR(VLOOKUP($J326,'[1]early late'!$G$1:$BT$134,40,FALSE)),"",VLOOKUP($J326,'[1]early late'!$G$1:$BT$134,40,FALSE))</f>
        <v/>
      </c>
      <c r="BO326" s="28" t="str">
        <f>IF(ISERROR(VLOOKUP($J326,'[1]early late'!$G$1:$BT$134,41,FALSE)),"",VLOOKUP($J326,'[1]early late'!$G$1:$BT$134,41,FALSE))</f>
        <v/>
      </c>
      <c r="BP326">
        <f t="shared" si="296"/>
        <v>1.4280000000000002</v>
      </c>
      <c r="BQ326">
        <f t="shared" si="276"/>
        <v>2.5820000000000007</v>
      </c>
      <c r="BR326">
        <f t="shared" si="277"/>
        <v>1.1540000000000006</v>
      </c>
      <c r="BS326">
        <f t="shared" si="297"/>
        <v>6.800000000000006E-2</v>
      </c>
      <c r="BT326">
        <f t="shared" si="278"/>
        <v>1.3979999999999997</v>
      </c>
      <c r="BU326">
        <f t="shared" si="279"/>
        <v>1.33</v>
      </c>
      <c r="BW326" s="24">
        <f t="shared" si="291"/>
        <v>0</v>
      </c>
      <c r="BX326" s="24" t="str">
        <f t="shared" si="280"/>
        <v/>
      </c>
      <c r="BY326" s="24" t="str">
        <f t="shared" si="281"/>
        <v/>
      </c>
      <c r="BZ326" s="24" t="str">
        <f t="shared" si="282"/>
        <v/>
      </c>
      <c r="CA326" s="24" t="str">
        <f t="shared" si="283"/>
        <v/>
      </c>
      <c r="CB326" s="24" t="str">
        <f t="shared" si="298"/>
        <v/>
      </c>
      <c r="CC326" s="24">
        <f t="shared" si="284"/>
        <v>0</v>
      </c>
      <c r="CD326" s="25">
        <f t="shared" si="285"/>
        <v>0</v>
      </c>
      <c r="CE326" s="24" t="str">
        <f t="shared" si="286"/>
        <v/>
      </c>
      <c r="CF326">
        <f t="shared" si="287"/>
        <v>1</v>
      </c>
      <c r="CG326">
        <f t="shared" si="299"/>
        <v>0</v>
      </c>
      <c r="CH326">
        <f t="shared" si="300"/>
        <v>0</v>
      </c>
      <c r="CI326">
        <f t="shared" si="301"/>
        <v>0</v>
      </c>
      <c r="CJ326">
        <f t="shared" si="302"/>
        <v>0</v>
      </c>
      <c r="CK326">
        <f t="shared" si="261"/>
        <v>102.94117647058815</v>
      </c>
      <c r="CL326">
        <f t="shared" si="255"/>
        <v>1.6819999999999999</v>
      </c>
      <c r="CM326">
        <f t="shared" si="256"/>
        <v>1</v>
      </c>
      <c r="CN326" t="str">
        <f t="shared" si="288"/>
        <v/>
      </c>
      <c r="CO326" t="str">
        <f t="shared" si="289"/>
        <v/>
      </c>
    </row>
    <row r="327" spans="1:93" ht="16" x14ac:dyDescent="0.2">
      <c r="A327">
        <v>493</v>
      </c>
      <c r="B327" t="s">
        <v>1415</v>
      </c>
      <c r="C327" t="s">
        <v>94</v>
      </c>
      <c r="D327" t="s">
        <v>1416</v>
      </c>
      <c r="E327" t="s">
        <v>386</v>
      </c>
      <c r="F327" t="s">
        <v>97</v>
      </c>
      <c r="G327">
        <v>90305</v>
      </c>
      <c r="H327" t="s">
        <v>1417</v>
      </c>
      <c r="J327" t="str">
        <f t="shared" si="266"/>
        <v>Lillian Jacobs_0</v>
      </c>
      <c r="K327" s="22">
        <v>5661</v>
      </c>
      <c r="L327">
        <v>1</v>
      </c>
      <c r="M327" s="22" t="s">
        <v>1418</v>
      </c>
      <c r="N327" s="22"/>
      <c r="O327">
        <v>1</v>
      </c>
      <c r="P327">
        <v>1</v>
      </c>
      <c r="Q327">
        <v>0</v>
      </c>
      <c r="R327">
        <f t="shared" si="267"/>
        <v>0</v>
      </c>
      <c r="S327">
        <f t="shared" si="268"/>
        <v>1</v>
      </c>
      <c r="T327">
        <f t="shared" si="269"/>
        <v>1</v>
      </c>
      <c r="U327">
        <f t="shared" si="270"/>
        <v>0</v>
      </c>
      <c r="V327">
        <f t="shared" si="271"/>
        <v>0</v>
      </c>
      <c r="W327">
        <f t="shared" si="294"/>
        <v>0</v>
      </c>
      <c r="X327">
        <f t="shared" si="272"/>
        <v>0</v>
      </c>
      <c r="Y327" s="22" t="s">
        <v>931</v>
      </c>
      <c r="Z327">
        <v>0</v>
      </c>
      <c r="AA327">
        <v>1</v>
      </c>
      <c r="AB327">
        <f t="shared" si="273"/>
        <v>0</v>
      </c>
      <c r="AC327">
        <v>0</v>
      </c>
      <c r="AD327">
        <v>0</v>
      </c>
      <c r="AE327">
        <f t="shared" si="274"/>
        <v>0</v>
      </c>
      <c r="AF327" s="23">
        <f t="shared" si="303"/>
        <v>0</v>
      </c>
      <c r="AG327">
        <f t="shared" si="263"/>
        <v>0</v>
      </c>
      <c r="AH327">
        <v>0</v>
      </c>
      <c r="AJ327">
        <f t="shared" si="275"/>
        <v>0</v>
      </c>
      <c r="AK327" s="22"/>
      <c r="AN327">
        <v>11</v>
      </c>
      <c r="AO327" s="24">
        <v>2</v>
      </c>
      <c r="AP327" s="25">
        <f t="shared" si="295"/>
        <v>84.109589041095887</v>
      </c>
      <c r="AQ327">
        <v>2</v>
      </c>
      <c r="AS327" s="26">
        <v>0</v>
      </c>
      <c r="AT327" s="24">
        <v>1</v>
      </c>
      <c r="AU327" s="27">
        <v>7</v>
      </c>
      <c r="AV327" s="27"/>
      <c r="AW327" s="22">
        <v>36810</v>
      </c>
      <c r="AX327" s="22" t="str">
        <f>IF(ISERROR(VLOOKUP($J327,'[1]early late'!$G$1:$BT$134,7,FALSE)),"",VLOOKUP($J327,'[1]early late'!$G$1:$BT$134,7,FALSE))</f>
        <v/>
      </c>
      <c r="AY327" s="22">
        <v>37396</v>
      </c>
      <c r="AZ327" s="27">
        <f t="shared" si="293"/>
        <v>19.3</v>
      </c>
      <c r="BA327" t="s">
        <v>101</v>
      </c>
      <c r="BB327" s="25">
        <f t="shared" si="290"/>
        <v>0</v>
      </c>
      <c r="BC327" s="27">
        <v>0.47</v>
      </c>
      <c r="BD327" s="27">
        <v>25.96</v>
      </c>
      <c r="BE327" s="27">
        <v>1.92</v>
      </c>
      <c r="BF327" s="27">
        <v>28.69</v>
      </c>
      <c r="BG327" s="27" t="str">
        <f>IF(ISERROR(VLOOKUP($J327,'[1]early late'!$G$1:$BT$134,8,FALSE)),"",VLOOKUP($J327,'[1]early late'!$G$1:$BT$134,8,FALSE))</f>
        <v/>
      </c>
      <c r="BH327" s="27" t="str">
        <f>IF(ISERROR(VLOOKUP($J327,'[1]early late'!$G$1:$BT$134,9,FALSE)),"",VLOOKUP($J327,'[1]early late'!$G$1:$BT$134,9,FALSE))</f>
        <v/>
      </c>
      <c r="BI327" s="27"/>
      <c r="BJ327">
        <v>1.52</v>
      </c>
      <c r="BK327">
        <v>26.06</v>
      </c>
      <c r="BM327" s="28" t="s">
        <v>1419</v>
      </c>
      <c r="BN327" s="28" t="str">
        <f>IF(ISERROR(VLOOKUP($J327,'[1]early late'!$G$1:$BT$134,40,FALSE)),"",VLOOKUP($J327,'[1]early late'!$G$1:$BT$134,40,FALSE))</f>
        <v/>
      </c>
      <c r="BO327" s="28" t="str">
        <f>IF(ISERROR(VLOOKUP($J327,'[1]early late'!$G$1:$BT$134,41,FALSE)),"",VLOOKUP($J327,'[1]early late'!$G$1:$BT$134,41,FALSE))</f>
        <v/>
      </c>
      <c r="BP327">
        <f t="shared" si="296"/>
        <v>1.45</v>
      </c>
      <c r="BQ327">
        <f t="shared" si="276"/>
        <v>2.7300000000000004</v>
      </c>
      <c r="BR327">
        <f t="shared" si="277"/>
        <v>1.2800000000000005</v>
      </c>
      <c r="BS327">
        <f t="shared" si="297"/>
        <v>1.05</v>
      </c>
      <c r="BT327">
        <f t="shared" si="278"/>
        <v>9.9999999999997868E-2</v>
      </c>
      <c r="BU327">
        <f t="shared" si="279"/>
        <v>-0.95000000000000284</v>
      </c>
      <c r="BW327" s="24">
        <f t="shared" si="291"/>
        <v>1</v>
      </c>
      <c r="BX327" s="24" t="str">
        <f t="shared" si="280"/>
        <v/>
      </c>
      <c r="BY327" s="24" t="str">
        <f t="shared" si="281"/>
        <v/>
      </c>
      <c r="BZ327" s="24" t="str">
        <f t="shared" si="282"/>
        <v/>
      </c>
      <c r="CA327" s="24" t="str">
        <f t="shared" si="283"/>
        <v/>
      </c>
      <c r="CB327" s="24">
        <f t="shared" si="298"/>
        <v>0</v>
      </c>
      <c r="CC327" s="24">
        <f t="shared" si="284"/>
        <v>0</v>
      </c>
      <c r="CD327" s="25">
        <f t="shared" si="285"/>
        <v>0</v>
      </c>
      <c r="CE327" s="24" t="str">
        <f t="shared" si="286"/>
        <v/>
      </c>
      <c r="CF327">
        <f t="shared" si="287"/>
        <v>1</v>
      </c>
      <c r="CG327">
        <f t="shared" si="299"/>
        <v>0</v>
      </c>
      <c r="CH327">
        <f t="shared" si="300"/>
        <v>1</v>
      </c>
      <c r="CI327">
        <f t="shared" si="301"/>
        <v>0</v>
      </c>
      <c r="CJ327">
        <f t="shared" si="302"/>
        <v>0</v>
      </c>
      <c r="CK327">
        <f t="shared" si="261"/>
        <v>6.6666666666666661</v>
      </c>
      <c r="CL327">
        <f t="shared" si="255"/>
        <v>0.7</v>
      </c>
      <c r="CM327">
        <f t="shared" si="256"/>
        <v>0</v>
      </c>
      <c r="CN327" t="str">
        <f t="shared" si="288"/>
        <v/>
      </c>
      <c r="CO327" t="str">
        <f t="shared" si="289"/>
        <v/>
      </c>
    </row>
    <row r="328" spans="1:93" ht="16" hidden="1" x14ac:dyDescent="0.2">
      <c r="A328">
        <v>506</v>
      </c>
      <c r="B328" t="s">
        <v>1457</v>
      </c>
      <c r="C328" t="s">
        <v>94</v>
      </c>
      <c r="D328" t="s">
        <v>1458</v>
      </c>
      <c r="E328" t="s">
        <v>1459</v>
      </c>
      <c r="F328" t="s">
        <v>97</v>
      </c>
      <c r="G328">
        <v>90254</v>
      </c>
      <c r="H328" t="s">
        <v>1460</v>
      </c>
      <c r="J328" t="str">
        <f t="shared" si="266"/>
        <v>Mary Waldhart_0</v>
      </c>
      <c r="K328" s="22">
        <v>13429</v>
      </c>
      <c r="L328">
        <v>0</v>
      </c>
      <c r="M328" s="22"/>
      <c r="N328" s="22"/>
      <c r="O328">
        <v>0</v>
      </c>
      <c r="P328">
        <v>0</v>
      </c>
      <c r="Q328">
        <v>0</v>
      </c>
      <c r="R328">
        <f t="shared" si="267"/>
        <v>0</v>
      </c>
      <c r="S328">
        <f t="shared" si="268"/>
        <v>0</v>
      </c>
      <c r="T328">
        <f t="shared" si="269"/>
        <v>0</v>
      </c>
      <c r="U328">
        <f t="shared" si="270"/>
        <v>0</v>
      </c>
      <c r="V328">
        <f t="shared" si="271"/>
        <v>0</v>
      </c>
      <c r="W328">
        <f t="shared" si="294"/>
        <v>0</v>
      </c>
      <c r="X328">
        <f t="shared" si="272"/>
        <v>0</v>
      </c>
      <c r="Y328" s="22" t="s">
        <v>1461</v>
      </c>
      <c r="Z328">
        <v>0</v>
      </c>
      <c r="AA328">
        <f t="shared" ref="AA328:AA338" si="304">IF(ISERROR(SEARCH("ptosis",Y328)),0,1)</f>
        <v>1</v>
      </c>
      <c r="AB328">
        <f t="shared" si="273"/>
        <v>1</v>
      </c>
      <c r="AC328">
        <v>0</v>
      </c>
      <c r="AD328">
        <v>1</v>
      </c>
      <c r="AE328">
        <f t="shared" si="274"/>
        <v>0</v>
      </c>
      <c r="AF328" s="23">
        <f t="shared" si="303"/>
        <v>0</v>
      </c>
      <c r="AG328">
        <f t="shared" si="263"/>
        <v>0</v>
      </c>
      <c r="AH328">
        <v>1</v>
      </c>
      <c r="AI328" t="s">
        <v>889</v>
      </c>
      <c r="AJ328">
        <f t="shared" si="275"/>
        <v>1</v>
      </c>
      <c r="AK328" s="22" t="s">
        <v>1462</v>
      </c>
      <c r="AL328">
        <v>30</v>
      </c>
      <c r="AN328">
        <v>12</v>
      </c>
      <c r="AO328" s="24">
        <v>2</v>
      </c>
      <c r="AP328" s="25">
        <f t="shared" si="295"/>
        <v>66.443835616438349</v>
      </c>
      <c r="AQ328">
        <v>2</v>
      </c>
      <c r="AS328" s="26">
        <v>0</v>
      </c>
      <c r="AT328" s="24">
        <v>1</v>
      </c>
      <c r="AU328" s="27">
        <v>7</v>
      </c>
      <c r="AV328" s="27"/>
      <c r="AW328" s="22">
        <v>38035</v>
      </c>
      <c r="AX328" s="22" t="str">
        <f>IF(ISERROR(VLOOKUP($J328,'[1]early late'!$G$1:$BT$134,7,FALSE)),"",VLOOKUP($J328,'[1]early late'!$G$1:$BT$134,7,FALSE))</f>
        <v/>
      </c>
      <c r="AY328" s="22">
        <v>38082</v>
      </c>
      <c r="AZ328" s="27">
        <f t="shared" si="293"/>
        <v>1.5666666666666667</v>
      </c>
      <c r="BA328" t="s">
        <v>1235</v>
      </c>
      <c r="BB328" s="25">
        <f t="shared" si="290"/>
        <v>3</v>
      </c>
      <c r="BC328" s="27">
        <v>0.24</v>
      </c>
      <c r="BD328" s="27">
        <v>12.48</v>
      </c>
      <c r="BE328" s="27"/>
      <c r="BF328" s="27"/>
      <c r="BG328" s="27" t="str">
        <f>IF(ISERROR(VLOOKUP($J328,'[1]early late'!$G$1:$BT$134,8,FALSE)),"",VLOOKUP($J328,'[1]early late'!$G$1:$BT$134,8,FALSE))</f>
        <v/>
      </c>
      <c r="BH328" s="27" t="str">
        <f>IF(ISERROR(VLOOKUP($J328,'[1]early late'!$G$1:$BT$134,9,FALSE)),"",VLOOKUP($J328,'[1]early late'!$G$1:$BT$134,9,FALSE))</f>
        <v/>
      </c>
      <c r="BI328" s="27"/>
      <c r="BJ328">
        <v>-0.47</v>
      </c>
      <c r="BK328">
        <v>15.54</v>
      </c>
      <c r="BM328" s="28" t="s">
        <v>1463</v>
      </c>
      <c r="BN328" s="28" t="str">
        <f>IF(ISERROR(VLOOKUP($J328,'[1]early late'!$G$1:$BT$134,40,FALSE)),"",VLOOKUP($J328,'[1]early late'!$G$1:$BT$134,40,FALSE))</f>
        <v/>
      </c>
      <c r="BO328" s="28" t="str">
        <f>IF(ISERROR(VLOOKUP($J328,'[1]early late'!$G$1:$BT$134,41,FALSE)),"",VLOOKUP($J328,'[1]early late'!$G$1:$BT$134,41,FALSE))</f>
        <v/>
      </c>
      <c r="BP328">
        <f t="shared" si="296"/>
        <v>-0.24</v>
      </c>
      <c r="BQ328">
        <f t="shared" si="276"/>
        <v>-12.48</v>
      </c>
      <c r="BR328">
        <f t="shared" si="277"/>
        <v>-12.24</v>
      </c>
      <c r="BS328">
        <f t="shared" si="297"/>
        <v>-0.71</v>
      </c>
      <c r="BT328">
        <f t="shared" si="278"/>
        <v>3.0599999999999987</v>
      </c>
      <c r="BU328">
        <f t="shared" si="279"/>
        <v>3.7699999999999978</v>
      </c>
      <c r="BW328" s="24">
        <f t="shared" si="291"/>
        <v>0</v>
      </c>
      <c r="BX328" s="24" t="str">
        <f t="shared" si="280"/>
        <v/>
      </c>
      <c r="BY328" s="24" t="str">
        <f t="shared" si="281"/>
        <v/>
      </c>
      <c r="BZ328" s="24" t="str">
        <f t="shared" si="282"/>
        <v/>
      </c>
      <c r="CA328" s="24" t="str">
        <f t="shared" si="283"/>
        <v/>
      </c>
      <c r="CB328" s="24" t="str">
        <f t="shared" si="298"/>
        <v/>
      </c>
      <c r="CC328" s="24">
        <f t="shared" si="284"/>
        <v>1</v>
      </c>
      <c r="CD328" s="25">
        <f t="shared" si="285"/>
        <v>0</v>
      </c>
      <c r="CE328" s="24" t="str">
        <f t="shared" si="286"/>
        <v/>
      </c>
      <c r="CF328">
        <f t="shared" si="287"/>
        <v>1</v>
      </c>
      <c r="CG328">
        <f t="shared" si="299"/>
        <v>0</v>
      </c>
      <c r="CH328">
        <f t="shared" si="300"/>
        <v>0</v>
      </c>
      <c r="CI328">
        <f t="shared" si="301"/>
        <v>0</v>
      </c>
      <c r="CJ328">
        <f t="shared" si="302"/>
        <v>0</v>
      </c>
      <c r="CK328">
        <f t="shared" si="261"/>
        <v>-9.8591549295774659</v>
      </c>
      <c r="CL328">
        <f t="shared" si="255"/>
        <v>2.46</v>
      </c>
      <c r="CM328">
        <f t="shared" si="256"/>
        <v>1</v>
      </c>
      <c r="CN328" t="str">
        <f t="shared" si="288"/>
        <v/>
      </c>
      <c r="CO328">
        <f t="shared" si="289"/>
        <v>1</v>
      </c>
    </row>
    <row r="329" spans="1:93" ht="16" hidden="1" x14ac:dyDescent="0.2">
      <c r="A329">
        <v>517</v>
      </c>
      <c r="B329" t="s">
        <v>1486</v>
      </c>
      <c r="C329" t="s">
        <v>94</v>
      </c>
      <c r="D329" t="s">
        <v>1487</v>
      </c>
      <c r="E329" t="s">
        <v>1488</v>
      </c>
      <c r="F329" t="s">
        <v>97</v>
      </c>
      <c r="G329">
        <v>92557</v>
      </c>
      <c r="H329" t="s">
        <v>1489</v>
      </c>
      <c r="J329" t="str">
        <f t="shared" si="266"/>
        <v>Nancy Routtenberg (27)_0</v>
      </c>
      <c r="K329" s="22">
        <v>20411</v>
      </c>
      <c r="L329">
        <v>0</v>
      </c>
      <c r="M329" s="22"/>
      <c r="N329" s="22"/>
      <c r="O329">
        <v>0</v>
      </c>
      <c r="P329">
        <v>0</v>
      </c>
      <c r="Q329">
        <v>0</v>
      </c>
      <c r="R329">
        <f t="shared" si="267"/>
        <v>0</v>
      </c>
      <c r="S329">
        <f t="shared" si="268"/>
        <v>0</v>
      </c>
      <c r="T329">
        <f t="shared" si="269"/>
        <v>0</v>
      </c>
      <c r="U329">
        <f t="shared" si="270"/>
        <v>0</v>
      </c>
      <c r="V329">
        <f t="shared" si="271"/>
        <v>0</v>
      </c>
      <c r="W329">
        <f t="shared" si="294"/>
        <v>0</v>
      </c>
      <c r="X329">
        <f t="shared" si="272"/>
        <v>0</v>
      </c>
      <c r="Y329" s="22" t="s">
        <v>1490</v>
      </c>
      <c r="Z329">
        <v>0</v>
      </c>
      <c r="AA329">
        <f t="shared" si="304"/>
        <v>1</v>
      </c>
      <c r="AB329">
        <f t="shared" si="273"/>
        <v>0</v>
      </c>
      <c r="AC329">
        <v>0</v>
      </c>
      <c r="AD329">
        <v>0</v>
      </c>
      <c r="AE329">
        <f t="shared" si="274"/>
        <v>0</v>
      </c>
      <c r="AF329" s="23">
        <f t="shared" si="303"/>
        <v>0</v>
      </c>
      <c r="AG329">
        <f t="shared" si="263"/>
        <v>1</v>
      </c>
      <c r="AH329">
        <v>0</v>
      </c>
      <c r="AJ329">
        <f t="shared" si="275"/>
        <v>0</v>
      </c>
      <c r="AK329" s="22" t="s">
        <v>1491</v>
      </c>
      <c r="AN329">
        <v>15</v>
      </c>
      <c r="AO329" s="24">
        <v>2</v>
      </c>
      <c r="AP329" s="25">
        <f t="shared" si="295"/>
        <v>52.358904109589041</v>
      </c>
      <c r="AQ329">
        <v>2</v>
      </c>
      <c r="AS329" s="26">
        <v>0</v>
      </c>
      <c r="AT329" s="24">
        <v>1</v>
      </c>
      <c r="AU329" s="27">
        <v>7</v>
      </c>
      <c r="AV329" s="27"/>
      <c r="AW329" s="22">
        <v>39801</v>
      </c>
      <c r="AX329" s="22" t="str">
        <f>IF(ISERROR(VLOOKUP($J329,'[1]early late'!$G$1:$BT$134,7,FALSE)),"",VLOOKUP($J329,'[1]early late'!$G$1:$BT$134,7,FALSE))</f>
        <v/>
      </c>
      <c r="AY329" s="22">
        <v>39895</v>
      </c>
      <c r="AZ329" s="27">
        <f t="shared" si="293"/>
        <v>3.1333333333333333</v>
      </c>
      <c r="BA329" t="s">
        <v>245</v>
      </c>
      <c r="BB329" s="25">
        <f t="shared" si="290"/>
        <v>2</v>
      </c>
      <c r="BC329" s="27">
        <v>1.1759999999999999</v>
      </c>
      <c r="BD329" s="27">
        <v>16.87</v>
      </c>
      <c r="BE329" s="27">
        <v>4.68</v>
      </c>
      <c r="BF329" s="27">
        <v>18.321000000000002</v>
      </c>
      <c r="BG329" s="27" t="str">
        <f>IF(ISERROR(VLOOKUP($J329,'[1]early late'!$G$1:$BT$134,8,FALSE)),"",VLOOKUP($J329,'[1]early late'!$G$1:$BT$134,8,FALSE))</f>
        <v/>
      </c>
      <c r="BH329" s="27" t="str">
        <f>IF(ISERROR(VLOOKUP($J329,'[1]early late'!$G$1:$BT$134,9,FALSE)),"",VLOOKUP($J329,'[1]early late'!$G$1:$BT$134,9,FALSE))</f>
        <v/>
      </c>
      <c r="BI329" s="27"/>
      <c r="BJ329" s="27">
        <v>3.181</v>
      </c>
      <c r="BK329">
        <v>19.04</v>
      </c>
      <c r="BM329" s="28" t="s">
        <v>1492</v>
      </c>
      <c r="BN329" s="28" t="str">
        <f>IF(ISERROR(VLOOKUP($J329,'[1]early late'!$G$1:$BT$134,40,FALSE)),"",VLOOKUP($J329,'[1]early late'!$G$1:$BT$134,40,FALSE))</f>
        <v/>
      </c>
      <c r="BO329" s="28" t="str">
        <f>IF(ISERROR(VLOOKUP($J329,'[1]early late'!$G$1:$BT$134,41,FALSE)),"",VLOOKUP($J329,'[1]early late'!$G$1:$BT$134,41,FALSE))</f>
        <v/>
      </c>
      <c r="BP329">
        <f t="shared" si="296"/>
        <v>3.5039999999999996</v>
      </c>
      <c r="BQ329">
        <f t="shared" si="276"/>
        <v>1.4510000000000005</v>
      </c>
      <c r="BR329">
        <f t="shared" si="277"/>
        <v>-2.052999999999999</v>
      </c>
      <c r="BS329">
        <f t="shared" si="297"/>
        <v>2.0049999999999999</v>
      </c>
      <c r="BT329">
        <f t="shared" si="278"/>
        <v>2.1699999999999982</v>
      </c>
      <c r="BU329">
        <f t="shared" si="279"/>
        <v>0.16499999999999737</v>
      </c>
      <c r="BW329" s="24">
        <f t="shared" si="291"/>
        <v>1</v>
      </c>
      <c r="BX329" s="24" t="str">
        <f t="shared" si="280"/>
        <v/>
      </c>
      <c r="BY329" s="24" t="str">
        <f t="shared" si="281"/>
        <v/>
      </c>
      <c r="BZ329" s="24" t="str">
        <f t="shared" si="282"/>
        <v/>
      </c>
      <c r="CA329" s="24" t="str">
        <f t="shared" si="283"/>
        <v/>
      </c>
      <c r="CB329" s="24">
        <f t="shared" si="298"/>
        <v>0</v>
      </c>
      <c r="CC329" s="24">
        <f t="shared" si="284"/>
        <v>1</v>
      </c>
      <c r="CD329" s="25">
        <f t="shared" si="285"/>
        <v>0</v>
      </c>
      <c r="CE329" s="24" t="str">
        <f t="shared" si="286"/>
        <v/>
      </c>
      <c r="CF329">
        <f t="shared" si="287"/>
        <v>1</v>
      </c>
      <c r="CG329">
        <f t="shared" si="299"/>
        <v>1</v>
      </c>
      <c r="CH329">
        <f t="shared" si="300"/>
        <v>1</v>
      </c>
      <c r="CI329">
        <f t="shared" si="301"/>
        <v>0</v>
      </c>
      <c r="CJ329">
        <f t="shared" si="302"/>
        <v>1</v>
      </c>
      <c r="CK329">
        <f t="shared" si="261"/>
        <v>3.491271820448878</v>
      </c>
      <c r="CL329">
        <f t="shared" si="255"/>
        <v>-0.25499999999999989</v>
      </c>
      <c r="CM329">
        <f t="shared" si="256"/>
        <v>0</v>
      </c>
      <c r="CN329" t="str">
        <f t="shared" si="288"/>
        <v/>
      </c>
      <c r="CO329" t="str">
        <f t="shared" si="289"/>
        <v/>
      </c>
    </row>
    <row r="330" spans="1:93" ht="16" x14ac:dyDescent="0.2">
      <c r="A330">
        <v>520</v>
      </c>
      <c r="B330" t="s">
        <v>1493</v>
      </c>
      <c r="C330" t="s">
        <v>94</v>
      </c>
      <c r="D330" t="s">
        <v>1494</v>
      </c>
      <c r="E330" t="s">
        <v>1495</v>
      </c>
      <c r="F330" t="s">
        <v>1071</v>
      </c>
      <c r="G330">
        <v>85253</v>
      </c>
      <c r="H330" t="s">
        <v>1496</v>
      </c>
      <c r="J330" t="str">
        <f t="shared" si="266"/>
        <v>Naomi Gauthier_1</v>
      </c>
      <c r="K330" s="22">
        <v>24518</v>
      </c>
      <c r="L330">
        <v>0</v>
      </c>
      <c r="M330" s="22"/>
      <c r="N330" s="22"/>
      <c r="O330">
        <v>0</v>
      </c>
      <c r="P330">
        <v>0</v>
      </c>
      <c r="Q330">
        <v>0</v>
      </c>
      <c r="R330">
        <f t="shared" si="267"/>
        <v>0</v>
      </c>
      <c r="S330">
        <f t="shared" si="268"/>
        <v>0</v>
      </c>
      <c r="T330">
        <f t="shared" si="269"/>
        <v>0</v>
      </c>
      <c r="U330">
        <f t="shared" si="270"/>
        <v>0</v>
      </c>
      <c r="V330">
        <f t="shared" si="271"/>
        <v>0</v>
      </c>
      <c r="W330">
        <f t="shared" si="294"/>
        <v>0</v>
      </c>
      <c r="X330">
        <f t="shared" si="272"/>
        <v>0</v>
      </c>
      <c r="Y330" s="22" t="s">
        <v>158</v>
      </c>
      <c r="Z330">
        <v>0</v>
      </c>
      <c r="AA330">
        <f t="shared" si="304"/>
        <v>1</v>
      </c>
      <c r="AB330">
        <f t="shared" si="273"/>
        <v>0</v>
      </c>
      <c r="AC330">
        <v>0</v>
      </c>
      <c r="AD330">
        <v>0</v>
      </c>
      <c r="AE330">
        <f t="shared" si="274"/>
        <v>0</v>
      </c>
      <c r="AF330" s="23">
        <f t="shared" si="303"/>
        <v>0</v>
      </c>
      <c r="AG330">
        <f t="shared" si="263"/>
        <v>0</v>
      </c>
      <c r="AH330">
        <v>1</v>
      </c>
      <c r="AI330" t="s">
        <v>1497</v>
      </c>
      <c r="AJ330">
        <f t="shared" si="275"/>
        <v>1</v>
      </c>
      <c r="AK330" s="22" t="s">
        <v>1498</v>
      </c>
      <c r="AN330">
        <v>10</v>
      </c>
      <c r="AO330" s="24">
        <v>2</v>
      </c>
      <c r="AP330" s="25">
        <f t="shared" si="295"/>
        <v>38.397260273972606</v>
      </c>
      <c r="AQ330">
        <v>2</v>
      </c>
      <c r="AS330" s="26">
        <v>1</v>
      </c>
      <c r="AT330" s="24">
        <v>1</v>
      </c>
      <c r="AU330" s="27">
        <v>7</v>
      </c>
      <c r="AV330" s="27"/>
      <c r="AW330" s="22">
        <v>38737</v>
      </c>
      <c r="AX330" s="22" t="str">
        <f>IF(ISERROR(VLOOKUP($J330,'[1]early late'!$G$1:$BT$134,7,FALSE)),"",VLOOKUP($J330,'[1]early late'!$G$1:$BT$134,7,FALSE))</f>
        <v/>
      </c>
      <c r="AY330" s="22">
        <f>AY329</f>
        <v>39895</v>
      </c>
      <c r="AZ330" s="27">
        <f t="shared" si="293"/>
        <v>38.1</v>
      </c>
      <c r="BA330" t="s">
        <v>1235</v>
      </c>
      <c r="BB330" s="25">
        <f t="shared" si="290"/>
        <v>3</v>
      </c>
      <c r="BC330" s="27">
        <v>2.33</v>
      </c>
      <c r="BD330" s="27">
        <v>13.02</v>
      </c>
      <c r="BE330" s="27"/>
      <c r="BF330" s="27"/>
      <c r="BG330" s="27" t="str">
        <f>IF(ISERROR(VLOOKUP($J330,'[1]early late'!$G$1:$BT$134,8,FALSE)),"",VLOOKUP($J330,'[1]early late'!$G$1:$BT$134,8,FALSE))</f>
        <v/>
      </c>
      <c r="BH330" s="27" t="str">
        <f>IF(ISERROR(VLOOKUP($J330,'[1]early late'!$G$1:$BT$134,9,FALSE)),"",VLOOKUP($J330,'[1]early late'!$G$1:$BT$134,9,FALSE))</f>
        <v/>
      </c>
      <c r="BI330" s="27"/>
      <c r="BJ330">
        <v>0.9</v>
      </c>
      <c r="BK330">
        <v>14.271000000000001</v>
      </c>
      <c r="BM330" s="28"/>
      <c r="BN330" s="28" t="str">
        <f>IF(ISERROR(VLOOKUP($J330,'[1]early late'!$G$1:$BT$134,40,FALSE)),"",VLOOKUP($J330,'[1]early late'!$G$1:$BT$134,40,FALSE))</f>
        <v/>
      </c>
      <c r="BO330" s="28" t="str">
        <f>IF(ISERROR(VLOOKUP($J330,'[1]early late'!$G$1:$BT$134,41,FALSE)),"",VLOOKUP($J330,'[1]early late'!$G$1:$BT$134,41,FALSE))</f>
        <v/>
      </c>
      <c r="BP330">
        <f t="shared" si="296"/>
        <v>-2.33</v>
      </c>
      <c r="BQ330">
        <f t="shared" si="276"/>
        <v>-13.02</v>
      </c>
      <c r="BR330">
        <f t="shared" si="277"/>
        <v>-10.69</v>
      </c>
      <c r="BS330">
        <f t="shared" si="297"/>
        <v>-1.4300000000000002</v>
      </c>
      <c r="BT330">
        <f t="shared" si="278"/>
        <v>1.2510000000000012</v>
      </c>
      <c r="BU330">
        <f t="shared" si="279"/>
        <v>2.6810000000000009</v>
      </c>
      <c r="BW330" s="24">
        <f t="shared" si="291"/>
        <v>0</v>
      </c>
      <c r="BX330" s="24" t="str">
        <f t="shared" si="280"/>
        <v/>
      </c>
      <c r="BY330" s="24" t="str">
        <f t="shared" si="281"/>
        <v/>
      </c>
      <c r="BZ330" s="24" t="str">
        <f t="shared" si="282"/>
        <v/>
      </c>
      <c r="CA330" s="24" t="str">
        <f t="shared" si="283"/>
        <v/>
      </c>
      <c r="CB330" s="24" t="str">
        <f t="shared" si="298"/>
        <v/>
      </c>
      <c r="CC330" s="24">
        <f t="shared" si="284"/>
        <v>0</v>
      </c>
      <c r="CD330" s="25">
        <f t="shared" si="285"/>
        <v>0</v>
      </c>
      <c r="CE330" s="24" t="str">
        <f t="shared" si="286"/>
        <v/>
      </c>
      <c r="CF330">
        <f t="shared" si="287"/>
        <v>1</v>
      </c>
      <c r="CG330">
        <f t="shared" si="299"/>
        <v>0</v>
      </c>
      <c r="CH330">
        <f t="shared" si="300"/>
        <v>0</v>
      </c>
      <c r="CI330">
        <f t="shared" si="301"/>
        <v>0</v>
      </c>
      <c r="CJ330">
        <f t="shared" si="302"/>
        <v>0</v>
      </c>
      <c r="CK330">
        <f t="shared" si="261"/>
        <v>-4.895104895104895</v>
      </c>
      <c r="CL330">
        <f t="shared" ref="CL330:CL393" si="305">IF(ISNUMBER(AU330), (AU330/4)-BS330,"")</f>
        <v>3.18</v>
      </c>
      <c r="CM330">
        <f t="shared" ref="CM330:CM393" si="306">IF(ISNUMBER(AU330),IF(ABS(CL330)&gt;0.99999,1,0),"")</f>
        <v>1</v>
      </c>
      <c r="CN330" t="str">
        <f t="shared" si="288"/>
        <v/>
      </c>
      <c r="CO330" t="str">
        <f t="shared" si="289"/>
        <v/>
      </c>
    </row>
    <row r="331" spans="1:93" ht="16" hidden="1" x14ac:dyDescent="0.2">
      <c r="A331">
        <v>523</v>
      </c>
      <c r="B331" t="s">
        <v>1505</v>
      </c>
      <c r="C331" t="s">
        <v>94</v>
      </c>
      <c r="D331" t="s">
        <v>1506</v>
      </c>
      <c r="E331" t="s">
        <v>109</v>
      </c>
      <c r="F331" t="s">
        <v>97</v>
      </c>
      <c r="G331">
        <v>90034</v>
      </c>
      <c r="H331" t="s">
        <v>1507</v>
      </c>
      <c r="J331" t="str">
        <f t="shared" si="266"/>
        <v>Phyllis Bass_1</v>
      </c>
      <c r="K331" s="22">
        <v>11960</v>
      </c>
      <c r="L331">
        <v>1</v>
      </c>
      <c r="M331" s="22" t="s">
        <v>1511</v>
      </c>
      <c r="N331" s="22"/>
      <c r="O331">
        <v>0</v>
      </c>
      <c r="P331">
        <v>0</v>
      </c>
      <c r="Q331">
        <v>0</v>
      </c>
      <c r="R331">
        <f t="shared" si="267"/>
        <v>0</v>
      </c>
      <c r="S331">
        <f t="shared" si="268"/>
        <v>1</v>
      </c>
      <c r="T331">
        <f t="shared" si="269"/>
        <v>0</v>
      </c>
      <c r="U331">
        <f t="shared" si="270"/>
        <v>0</v>
      </c>
      <c r="V331">
        <f t="shared" si="271"/>
        <v>0</v>
      </c>
      <c r="W331">
        <f t="shared" si="294"/>
        <v>0</v>
      </c>
      <c r="X331">
        <f t="shared" si="272"/>
        <v>0</v>
      </c>
      <c r="Y331" s="22" t="s">
        <v>1508</v>
      </c>
      <c r="Z331">
        <v>0</v>
      </c>
      <c r="AA331">
        <f t="shared" si="304"/>
        <v>1</v>
      </c>
      <c r="AB331">
        <f t="shared" si="273"/>
        <v>1</v>
      </c>
      <c r="AC331">
        <v>0</v>
      </c>
      <c r="AD331">
        <v>1</v>
      </c>
      <c r="AE331">
        <f t="shared" si="274"/>
        <v>0</v>
      </c>
      <c r="AF331" s="23">
        <f t="shared" si="303"/>
        <v>0</v>
      </c>
      <c r="AG331">
        <f t="shared" si="263"/>
        <v>1</v>
      </c>
      <c r="AH331">
        <v>1</v>
      </c>
      <c r="AI331" t="s">
        <v>1509</v>
      </c>
      <c r="AJ331">
        <f t="shared" si="275"/>
        <v>0</v>
      </c>
      <c r="AK331" s="22" t="s">
        <v>1512</v>
      </c>
      <c r="AN331">
        <v>12</v>
      </c>
      <c r="AO331" s="24">
        <v>2</v>
      </c>
      <c r="AP331" s="25">
        <f t="shared" si="295"/>
        <v>72.783561643835611</v>
      </c>
      <c r="AQ331">
        <v>2</v>
      </c>
      <c r="AS331" s="26">
        <v>1</v>
      </c>
      <c r="AT331" s="24">
        <v>1</v>
      </c>
      <c r="AU331" s="27">
        <v>7</v>
      </c>
      <c r="AV331" s="27"/>
      <c r="AW331" s="22">
        <v>38912</v>
      </c>
      <c r="AX331" s="22" t="str">
        <f>IF(ISERROR(VLOOKUP($J331,'[1]early late'!$G$1:$BT$134,7,FALSE)),"",VLOOKUP($J331,'[1]early late'!$G$1:$BT$134,7,FALSE))</f>
        <v/>
      </c>
      <c r="AY331" s="22">
        <f>AY330</f>
        <v>39895</v>
      </c>
      <c r="AZ331" s="27">
        <f t="shared" si="293"/>
        <v>32.299999999999997</v>
      </c>
      <c r="BA331" t="s">
        <v>101</v>
      </c>
      <c r="BB331" s="25">
        <f t="shared" si="290"/>
        <v>0</v>
      </c>
      <c r="BC331" s="27">
        <v>3.18</v>
      </c>
      <c r="BD331" s="27">
        <v>18.850000000000001</v>
      </c>
      <c r="BE331" s="27">
        <v>3.86</v>
      </c>
      <c r="BF331" s="27">
        <v>20.48</v>
      </c>
      <c r="BG331" s="27" t="str">
        <f>IF(ISERROR(VLOOKUP($J331,'[1]early late'!$G$1:$BT$134,8,FALSE)),"",VLOOKUP($J331,'[1]early late'!$G$1:$BT$134,8,FALSE))</f>
        <v/>
      </c>
      <c r="BH331" s="27" t="str">
        <f>IF(ISERROR(VLOOKUP($J331,'[1]early late'!$G$1:$BT$134,9,FALSE)),"",VLOOKUP($J331,'[1]early late'!$G$1:$BT$134,9,FALSE))</f>
        <v/>
      </c>
      <c r="BI331" s="27"/>
      <c r="BJ331">
        <v>4.07</v>
      </c>
      <c r="BK331">
        <v>23.03</v>
      </c>
      <c r="BM331" s="28" t="s">
        <v>1510</v>
      </c>
      <c r="BN331" s="28" t="str">
        <f>IF(ISERROR(VLOOKUP($J331,'[1]early late'!$G$1:$BT$134,40,FALSE)),"",VLOOKUP($J331,'[1]early late'!$G$1:$BT$134,40,FALSE))</f>
        <v/>
      </c>
      <c r="BO331" s="28" t="str">
        <f>IF(ISERROR(VLOOKUP($J331,'[1]early late'!$G$1:$BT$134,41,FALSE)),"",VLOOKUP($J331,'[1]early late'!$G$1:$BT$134,41,FALSE))</f>
        <v/>
      </c>
      <c r="BP331">
        <f t="shared" si="296"/>
        <v>0.67999999999999972</v>
      </c>
      <c r="BQ331">
        <f t="shared" si="276"/>
        <v>1.629999999999999</v>
      </c>
      <c r="BR331">
        <f t="shared" si="277"/>
        <v>0.94999999999999929</v>
      </c>
      <c r="BS331">
        <f t="shared" si="297"/>
        <v>0.89000000000000012</v>
      </c>
      <c r="BT331">
        <f t="shared" si="278"/>
        <v>4.18</v>
      </c>
      <c r="BU331">
        <f t="shared" si="279"/>
        <v>3.2899999999999991</v>
      </c>
      <c r="BW331" s="24">
        <f t="shared" si="291"/>
        <v>0</v>
      </c>
      <c r="BX331" s="24" t="str">
        <f t="shared" si="280"/>
        <v/>
      </c>
      <c r="BY331" s="24" t="str">
        <f t="shared" si="281"/>
        <v/>
      </c>
      <c r="BZ331" s="24" t="str">
        <f t="shared" si="282"/>
        <v/>
      </c>
      <c r="CA331" s="24" t="str">
        <f t="shared" si="283"/>
        <v/>
      </c>
      <c r="CB331" s="24" t="str">
        <f t="shared" si="298"/>
        <v/>
      </c>
      <c r="CC331" s="24">
        <f t="shared" si="284"/>
        <v>1</v>
      </c>
      <c r="CD331" s="25">
        <f t="shared" si="285"/>
        <v>0</v>
      </c>
      <c r="CE331" s="24" t="str">
        <f t="shared" si="286"/>
        <v/>
      </c>
      <c r="CF331">
        <f t="shared" si="287"/>
        <v>1</v>
      </c>
      <c r="CG331">
        <f t="shared" si="299"/>
        <v>1</v>
      </c>
      <c r="CH331">
        <f t="shared" si="300"/>
        <v>0</v>
      </c>
      <c r="CI331">
        <f t="shared" si="301"/>
        <v>0</v>
      </c>
      <c r="CJ331">
        <f t="shared" si="302"/>
        <v>1</v>
      </c>
      <c r="CK331">
        <f t="shared" si="261"/>
        <v>7.8651685393258415</v>
      </c>
      <c r="CL331">
        <f t="shared" si="305"/>
        <v>0.85999999999999988</v>
      </c>
      <c r="CM331">
        <f t="shared" si="306"/>
        <v>0</v>
      </c>
      <c r="CN331" t="str">
        <f t="shared" si="288"/>
        <v/>
      </c>
      <c r="CO331">
        <f t="shared" si="289"/>
        <v>1</v>
      </c>
    </row>
    <row r="332" spans="1:93" ht="16" hidden="1" x14ac:dyDescent="0.2">
      <c r="A332">
        <v>527</v>
      </c>
      <c r="B332" t="s">
        <v>1524</v>
      </c>
      <c r="C332" t="s">
        <v>94</v>
      </c>
      <c r="D332" t="s">
        <v>1525</v>
      </c>
      <c r="E332" t="s">
        <v>109</v>
      </c>
      <c r="F332" t="s">
        <v>97</v>
      </c>
      <c r="G332">
        <v>90045</v>
      </c>
      <c r="H332" t="s">
        <v>1526</v>
      </c>
      <c r="J332" t="str">
        <f t="shared" si="266"/>
        <v>Ruben Garcia_0</v>
      </c>
      <c r="K332" s="22">
        <v>14541</v>
      </c>
      <c r="L332">
        <v>0</v>
      </c>
      <c r="M332" s="22"/>
      <c r="N332" s="22"/>
      <c r="O332">
        <v>0</v>
      </c>
      <c r="P332">
        <v>0</v>
      </c>
      <c r="Q332">
        <v>0</v>
      </c>
      <c r="R332">
        <f t="shared" si="267"/>
        <v>0</v>
      </c>
      <c r="S332">
        <f t="shared" si="268"/>
        <v>0</v>
      </c>
      <c r="T332">
        <f t="shared" si="269"/>
        <v>0</v>
      </c>
      <c r="U332">
        <f t="shared" si="270"/>
        <v>0</v>
      </c>
      <c r="V332">
        <f t="shared" si="271"/>
        <v>0</v>
      </c>
      <c r="W332">
        <f t="shared" si="294"/>
        <v>0</v>
      </c>
      <c r="X332">
        <f t="shared" si="272"/>
        <v>0</v>
      </c>
      <c r="Y332" s="22" t="s">
        <v>1527</v>
      </c>
      <c r="Z332">
        <v>0</v>
      </c>
      <c r="AA332">
        <f t="shared" si="304"/>
        <v>1</v>
      </c>
      <c r="AB332">
        <f t="shared" si="273"/>
        <v>1</v>
      </c>
      <c r="AC332">
        <v>0</v>
      </c>
      <c r="AD332">
        <v>1</v>
      </c>
      <c r="AE332">
        <f t="shared" si="274"/>
        <v>1</v>
      </c>
      <c r="AF332" s="23">
        <v>1</v>
      </c>
      <c r="AG332">
        <f t="shared" si="263"/>
        <v>0</v>
      </c>
      <c r="AH332">
        <v>0</v>
      </c>
      <c r="AJ332">
        <f t="shared" si="275"/>
        <v>0</v>
      </c>
      <c r="AK332" s="22"/>
      <c r="AN332">
        <v>15</v>
      </c>
      <c r="AO332" s="24">
        <v>1</v>
      </c>
      <c r="AP332" s="25">
        <f t="shared" si="295"/>
        <v>66.367123287671234</v>
      </c>
      <c r="AQ332">
        <v>2</v>
      </c>
      <c r="AS332" s="26">
        <v>0</v>
      </c>
      <c r="AT332" s="24">
        <v>1</v>
      </c>
      <c r="AU332" s="27">
        <v>7</v>
      </c>
      <c r="AV332" s="27"/>
      <c r="AW332" s="22">
        <v>39120</v>
      </c>
      <c r="AX332" s="22" t="str">
        <f>IF(ISERROR(VLOOKUP($J332,'[1]early late'!$G$1:$BT$134,7,FALSE)),"",VLOOKUP($J332,'[1]early late'!$G$1:$BT$134,7,FALSE))</f>
        <v/>
      </c>
      <c r="AY332" s="22">
        <v>39240</v>
      </c>
      <c r="AZ332" s="27">
        <f t="shared" si="293"/>
        <v>4</v>
      </c>
      <c r="BA332" t="s">
        <v>101</v>
      </c>
      <c r="BB332" s="25">
        <f t="shared" si="290"/>
        <v>0</v>
      </c>
      <c r="BC332" s="27">
        <v>1.95</v>
      </c>
      <c r="BD332" s="27">
        <v>15.29</v>
      </c>
      <c r="BE332" s="27">
        <v>4.38</v>
      </c>
      <c r="BF332" s="27">
        <v>14.42</v>
      </c>
      <c r="BG332" s="27" t="str">
        <f>IF(ISERROR(VLOOKUP($J332,'[1]early late'!$G$1:$BT$134,8,FALSE)),"",VLOOKUP($J332,'[1]early late'!$G$1:$BT$134,8,FALSE))</f>
        <v/>
      </c>
      <c r="BH332" s="27" t="str">
        <f>IF(ISERROR(VLOOKUP($J332,'[1]early late'!$G$1:$BT$134,9,FALSE)),"",VLOOKUP($J332,'[1]early late'!$G$1:$BT$134,9,FALSE))</f>
        <v/>
      </c>
      <c r="BI332" s="27"/>
      <c r="BJ332" s="27">
        <v>4.4969999999999999</v>
      </c>
      <c r="BK332">
        <v>14.547000000000001</v>
      </c>
      <c r="BM332" s="28" t="s">
        <v>1528</v>
      </c>
      <c r="BN332" s="28" t="str">
        <f>IF(ISERROR(VLOOKUP($J332,'[1]early late'!$G$1:$BT$134,40,FALSE)),"",VLOOKUP($J332,'[1]early late'!$G$1:$BT$134,40,FALSE))</f>
        <v/>
      </c>
      <c r="BO332" s="28" t="str">
        <f>IF(ISERROR(VLOOKUP($J332,'[1]early late'!$G$1:$BT$134,41,FALSE)),"",VLOOKUP($J332,'[1]early late'!$G$1:$BT$134,41,FALSE))</f>
        <v/>
      </c>
      <c r="BP332">
        <f t="shared" si="296"/>
        <v>2.4299999999999997</v>
      </c>
      <c r="BQ332">
        <f t="shared" si="276"/>
        <v>-0.86999999999999922</v>
      </c>
      <c r="BR332">
        <f t="shared" si="277"/>
        <v>-3.2999999999999989</v>
      </c>
      <c r="BS332">
        <f t="shared" si="297"/>
        <v>2.5469999999999997</v>
      </c>
      <c r="BT332">
        <f t="shared" si="278"/>
        <v>-0.74299999999999855</v>
      </c>
      <c r="BU332">
        <f t="shared" si="279"/>
        <v>-3.2899999999999991</v>
      </c>
      <c r="BW332" s="24">
        <f t="shared" si="291"/>
        <v>1</v>
      </c>
      <c r="BX332" s="24" t="str">
        <f t="shared" si="280"/>
        <v/>
      </c>
      <c r="BY332" s="24" t="str">
        <f t="shared" si="281"/>
        <v/>
      </c>
      <c r="BZ332" s="24" t="str">
        <f t="shared" si="282"/>
        <v/>
      </c>
      <c r="CA332" s="24" t="str">
        <f t="shared" si="283"/>
        <v/>
      </c>
      <c r="CB332" s="24">
        <f t="shared" si="298"/>
        <v>0</v>
      </c>
      <c r="CC332" s="24">
        <f t="shared" si="284"/>
        <v>1</v>
      </c>
      <c r="CD332" s="25">
        <f t="shared" si="285"/>
        <v>0</v>
      </c>
      <c r="CE332" s="24" t="str">
        <f t="shared" si="286"/>
        <v/>
      </c>
      <c r="CF332">
        <f t="shared" si="287"/>
        <v>1</v>
      </c>
      <c r="CG332">
        <f t="shared" si="299"/>
        <v>1</v>
      </c>
      <c r="CH332">
        <f t="shared" si="300"/>
        <v>1</v>
      </c>
      <c r="CI332">
        <f t="shared" si="301"/>
        <v>0</v>
      </c>
      <c r="CJ332">
        <f t="shared" si="302"/>
        <v>1</v>
      </c>
      <c r="CK332">
        <f t="shared" si="261"/>
        <v>2.7483313702394976</v>
      </c>
      <c r="CL332">
        <f t="shared" si="305"/>
        <v>-0.79699999999999971</v>
      </c>
      <c r="CM332">
        <f t="shared" si="306"/>
        <v>0</v>
      </c>
      <c r="CN332" t="str">
        <f t="shared" si="288"/>
        <v/>
      </c>
      <c r="CO332">
        <f t="shared" si="289"/>
        <v>1</v>
      </c>
    </row>
    <row r="333" spans="1:93" ht="16" hidden="1" x14ac:dyDescent="0.2">
      <c r="A333">
        <v>528</v>
      </c>
      <c r="B333" t="s">
        <v>1524</v>
      </c>
      <c r="C333" t="s">
        <v>94</v>
      </c>
      <c r="D333" t="s">
        <v>1525</v>
      </c>
      <c r="E333" t="s">
        <v>109</v>
      </c>
      <c r="F333" t="s">
        <v>97</v>
      </c>
      <c r="G333">
        <v>90045</v>
      </c>
      <c r="H333" t="s">
        <v>1526</v>
      </c>
      <c r="J333" t="str">
        <f t="shared" si="266"/>
        <v>Ruben Garcia_1</v>
      </c>
      <c r="K333" s="22">
        <v>14541</v>
      </c>
      <c r="L333">
        <v>1</v>
      </c>
      <c r="M333" s="22" t="s">
        <v>1529</v>
      </c>
      <c r="N333" s="22"/>
      <c r="O333">
        <v>0</v>
      </c>
      <c r="P333">
        <v>0</v>
      </c>
      <c r="Q333">
        <v>0</v>
      </c>
      <c r="R333">
        <f t="shared" si="267"/>
        <v>0</v>
      </c>
      <c r="S333">
        <f t="shared" si="268"/>
        <v>0</v>
      </c>
      <c r="T333">
        <f t="shared" si="269"/>
        <v>0</v>
      </c>
      <c r="U333">
        <f t="shared" si="270"/>
        <v>0</v>
      </c>
      <c r="V333">
        <f t="shared" si="271"/>
        <v>0</v>
      </c>
      <c r="W333">
        <f t="shared" si="294"/>
        <v>0</v>
      </c>
      <c r="X333">
        <f t="shared" si="272"/>
        <v>0</v>
      </c>
      <c r="Y333" s="22" t="s">
        <v>1527</v>
      </c>
      <c r="Z333">
        <v>0</v>
      </c>
      <c r="AA333">
        <f t="shared" si="304"/>
        <v>1</v>
      </c>
      <c r="AB333">
        <f t="shared" si="273"/>
        <v>1</v>
      </c>
      <c r="AC333">
        <v>0</v>
      </c>
      <c r="AD333">
        <v>1</v>
      </c>
      <c r="AE333">
        <f t="shared" si="274"/>
        <v>1</v>
      </c>
      <c r="AF333" s="23">
        <v>1</v>
      </c>
      <c r="AG333">
        <f t="shared" si="263"/>
        <v>0</v>
      </c>
      <c r="AH333">
        <v>0</v>
      </c>
      <c r="AJ333">
        <f t="shared" si="275"/>
        <v>0</v>
      </c>
      <c r="AK333" s="22"/>
      <c r="AN333">
        <v>15</v>
      </c>
      <c r="AO333" s="24">
        <v>1</v>
      </c>
      <c r="AP333" s="25">
        <f t="shared" si="295"/>
        <v>66.367123287671234</v>
      </c>
      <c r="AQ333">
        <v>2</v>
      </c>
      <c r="AS333" s="26">
        <v>1</v>
      </c>
      <c r="AT333" s="24">
        <v>1</v>
      </c>
      <c r="AU333" s="27">
        <v>7</v>
      </c>
      <c r="AV333" s="27"/>
      <c r="AW333" s="22">
        <v>39120</v>
      </c>
      <c r="AX333" s="22" t="str">
        <f>IF(ISERROR(VLOOKUP($J333,'[1]early late'!$G$1:$BT$134,7,FALSE)),"",VLOOKUP($J333,'[1]early late'!$G$1:$BT$134,7,FALSE))</f>
        <v/>
      </c>
      <c r="AY333" s="22">
        <f>AY332</f>
        <v>39240</v>
      </c>
      <c r="AZ333" s="27">
        <f t="shared" si="293"/>
        <v>4</v>
      </c>
      <c r="BA333" t="s">
        <v>101</v>
      </c>
      <c r="BB333" s="25">
        <f t="shared" ref="BB333:BB339" si="307">IF($BA333="OD",0,IF($BA333="OS",1,IF($BA333="OU",2,IF($BA333="null",3,""))))</f>
        <v>0</v>
      </c>
      <c r="BC333" s="27">
        <v>1.55</v>
      </c>
      <c r="BD333" s="27">
        <v>9.0500000000000007</v>
      </c>
      <c r="BE333" s="27">
        <v>3.02</v>
      </c>
      <c r="BF333" s="27">
        <v>9.76</v>
      </c>
      <c r="BG333" s="27" t="str">
        <f>IF(ISERROR(VLOOKUP($J333,'[1]early late'!$G$1:$BT$134,8,FALSE)),"",VLOOKUP($J333,'[1]early late'!$G$1:$BT$134,8,FALSE))</f>
        <v/>
      </c>
      <c r="BH333" s="27" t="str">
        <f>IF(ISERROR(VLOOKUP($J333,'[1]early late'!$G$1:$BT$134,9,FALSE)),"",VLOOKUP($J333,'[1]early late'!$G$1:$BT$134,9,FALSE))</f>
        <v/>
      </c>
      <c r="BI333" s="27"/>
      <c r="BJ333" s="27">
        <v>4.3899999999999997</v>
      </c>
      <c r="BK333" s="27">
        <v>9.59</v>
      </c>
      <c r="BM333" s="28" t="s">
        <v>1528</v>
      </c>
      <c r="BN333" s="28" t="str">
        <f>IF(ISERROR(VLOOKUP($J333,'[1]early late'!$G$1:$BT$134,40,FALSE)),"",VLOOKUP($J333,'[1]early late'!$G$1:$BT$134,40,FALSE))</f>
        <v/>
      </c>
      <c r="BO333" s="28" t="str">
        <f>IF(ISERROR(VLOOKUP($J333,'[1]early late'!$G$1:$BT$134,41,FALSE)),"",VLOOKUP($J333,'[1]early late'!$G$1:$BT$134,41,FALSE))</f>
        <v/>
      </c>
      <c r="BP333">
        <f t="shared" si="296"/>
        <v>1.47</v>
      </c>
      <c r="BQ333">
        <f t="shared" si="276"/>
        <v>0.70999999999999908</v>
      </c>
      <c r="BR333">
        <f t="shared" si="277"/>
        <v>-0.7600000000000009</v>
      </c>
      <c r="BS333">
        <f t="shared" si="297"/>
        <v>2.84</v>
      </c>
      <c r="BT333">
        <f t="shared" si="278"/>
        <v>0.53999999999999915</v>
      </c>
      <c r="BU333">
        <f t="shared" si="279"/>
        <v>-2.3000000000000007</v>
      </c>
      <c r="BW333" s="24">
        <f t="shared" si="291"/>
        <v>0</v>
      </c>
      <c r="BX333" s="24" t="str">
        <f t="shared" si="280"/>
        <v/>
      </c>
      <c r="BY333" s="24" t="str">
        <f t="shared" si="281"/>
        <v/>
      </c>
      <c r="BZ333" s="24" t="str">
        <f t="shared" si="282"/>
        <v/>
      </c>
      <c r="CA333" s="24" t="str">
        <f t="shared" si="283"/>
        <v/>
      </c>
      <c r="CB333" s="24" t="str">
        <f t="shared" si="298"/>
        <v/>
      </c>
      <c r="CC333" s="24">
        <f t="shared" si="284"/>
        <v>1</v>
      </c>
      <c r="CD333" s="25">
        <f t="shared" si="285"/>
        <v>0</v>
      </c>
      <c r="CE333" s="24" t="str">
        <f t="shared" si="286"/>
        <v/>
      </c>
      <c r="CF333">
        <f t="shared" si="287"/>
        <v>1</v>
      </c>
      <c r="CG333">
        <f t="shared" si="299"/>
        <v>1</v>
      </c>
      <c r="CH333">
        <f t="shared" si="300"/>
        <v>1</v>
      </c>
      <c r="CI333">
        <f t="shared" si="301"/>
        <v>0</v>
      </c>
      <c r="CJ333">
        <f t="shared" si="302"/>
        <v>1</v>
      </c>
      <c r="CK333">
        <f t="shared" si="261"/>
        <v>2.4647887323943665</v>
      </c>
      <c r="CL333">
        <f t="shared" si="305"/>
        <v>-1.0899999999999999</v>
      </c>
      <c r="CM333">
        <f t="shared" si="306"/>
        <v>1</v>
      </c>
      <c r="CN333" t="str">
        <f t="shared" si="288"/>
        <v/>
      </c>
      <c r="CO333">
        <f t="shared" si="289"/>
        <v>1</v>
      </c>
    </row>
    <row r="334" spans="1:93" ht="16" x14ac:dyDescent="0.2">
      <c r="A334">
        <v>541</v>
      </c>
      <c r="B334" t="s">
        <v>1566</v>
      </c>
      <c r="C334" t="s">
        <v>94</v>
      </c>
      <c r="D334" t="s">
        <v>1567</v>
      </c>
      <c r="E334" t="s">
        <v>1399</v>
      </c>
      <c r="F334" t="s">
        <v>97</v>
      </c>
      <c r="G334">
        <v>92620</v>
      </c>
      <c r="H334" t="s">
        <v>1568</v>
      </c>
      <c r="J334" t="str">
        <f t="shared" si="266"/>
        <v>Vahid Salehi_1</v>
      </c>
      <c r="K334" s="22">
        <v>19441</v>
      </c>
      <c r="L334">
        <v>1</v>
      </c>
      <c r="M334" s="22" t="s">
        <v>1573</v>
      </c>
      <c r="N334" s="22"/>
      <c r="O334">
        <v>0</v>
      </c>
      <c r="P334">
        <v>0</v>
      </c>
      <c r="Q334">
        <v>0</v>
      </c>
      <c r="R334">
        <f t="shared" si="267"/>
        <v>0</v>
      </c>
      <c r="S334">
        <f t="shared" si="268"/>
        <v>0</v>
      </c>
      <c r="T334">
        <f t="shared" si="269"/>
        <v>0</v>
      </c>
      <c r="U334">
        <f t="shared" si="270"/>
        <v>1</v>
      </c>
      <c r="V334">
        <f t="shared" si="271"/>
        <v>0</v>
      </c>
      <c r="W334">
        <f t="shared" si="294"/>
        <v>0</v>
      </c>
      <c r="X334">
        <f t="shared" si="272"/>
        <v>1</v>
      </c>
      <c r="Y334" s="22" t="s">
        <v>1569</v>
      </c>
      <c r="Z334">
        <v>0</v>
      </c>
      <c r="AA334">
        <f t="shared" si="304"/>
        <v>1</v>
      </c>
      <c r="AB334">
        <f t="shared" si="273"/>
        <v>0</v>
      </c>
      <c r="AC334">
        <v>0</v>
      </c>
      <c r="AD334">
        <v>0</v>
      </c>
      <c r="AE334">
        <f t="shared" si="274"/>
        <v>0</v>
      </c>
      <c r="AF334" s="23">
        <f>IF(ISERROR(SEARCH("canth",Y334)),0,1)</f>
        <v>0</v>
      </c>
      <c r="AG334">
        <f t="shared" si="263"/>
        <v>0</v>
      </c>
      <c r="AH334">
        <v>1</v>
      </c>
      <c r="AI334" t="s">
        <v>1570</v>
      </c>
      <c r="AJ334">
        <f t="shared" si="275"/>
        <v>1</v>
      </c>
      <c r="AK334" s="22" t="s">
        <v>1571</v>
      </c>
      <c r="AN334">
        <v>12</v>
      </c>
      <c r="AO334" s="24">
        <v>1</v>
      </c>
      <c r="AP334" s="25">
        <f t="shared" si="295"/>
        <v>50.528767123287672</v>
      </c>
      <c r="AQ334">
        <v>2</v>
      </c>
      <c r="AS334" s="26">
        <v>1</v>
      </c>
      <c r="AT334" s="24">
        <v>1</v>
      </c>
      <c r="AU334" s="27">
        <v>7</v>
      </c>
      <c r="AV334" s="27"/>
      <c r="AW334" s="22">
        <v>38154</v>
      </c>
      <c r="AX334" s="22" t="str">
        <f>IF(ISERROR(VLOOKUP($J334,'[1]early late'!$G$1:$BT$134,7,FALSE)),"",VLOOKUP($J334,'[1]early late'!$G$1:$BT$134,7,FALSE))</f>
        <v/>
      </c>
      <c r="AY334" s="22">
        <f>AY333</f>
        <v>39240</v>
      </c>
      <c r="AZ334" s="27">
        <f t="shared" si="293"/>
        <v>35.700000000000003</v>
      </c>
      <c r="BA334" t="s">
        <v>1235</v>
      </c>
      <c r="BB334" s="25">
        <f t="shared" si="307"/>
        <v>3</v>
      </c>
      <c r="BC334" s="27">
        <v>1.84</v>
      </c>
      <c r="BD334" s="27">
        <v>4.75</v>
      </c>
      <c r="BE334" s="27"/>
      <c r="BF334" s="27"/>
      <c r="BG334" s="27" t="str">
        <f>IF(ISERROR(VLOOKUP($J334,'[1]early late'!$G$1:$BT$134,8,FALSE)),"",VLOOKUP($J334,'[1]early late'!$G$1:$BT$134,8,FALSE))</f>
        <v/>
      </c>
      <c r="BH334" s="27" t="str">
        <f>IF(ISERROR(VLOOKUP($J334,'[1]early late'!$G$1:$BT$134,9,FALSE)),"",VLOOKUP($J334,'[1]early late'!$G$1:$BT$134,9,FALSE))</f>
        <v/>
      </c>
      <c r="BI334" s="27"/>
      <c r="BJ334">
        <v>2.15</v>
      </c>
      <c r="BK334">
        <v>7.55</v>
      </c>
      <c r="BM334" s="28" t="s">
        <v>1572</v>
      </c>
      <c r="BN334" s="28" t="str">
        <f>IF(ISERROR(VLOOKUP($J334,'[1]early late'!$G$1:$BT$134,40,FALSE)),"",VLOOKUP($J334,'[1]early late'!$G$1:$BT$134,40,FALSE))</f>
        <v/>
      </c>
      <c r="BO334" s="28" t="str">
        <f>IF(ISERROR(VLOOKUP($J334,'[1]early late'!$G$1:$BT$134,41,FALSE)),"",VLOOKUP($J334,'[1]early late'!$G$1:$BT$134,41,FALSE))</f>
        <v/>
      </c>
      <c r="BP334">
        <f t="shared" si="296"/>
        <v>-1.84</v>
      </c>
      <c r="BQ334">
        <f t="shared" si="276"/>
        <v>-4.75</v>
      </c>
      <c r="BR334">
        <f t="shared" si="277"/>
        <v>-2.91</v>
      </c>
      <c r="BS334">
        <f t="shared" si="297"/>
        <v>0.30999999999999983</v>
      </c>
      <c r="BT334">
        <f t="shared" si="278"/>
        <v>2.8</v>
      </c>
      <c r="BU334">
        <f t="shared" si="279"/>
        <v>2.4900000000000002</v>
      </c>
      <c r="BW334" s="24">
        <f t="shared" si="291"/>
        <v>0</v>
      </c>
      <c r="BX334" s="24" t="str">
        <f t="shared" si="280"/>
        <v/>
      </c>
      <c r="BY334" s="24" t="str">
        <f t="shared" si="281"/>
        <v/>
      </c>
      <c r="BZ334" s="24" t="str">
        <f t="shared" si="282"/>
        <v/>
      </c>
      <c r="CA334" s="24" t="str">
        <f t="shared" si="283"/>
        <v/>
      </c>
      <c r="CB334" s="24" t="str">
        <f t="shared" si="298"/>
        <v/>
      </c>
      <c r="CC334" s="24">
        <f t="shared" si="284"/>
        <v>0</v>
      </c>
      <c r="CD334" s="25">
        <f t="shared" si="285"/>
        <v>0</v>
      </c>
      <c r="CE334" s="24" t="str">
        <f t="shared" si="286"/>
        <v/>
      </c>
      <c r="CF334">
        <f t="shared" si="287"/>
        <v>1</v>
      </c>
      <c r="CG334">
        <f t="shared" si="299"/>
        <v>0</v>
      </c>
      <c r="CH334">
        <f t="shared" si="300"/>
        <v>0</v>
      </c>
      <c r="CI334">
        <f t="shared" si="301"/>
        <v>0</v>
      </c>
      <c r="CJ334">
        <f t="shared" si="302"/>
        <v>0</v>
      </c>
      <c r="CK334">
        <f t="shared" si="261"/>
        <v>22.580645161290334</v>
      </c>
      <c r="CL334">
        <f t="shared" si="305"/>
        <v>1.4400000000000002</v>
      </c>
      <c r="CM334">
        <f t="shared" si="306"/>
        <v>1</v>
      </c>
      <c r="CN334" t="str">
        <f t="shared" si="288"/>
        <v/>
      </c>
      <c r="CO334" t="str">
        <f t="shared" si="289"/>
        <v/>
      </c>
    </row>
    <row r="335" spans="1:93" ht="16" x14ac:dyDescent="0.2">
      <c r="A335">
        <v>546</v>
      </c>
      <c r="B335" t="s">
        <v>1587</v>
      </c>
      <c r="C335" t="s">
        <v>94</v>
      </c>
      <c r="D335" t="s">
        <v>1588</v>
      </c>
      <c r="E335" t="s">
        <v>109</v>
      </c>
      <c r="F335" t="s">
        <v>97</v>
      </c>
      <c r="G335">
        <v>90037</v>
      </c>
      <c r="H335" t="s">
        <v>1589</v>
      </c>
      <c r="J335" t="str">
        <f t="shared" si="266"/>
        <v>William Artope_0</v>
      </c>
      <c r="K335" s="22">
        <v>15799</v>
      </c>
      <c r="L335">
        <v>0</v>
      </c>
      <c r="M335" s="22"/>
      <c r="N335" s="22"/>
      <c r="O335">
        <v>0</v>
      </c>
      <c r="P335">
        <v>0</v>
      </c>
      <c r="Q335">
        <v>0</v>
      </c>
      <c r="R335">
        <f t="shared" si="267"/>
        <v>0</v>
      </c>
      <c r="S335">
        <f t="shared" si="268"/>
        <v>0</v>
      </c>
      <c r="T335">
        <f t="shared" si="269"/>
        <v>0</v>
      </c>
      <c r="U335">
        <f t="shared" si="270"/>
        <v>0</v>
      </c>
      <c r="V335">
        <f t="shared" si="271"/>
        <v>0</v>
      </c>
      <c r="W335">
        <f t="shared" si="294"/>
        <v>0</v>
      </c>
      <c r="X335">
        <f t="shared" si="272"/>
        <v>0</v>
      </c>
      <c r="Y335" s="22" t="s">
        <v>1590</v>
      </c>
      <c r="Z335">
        <v>0</v>
      </c>
      <c r="AA335">
        <f t="shared" si="304"/>
        <v>1</v>
      </c>
      <c r="AB335">
        <f t="shared" si="273"/>
        <v>0</v>
      </c>
      <c r="AC335">
        <v>0</v>
      </c>
      <c r="AD335">
        <v>0</v>
      </c>
      <c r="AE335">
        <f t="shared" si="274"/>
        <v>0</v>
      </c>
      <c r="AF335" s="23">
        <f>IF(ISERROR(SEARCH("canth",Y335)),0,1)</f>
        <v>0</v>
      </c>
      <c r="AG335">
        <f t="shared" si="263"/>
        <v>0</v>
      </c>
      <c r="AH335">
        <v>0</v>
      </c>
      <c r="AJ335">
        <f t="shared" si="275"/>
        <v>0</v>
      </c>
      <c r="AK335" s="22"/>
      <c r="AN335">
        <v>17</v>
      </c>
      <c r="AO335" s="24">
        <v>1</v>
      </c>
      <c r="AP335" s="25">
        <f t="shared" si="295"/>
        <v>58.8</v>
      </c>
      <c r="AQ335">
        <v>2</v>
      </c>
      <c r="AS335" s="26">
        <v>0</v>
      </c>
      <c r="AT335" s="24">
        <v>1</v>
      </c>
      <c r="AU335" s="27">
        <v>7</v>
      </c>
      <c r="AW335" s="22">
        <v>37575</v>
      </c>
      <c r="AX335" s="22" t="str">
        <f>IF(ISERROR(VLOOKUP($J335,'[1]early late'!$G$1:$BT$134,7,FALSE)),"",VLOOKUP($J335,'[1]early late'!$G$1:$BT$134,7,FALSE))</f>
        <v/>
      </c>
      <c r="AY335" s="22">
        <v>37637</v>
      </c>
      <c r="AZ335" s="27">
        <f t="shared" si="293"/>
        <v>2.0333333333333332</v>
      </c>
      <c r="BA335" t="s">
        <v>245</v>
      </c>
      <c r="BB335" s="25">
        <f t="shared" si="307"/>
        <v>2</v>
      </c>
      <c r="BC335" s="27">
        <v>2.0699999999999998</v>
      </c>
      <c r="BD335" s="27">
        <v>12.57</v>
      </c>
      <c r="BE335" s="27">
        <v>2.2999999999999998</v>
      </c>
      <c r="BF335" s="27">
        <v>14.33</v>
      </c>
      <c r="BG335" s="27" t="str">
        <f>IF(ISERROR(VLOOKUP($J335,'[1]early late'!$G$1:$BT$134,8,FALSE)),"",VLOOKUP($J335,'[1]early late'!$G$1:$BT$134,8,FALSE))</f>
        <v/>
      </c>
      <c r="BH335" s="27" t="str">
        <f>IF(ISERROR(VLOOKUP($J335,'[1]early late'!$G$1:$BT$134,9,FALSE)),"",VLOOKUP($J335,'[1]early late'!$G$1:$BT$134,9,FALSE))</f>
        <v/>
      </c>
      <c r="BI335" s="27"/>
      <c r="BJ335">
        <v>1.84</v>
      </c>
      <c r="BK335">
        <v>16.100000000000001</v>
      </c>
      <c r="BM335" s="28" t="s">
        <v>529</v>
      </c>
      <c r="BN335" s="28" t="str">
        <f>IF(ISERROR(VLOOKUP($J335,'[1]early late'!$G$1:$BT$134,40,FALSE)),"",VLOOKUP($J335,'[1]early late'!$G$1:$BT$134,40,FALSE))</f>
        <v/>
      </c>
      <c r="BO335" s="28" t="str">
        <f>IF(ISERROR(VLOOKUP($J335,'[1]early late'!$G$1:$BT$134,41,FALSE)),"",VLOOKUP($J335,'[1]early late'!$G$1:$BT$134,41,FALSE))</f>
        <v/>
      </c>
      <c r="BP335">
        <f t="shared" si="296"/>
        <v>0.22999999999999998</v>
      </c>
      <c r="BQ335">
        <f t="shared" si="276"/>
        <v>1.7599999999999998</v>
      </c>
      <c r="BR335">
        <f t="shared" si="277"/>
        <v>1.5299999999999998</v>
      </c>
      <c r="BS335">
        <f t="shared" si="297"/>
        <v>-0.22999999999999976</v>
      </c>
      <c r="BT335">
        <f t="shared" si="278"/>
        <v>3.5300000000000011</v>
      </c>
      <c r="BU335">
        <f t="shared" si="279"/>
        <v>3.7600000000000016</v>
      </c>
      <c r="BW335" s="24">
        <f t="shared" si="291"/>
        <v>1</v>
      </c>
      <c r="BX335" s="24" t="str">
        <f t="shared" si="280"/>
        <v/>
      </c>
      <c r="BY335" s="24" t="str">
        <f t="shared" si="281"/>
        <v/>
      </c>
      <c r="BZ335" s="24" t="str">
        <f t="shared" si="282"/>
        <v/>
      </c>
      <c r="CA335" s="24" t="str">
        <f t="shared" si="283"/>
        <v/>
      </c>
      <c r="CB335" s="24">
        <f t="shared" si="298"/>
        <v>1</v>
      </c>
      <c r="CC335" s="24">
        <f t="shared" si="284"/>
        <v>0</v>
      </c>
      <c r="CD335" s="25">
        <f t="shared" si="285"/>
        <v>0</v>
      </c>
      <c r="CE335" s="24" t="str">
        <f t="shared" si="286"/>
        <v/>
      </c>
      <c r="CF335">
        <f t="shared" si="287"/>
        <v>1</v>
      </c>
      <c r="CG335">
        <f t="shared" si="299"/>
        <v>0</v>
      </c>
      <c r="CH335">
        <f t="shared" si="300"/>
        <v>0</v>
      </c>
      <c r="CI335">
        <f t="shared" si="301"/>
        <v>0</v>
      </c>
      <c r="CJ335">
        <f t="shared" si="302"/>
        <v>0</v>
      </c>
      <c r="CK335">
        <f t="shared" si="261"/>
        <v>-30.434782608695684</v>
      </c>
      <c r="CL335">
        <f t="shared" si="305"/>
        <v>1.9799999999999998</v>
      </c>
      <c r="CM335">
        <f t="shared" si="306"/>
        <v>1</v>
      </c>
      <c r="CN335" t="str">
        <f t="shared" si="288"/>
        <v/>
      </c>
      <c r="CO335" t="str">
        <f t="shared" si="289"/>
        <v/>
      </c>
    </row>
    <row r="336" spans="1:93" ht="16" x14ac:dyDescent="0.2">
      <c r="A336">
        <v>547</v>
      </c>
      <c r="B336" t="s">
        <v>1587</v>
      </c>
      <c r="C336" t="s">
        <v>94</v>
      </c>
      <c r="D336" t="s">
        <v>1588</v>
      </c>
      <c r="E336" t="s">
        <v>109</v>
      </c>
      <c r="F336" t="s">
        <v>97</v>
      </c>
      <c r="G336">
        <v>90037</v>
      </c>
      <c r="H336" t="s">
        <v>1589</v>
      </c>
      <c r="J336" t="str">
        <f t="shared" si="266"/>
        <v>William Artope_1</v>
      </c>
      <c r="K336" s="22">
        <v>15799</v>
      </c>
      <c r="L336">
        <v>0</v>
      </c>
      <c r="M336" s="22"/>
      <c r="N336" s="22"/>
      <c r="O336">
        <v>0</v>
      </c>
      <c r="P336">
        <v>0</v>
      </c>
      <c r="Q336">
        <v>0</v>
      </c>
      <c r="R336">
        <f t="shared" si="267"/>
        <v>0</v>
      </c>
      <c r="S336">
        <f t="shared" si="268"/>
        <v>0</v>
      </c>
      <c r="T336">
        <f t="shared" si="269"/>
        <v>0</v>
      </c>
      <c r="U336">
        <f t="shared" si="270"/>
        <v>0</v>
      </c>
      <c r="V336">
        <f t="shared" si="271"/>
        <v>0</v>
      </c>
      <c r="W336">
        <f t="shared" si="294"/>
        <v>0</v>
      </c>
      <c r="X336">
        <f t="shared" si="272"/>
        <v>0</v>
      </c>
      <c r="Y336" s="22" t="s">
        <v>1590</v>
      </c>
      <c r="Z336">
        <v>0</v>
      </c>
      <c r="AA336">
        <f t="shared" si="304"/>
        <v>1</v>
      </c>
      <c r="AB336">
        <f t="shared" si="273"/>
        <v>0</v>
      </c>
      <c r="AC336">
        <v>0</v>
      </c>
      <c r="AD336">
        <v>0</v>
      </c>
      <c r="AE336">
        <f t="shared" si="274"/>
        <v>0</v>
      </c>
      <c r="AF336" s="23">
        <f>IF(ISERROR(SEARCH("canth",Y336)),0,1)</f>
        <v>0</v>
      </c>
      <c r="AG336">
        <f t="shared" si="263"/>
        <v>0</v>
      </c>
      <c r="AH336">
        <v>0</v>
      </c>
      <c r="AJ336">
        <f t="shared" si="275"/>
        <v>0</v>
      </c>
      <c r="AK336" s="22"/>
      <c r="AN336">
        <v>17</v>
      </c>
      <c r="AO336" s="24">
        <v>1</v>
      </c>
      <c r="AP336" s="25">
        <f t="shared" si="295"/>
        <v>58.8</v>
      </c>
      <c r="AQ336">
        <v>2</v>
      </c>
      <c r="AS336" s="26">
        <v>1</v>
      </c>
      <c r="AT336" s="24">
        <v>1</v>
      </c>
      <c r="AU336" s="27">
        <v>7</v>
      </c>
      <c r="AW336" s="22">
        <v>37575</v>
      </c>
      <c r="AX336" s="22" t="str">
        <f>IF(ISERROR(VLOOKUP($J336,'[1]early late'!$G$1:$BT$134,7,FALSE)),"",VLOOKUP($J336,'[1]early late'!$G$1:$BT$134,7,FALSE))</f>
        <v/>
      </c>
      <c r="AY336" s="22">
        <f>AY335</f>
        <v>37637</v>
      </c>
      <c r="AZ336" s="27">
        <f t="shared" si="293"/>
        <v>2.0333333333333332</v>
      </c>
      <c r="BA336" t="s">
        <v>245</v>
      </c>
      <c r="BB336" s="25">
        <f t="shared" si="307"/>
        <v>2</v>
      </c>
      <c r="BC336" s="27">
        <v>1.67</v>
      </c>
      <c r="BD336" s="27">
        <v>15.51</v>
      </c>
      <c r="BE336" s="27">
        <v>3.24</v>
      </c>
      <c r="BF336" s="27">
        <v>16.72</v>
      </c>
      <c r="BG336" s="27" t="str">
        <f>IF(ISERROR(VLOOKUP($J336,'[1]early late'!$G$1:$BT$134,8,FALSE)),"",VLOOKUP($J336,'[1]early late'!$G$1:$BT$134,8,FALSE))</f>
        <v/>
      </c>
      <c r="BH336" s="27" t="str">
        <f>IF(ISERROR(VLOOKUP($J336,'[1]early late'!$G$1:$BT$134,9,FALSE)),"",VLOOKUP($J336,'[1]early late'!$G$1:$BT$134,9,FALSE))</f>
        <v/>
      </c>
      <c r="BI336" s="27"/>
      <c r="BJ336">
        <v>2.4500000000000002</v>
      </c>
      <c r="BK336">
        <v>18.399999999999999</v>
      </c>
      <c r="BM336" s="28" t="s">
        <v>529</v>
      </c>
      <c r="BN336" s="28" t="str">
        <f>IF(ISERROR(VLOOKUP($J336,'[1]early late'!$G$1:$BT$134,40,FALSE)),"",VLOOKUP($J336,'[1]early late'!$G$1:$BT$134,40,FALSE))</f>
        <v/>
      </c>
      <c r="BO336" s="28" t="str">
        <f>IF(ISERROR(VLOOKUP($J336,'[1]early late'!$G$1:$BT$134,41,FALSE)),"",VLOOKUP($J336,'[1]early late'!$G$1:$BT$134,41,FALSE))</f>
        <v/>
      </c>
      <c r="BP336">
        <f t="shared" si="296"/>
        <v>1.5700000000000003</v>
      </c>
      <c r="BQ336">
        <f t="shared" si="276"/>
        <v>1.2099999999999991</v>
      </c>
      <c r="BR336">
        <f t="shared" si="277"/>
        <v>-0.36000000000000121</v>
      </c>
      <c r="BS336">
        <f t="shared" si="297"/>
        <v>0.78000000000000025</v>
      </c>
      <c r="BT336">
        <f t="shared" si="278"/>
        <v>2.8899999999999988</v>
      </c>
      <c r="BU336">
        <f t="shared" si="279"/>
        <v>2.1099999999999994</v>
      </c>
      <c r="BW336" s="24">
        <f t="shared" si="291"/>
        <v>1</v>
      </c>
      <c r="BX336" s="24" t="str">
        <f t="shared" si="280"/>
        <v/>
      </c>
      <c r="BY336" s="24" t="str">
        <f t="shared" si="281"/>
        <v/>
      </c>
      <c r="BZ336" s="24" t="str">
        <f t="shared" si="282"/>
        <v/>
      </c>
      <c r="CA336" s="24" t="str">
        <f t="shared" si="283"/>
        <v/>
      </c>
      <c r="CB336" s="24">
        <f t="shared" si="298"/>
        <v>0</v>
      </c>
      <c r="CC336" s="24">
        <f t="shared" si="284"/>
        <v>0</v>
      </c>
      <c r="CD336" s="25">
        <f t="shared" si="285"/>
        <v>0</v>
      </c>
      <c r="CE336" s="24" t="str">
        <f t="shared" si="286"/>
        <v/>
      </c>
      <c r="CF336">
        <f t="shared" si="287"/>
        <v>1</v>
      </c>
      <c r="CG336">
        <f t="shared" si="299"/>
        <v>0</v>
      </c>
      <c r="CH336">
        <f t="shared" si="300"/>
        <v>0</v>
      </c>
      <c r="CI336">
        <f t="shared" si="301"/>
        <v>0</v>
      </c>
      <c r="CJ336">
        <f t="shared" si="302"/>
        <v>0</v>
      </c>
      <c r="CK336">
        <f t="shared" si="261"/>
        <v>8.9743589743589709</v>
      </c>
      <c r="CL336">
        <f t="shared" si="305"/>
        <v>0.96999999999999975</v>
      </c>
      <c r="CM336">
        <f t="shared" si="306"/>
        <v>0</v>
      </c>
      <c r="CN336" t="str">
        <f t="shared" si="288"/>
        <v/>
      </c>
      <c r="CO336" t="str">
        <f t="shared" si="289"/>
        <v/>
      </c>
    </row>
    <row r="337" spans="1:93" ht="16" hidden="1" x14ac:dyDescent="0.2">
      <c r="A337">
        <v>550</v>
      </c>
      <c r="B337" t="s">
        <v>1598</v>
      </c>
      <c r="C337" t="s">
        <v>94</v>
      </c>
      <c r="D337" t="s">
        <v>1599</v>
      </c>
      <c r="E337" t="s">
        <v>844</v>
      </c>
      <c r="F337" t="s">
        <v>97</v>
      </c>
      <c r="G337">
        <v>91754</v>
      </c>
      <c r="H337" t="s">
        <v>1600</v>
      </c>
      <c r="J337" t="str">
        <f t="shared" si="266"/>
        <v>Yukio Suzuki_0</v>
      </c>
      <c r="K337" s="22">
        <v>10920</v>
      </c>
      <c r="L337">
        <v>1</v>
      </c>
      <c r="M337" s="22" t="s">
        <v>1601</v>
      </c>
      <c r="N337" s="22"/>
      <c r="O337">
        <v>0</v>
      </c>
      <c r="P337">
        <v>0</v>
      </c>
      <c r="Q337">
        <v>0</v>
      </c>
      <c r="R337">
        <f t="shared" si="267"/>
        <v>0</v>
      </c>
      <c r="S337">
        <f t="shared" si="268"/>
        <v>1</v>
      </c>
      <c r="T337">
        <f t="shared" si="269"/>
        <v>0</v>
      </c>
      <c r="U337">
        <f t="shared" si="270"/>
        <v>0</v>
      </c>
      <c r="V337">
        <f t="shared" si="271"/>
        <v>0</v>
      </c>
      <c r="W337">
        <f t="shared" si="294"/>
        <v>0</v>
      </c>
      <c r="X337">
        <f t="shared" si="272"/>
        <v>0</v>
      </c>
      <c r="Y337" s="22" t="s">
        <v>1602</v>
      </c>
      <c r="Z337">
        <v>0</v>
      </c>
      <c r="AA337">
        <f t="shared" si="304"/>
        <v>1</v>
      </c>
      <c r="AB337">
        <f t="shared" si="273"/>
        <v>0</v>
      </c>
      <c r="AC337">
        <v>0</v>
      </c>
      <c r="AD337">
        <v>0</v>
      </c>
      <c r="AE337">
        <f t="shared" si="274"/>
        <v>0</v>
      </c>
      <c r="AF337" s="23">
        <f>IF(ISERROR(SEARCH("canth",Y337)),0,1)</f>
        <v>0</v>
      </c>
      <c r="AG337">
        <f t="shared" si="263"/>
        <v>1</v>
      </c>
      <c r="AH337">
        <v>0</v>
      </c>
      <c r="AJ337">
        <f t="shared" si="275"/>
        <v>0</v>
      </c>
      <c r="AK337" s="22" t="s">
        <v>1603</v>
      </c>
      <c r="AM337">
        <v>2.5</v>
      </c>
      <c r="AN337">
        <v>12</v>
      </c>
      <c r="AO337" s="24">
        <v>1</v>
      </c>
      <c r="AP337" s="25">
        <f t="shared" si="295"/>
        <v>75.553424657534251</v>
      </c>
      <c r="AQ337">
        <v>2</v>
      </c>
      <c r="AS337" s="26">
        <v>0</v>
      </c>
      <c r="AT337" s="24">
        <v>1</v>
      </c>
      <c r="AU337" s="27">
        <v>7</v>
      </c>
      <c r="AV337" s="27"/>
      <c r="AW337" s="22">
        <v>38898</v>
      </c>
      <c r="AX337" s="22" t="str">
        <f>IF(ISERROR(VLOOKUP($J337,'[1]early late'!$G$1:$BT$134,7,FALSE)),"",VLOOKUP($J337,'[1]early late'!$G$1:$BT$134,7,FALSE))</f>
        <v/>
      </c>
      <c r="AY337" s="22">
        <v>38992</v>
      </c>
      <c r="AZ337" s="27">
        <f t="shared" si="293"/>
        <v>3.0666666666666669</v>
      </c>
      <c r="BA337" t="s">
        <v>1235</v>
      </c>
      <c r="BB337" s="25">
        <f t="shared" si="307"/>
        <v>3</v>
      </c>
      <c r="BC337" s="27">
        <v>1.61</v>
      </c>
      <c r="BD337" s="27">
        <v>21.93</v>
      </c>
      <c r="BE337" s="27"/>
      <c r="BF337" s="27"/>
      <c r="BG337" s="27" t="str">
        <f>IF(ISERROR(VLOOKUP($J337,'[1]early late'!$G$1:$BT$134,8,FALSE)),"",VLOOKUP($J337,'[1]early late'!$G$1:$BT$134,8,FALSE))</f>
        <v/>
      </c>
      <c r="BH337" s="27" t="str">
        <f>IF(ISERROR(VLOOKUP($J337,'[1]early late'!$G$1:$BT$134,9,FALSE)),"",VLOOKUP($J337,'[1]early late'!$G$1:$BT$134,9,FALSE))</f>
        <v/>
      </c>
      <c r="BI337" s="27"/>
      <c r="BJ337">
        <v>3.12</v>
      </c>
      <c r="BK337">
        <v>17.77</v>
      </c>
      <c r="BM337" s="28" t="s">
        <v>1604</v>
      </c>
      <c r="BN337" s="28" t="str">
        <f>IF(ISERROR(VLOOKUP($J337,'[1]early late'!$G$1:$BT$134,40,FALSE)),"",VLOOKUP($J337,'[1]early late'!$G$1:$BT$134,40,FALSE))</f>
        <v/>
      </c>
      <c r="BO337" s="28" t="str">
        <f>IF(ISERROR(VLOOKUP($J337,'[1]early late'!$G$1:$BT$134,41,FALSE)),"",VLOOKUP($J337,'[1]early late'!$G$1:$BT$134,41,FALSE))</f>
        <v/>
      </c>
      <c r="BP337">
        <f t="shared" si="296"/>
        <v>-1.61</v>
      </c>
      <c r="BQ337">
        <f t="shared" si="276"/>
        <v>-21.93</v>
      </c>
      <c r="BR337">
        <f t="shared" si="277"/>
        <v>-20.32</v>
      </c>
      <c r="BS337">
        <f t="shared" si="297"/>
        <v>1.51</v>
      </c>
      <c r="BT337">
        <f t="shared" si="278"/>
        <v>-4.16</v>
      </c>
      <c r="BU337">
        <f t="shared" si="279"/>
        <v>-5.6700000000000017</v>
      </c>
      <c r="BW337" s="24">
        <f t="shared" si="291"/>
        <v>0</v>
      </c>
      <c r="BX337" s="24" t="str">
        <f t="shared" si="280"/>
        <v/>
      </c>
      <c r="BY337" s="24" t="str">
        <f t="shared" si="281"/>
        <v/>
      </c>
      <c r="BZ337" s="24" t="str">
        <f t="shared" si="282"/>
        <v/>
      </c>
      <c r="CA337" s="24" t="str">
        <f t="shared" si="283"/>
        <v/>
      </c>
      <c r="CB337" s="24" t="str">
        <f t="shared" si="298"/>
        <v/>
      </c>
      <c r="CC337" s="24">
        <f t="shared" si="284"/>
        <v>1</v>
      </c>
      <c r="CD337" s="25">
        <f t="shared" si="285"/>
        <v>0</v>
      </c>
      <c r="CE337" s="24" t="str">
        <f t="shared" si="286"/>
        <v/>
      </c>
      <c r="CF337">
        <f t="shared" si="287"/>
        <v>1</v>
      </c>
      <c r="CG337">
        <f t="shared" si="299"/>
        <v>1</v>
      </c>
      <c r="CH337">
        <f t="shared" si="300"/>
        <v>1</v>
      </c>
      <c r="CI337">
        <f t="shared" si="301"/>
        <v>0</v>
      </c>
      <c r="CJ337">
        <f t="shared" si="302"/>
        <v>1</v>
      </c>
      <c r="CK337">
        <f t="shared" si="261"/>
        <v>4.6357615894039732</v>
      </c>
      <c r="CL337">
        <f t="shared" si="305"/>
        <v>0.24</v>
      </c>
      <c r="CM337">
        <f t="shared" si="306"/>
        <v>0</v>
      </c>
      <c r="CN337" t="str">
        <f t="shared" si="288"/>
        <v/>
      </c>
      <c r="CO337" t="str">
        <f t="shared" si="289"/>
        <v/>
      </c>
    </row>
    <row r="338" spans="1:93" ht="16" hidden="1" x14ac:dyDescent="0.2">
      <c r="A338">
        <v>551</v>
      </c>
      <c r="B338" t="s">
        <v>1598</v>
      </c>
      <c r="C338" t="s">
        <v>94</v>
      </c>
      <c r="D338" t="s">
        <v>1599</v>
      </c>
      <c r="E338" t="s">
        <v>844</v>
      </c>
      <c r="F338" t="s">
        <v>97</v>
      </c>
      <c r="G338">
        <v>91754</v>
      </c>
      <c r="H338" t="s">
        <v>1600</v>
      </c>
      <c r="J338" t="str">
        <f t="shared" si="266"/>
        <v>Yukio Suzuki_1</v>
      </c>
      <c r="K338" s="22">
        <v>10920</v>
      </c>
      <c r="L338">
        <v>1</v>
      </c>
      <c r="M338" s="22" t="s">
        <v>1601</v>
      </c>
      <c r="N338" s="22"/>
      <c r="O338">
        <v>0</v>
      </c>
      <c r="P338">
        <v>0</v>
      </c>
      <c r="Q338">
        <v>0</v>
      </c>
      <c r="R338">
        <f t="shared" si="267"/>
        <v>0</v>
      </c>
      <c r="S338">
        <f t="shared" si="268"/>
        <v>1</v>
      </c>
      <c r="T338">
        <f t="shared" si="269"/>
        <v>0</v>
      </c>
      <c r="U338">
        <f t="shared" si="270"/>
        <v>0</v>
      </c>
      <c r="V338">
        <f t="shared" si="271"/>
        <v>0</v>
      </c>
      <c r="W338">
        <f t="shared" si="294"/>
        <v>0</v>
      </c>
      <c r="X338">
        <f t="shared" si="272"/>
        <v>0</v>
      </c>
      <c r="Y338" s="22" t="s">
        <v>1313</v>
      </c>
      <c r="Z338">
        <v>0</v>
      </c>
      <c r="AA338">
        <f t="shared" si="304"/>
        <v>1</v>
      </c>
      <c r="AB338">
        <f t="shared" si="273"/>
        <v>0</v>
      </c>
      <c r="AC338">
        <v>0</v>
      </c>
      <c r="AD338">
        <v>0</v>
      </c>
      <c r="AE338">
        <f t="shared" si="274"/>
        <v>0</v>
      </c>
      <c r="AF338" s="23">
        <f>IF(ISERROR(SEARCH("canth",Y338)),0,1)</f>
        <v>0</v>
      </c>
      <c r="AG338">
        <f t="shared" si="263"/>
        <v>1</v>
      </c>
      <c r="AH338">
        <v>0</v>
      </c>
      <c r="AJ338">
        <f t="shared" si="275"/>
        <v>0</v>
      </c>
      <c r="AK338" s="22"/>
      <c r="AM338">
        <v>3</v>
      </c>
      <c r="AN338">
        <v>11</v>
      </c>
      <c r="AO338" s="24">
        <v>1</v>
      </c>
      <c r="AP338" s="25">
        <f t="shared" si="295"/>
        <v>75.553424657534251</v>
      </c>
      <c r="AQ338">
        <v>2</v>
      </c>
      <c r="AS338" s="26">
        <v>1</v>
      </c>
      <c r="AT338" s="24">
        <v>1</v>
      </c>
      <c r="AU338" s="27">
        <v>7</v>
      </c>
      <c r="AV338" s="27"/>
      <c r="AW338" s="22">
        <v>38898</v>
      </c>
      <c r="AX338" s="22" t="str">
        <f>IF(ISERROR(VLOOKUP($J338,'[1]early late'!$G$1:$BT$134,7,FALSE)),"",VLOOKUP($J338,'[1]early late'!$G$1:$BT$134,7,FALSE))</f>
        <v/>
      </c>
      <c r="AY338" s="22">
        <f>AY337</f>
        <v>38992</v>
      </c>
      <c r="AZ338" s="27">
        <f t="shared" si="293"/>
        <v>3.0666666666666669</v>
      </c>
      <c r="BA338" t="s">
        <v>1235</v>
      </c>
      <c r="BB338" s="25">
        <f t="shared" si="307"/>
        <v>3</v>
      </c>
      <c r="BC338" s="27">
        <v>1.85</v>
      </c>
      <c r="BD338" s="27">
        <v>20.74</v>
      </c>
      <c r="BE338" s="27"/>
      <c r="BF338" s="27"/>
      <c r="BG338" s="27" t="str">
        <f>IF(ISERROR(VLOOKUP($J338,'[1]early late'!$G$1:$BT$134,8,FALSE)),"",VLOOKUP($J338,'[1]early late'!$G$1:$BT$134,8,FALSE))</f>
        <v/>
      </c>
      <c r="BH338" s="27" t="str">
        <f>IF(ISERROR(VLOOKUP($J338,'[1]early late'!$G$1:$BT$134,9,FALSE)),"",VLOOKUP($J338,'[1]early late'!$G$1:$BT$134,9,FALSE))</f>
        <v/>
      </c>
      <c r="BI338" s="27"/>
      <c r="BJ338">
        <v>2.48</v>
      </c>
      <c r="BK338">
        <v>17.37</v>
      </c>
      <c r="BM338" s="28" t="s">
        <v>1604</v>
      </c>
      <c r="BN338" s="28" t="str">
        <f>IF(ISERROR(VLOOKUP($J338,'[1]early late'!$G$1:$BT$134,40,FALSE)),"",VLOOKUP($J338,'[1]early late'!$G$1:$BT$134,40,FALSE))</f>
        <v/>
      </c>
      <c r="BO338" s="28" t="str">
        <f>IF(ISERROR(VLOOKUP($J338,'[1]early late'!$G$1:$BT$134,41,FALSE)),"",VLOOKUP($J338,'[1]early late'!$G$1:$BT$134,41,FALSE))</f>
        <v/>
      </c>
      <c r="BP338">
        <f t="shared" si="296"/>
        <v>-1.85</v>
      </c>
      <c r="BQ338">
        <f t="shared" si="276"/>
        <v>-20.74</v>
      </c>
      <c r="BR338">
        <f t="shared" si="277"/>
        <v>-18.889999999999997</v>
      </c>
      <c r="BS338">
        <f t="shared" si="297"/>
        <v>0.62999999999999989</v>
      </c>
      <c r="BT338">
        <f t="shared" si="278"/>
        <v>-3.3699999999999974</v>
      </c>
      <c r="BU338">
        <f t="shared" si="279"/>
        <v>-3.9999999999999964</v>
      </c>
      <c r="BW338" s="24">
        <f t="shared" si="291"/>
        <v>0</v>
      </c>
      <c r="BX338" s="24" t="str">
        <f t="shared" si="280"/>
        <v/>
      </c>
      <c r="BY338" s="24" t="str">
        <f t="shared" si="281"/>
        <v/>
      </c>
      <c r="BZ338" s="24" t="str">
        <f t="shared" si="282"/>
        <v/>
      </c>
      <c r="CA338" s="24" t="str">
        <f t="shared" si="283"/>
        <v/>
      </c>
      <c r="CB338" s="24" t="str">
        <f t="shared" si="298"/>
        <v/>
      </c>
      <c r="CC338" s="24">
        <f t="shared" si="284"/>
        <v>1</v>
      </c>
      <c r="CD338" s="25">
        <f t="shared" si="285"/>
        <v>0</v>
      </c>
      <c r="CE338" s="24" t="str">
        <f t="shared" si="286"/>
        <v/>
      </c>
      <c r="CF338">
        <f t="shared" si="287"/>
        <v>1</v>
      </c>
      <c r="CG338">
        <f t="shared" si="299"/>
        <v>0</v>
      </c>
      <c r="CH338">
        <f t="shared" si="300"/>
        <v>0</v>
      </c>
      <c r="CI338">
        <f t="shared" si="301"/>
        <v>0</v>
      </c>
      <c r="CJ338">
        <f t="shared" si="302"/>
        <v>0</v>
      </c>
      <c r="CK338">
        <f t="shared" si="261"/>
        <v>11.111111111111112</v>
      </c>
      <c r="CL338">
        <f t="shared" si="305"/>
        <v>1.1200000000000001</v>
      </c>
      <c r="CM338">
        <f t="shared" si="306"/>
        <v>1</v>
      </c>
      <c r="CN338" t="str">
        <f t="shared" si="288"/>
        <v/>
      </c>
      <c r="CO338" t="str">
        <f t="shared" si="289"/>
        <v/>
      </c>
    </row>
    <row r="339" spans="1:93" ht="16" x14ac:dyDescent="0.2">
      <c r="A339">
        <v>558</v>
      </c>
      <c r="B339" t="s">
        <v>1391</v>
      </c>
      <c r="C339" t="s">
        <v>94</v>
      </c>
      <c r="D339" t="s">
        <v>1392</v>
      </c>
      <c r="E339" t="s">
        <v>188</v>
      </c>
      <c r="F339" t="s">
        <v>97</v>
      </c>
      <c r="G339">
        <v>91344</v>
      </c>
      <c r="H339" t="s">
        <v>1393</v>
      </c>
      <c r="J339" t="str">
        <f t="shared" si="266"/>
        <v>Kenneth Low_1</v>
      </c>
      <c r="K339" s="22">
        <v>21607</v>
      </c>
      <c r="L339">
        <v>0</v>
      </c>
      <c r="M339" s="22"/>
      <c r="N339" s="22"/>
      <c r="O339">
        <v>0</v>
      </c>
      <c r="P339">
        <v>0</v>
      </c>
      <c r="Q339">
        <v>0</v>
      </c>
      <c r="R339">
        <f t="shared" si="267"/>
        <v>0</v>
      </c>
      <c r="S339">
        <f t="shared" si="268"/>
        <v>0</v>
      </c>
      <c r="T339">
        <f t="shared" si="269"/>
        <v>0</v>
      </c>
      <c r="U339">
        <f t="shared" si="270"/>
        <v>0</v>
      </c>
      <c r="V339">
        <f t="shared" si="271"/>
        <v>0</v>
      </c>
      <c r="W339">
        <f t="shared" si="294"/>
        <v>0</v>
      </c>
      <c r="X339">
        <f t="shared" si="272"/>
        <v>0</v>
      </c>
      <c r="Y339" t="s">
        <v>1633</v>
      </c>
      <c r="Z339">
        <v>0</v>
      </c>
      <c r="AA339">
        <v>1</v>
      </c>
      <c r="AB339">
        <f>IF(ISERROR(SEARCH("bleph",#REF!)),0,1)</f>
        <v>0</v>
      </c>
      <c r="AC339">
        <v>0</v>
      </c>
      <c r="AD339">
        <v>0</v>
      </c>
      <c r="AE339">
        <f t="shared" si="274"/>
        <v>0</v>
      </c>
      <c r="AF339">
        <f>IF(ISERROR(SEARCH("canth",#REF!)),0,1)</f>
        <v>0</v>
      </c>
      <c r="AG339">
        <f>IF(ISERROR(SEARCH("entro",#REF!)),0,1)</f>
        <v>0</v>
      </c>
      <c r="AH339">
        <v>1</v>
      </c>
      <c r="AI339" t="s">
        <v>1634</v>
      </c>
      <c r="AJ339">
        <f>IF(ISERROR(SEARCH("ptosis",Y339)),0,1)</f>
        <v>1</v>
      </c>
      <c r="AK339" s="22" t="s">
        <v>1395</v>
      </c>
      <c r="AN339">
        <v>14</v>
      </c>
      <c r="AO339" s="24">
        <v>1</v>
      </c>
      <c r="AP339" s="25">
        <f t="shared" si="295"/>
        <v>-58.345205479452055</v>
      </c>
      <c r="AQ339">
        <v>2</v>
      </c>
      <c r="AS339" s="24">
        <v>1</v>
      </c>
      <c r="AT339" s="24" t="e">
        <f>IF(#REF!="OU",1,IF(AND(#REF!="OD",AS339=0),1,IF(AND(#REF!="OS",AS339=0),0,IF(AND(#REF!="OD",AS339=1),0,IF(AND(#REF!="OS",AS339=1),1,"")))))</f>
        <v>#REF!</v>
      </c>
      <c r="AU339" s="27">
        <v>7</v>
      </c>
      <c r="AV339" s="27"/>
      <c r="AW339" s="22"/>
      <c r="AX339" s="22" t="str">
        <f>IF(ISERROR(VLOOKUP($J339,'[2]early late'!$G$1:$BT$134,7,FALSE)),"",VLOOKUP($J339,'[2]early late'!$G$1:$BT$134,7,FALSE))</f>
        <v/>
      </c>
      <c r="AY339" s="22">
        <v>40553</v>
      </c>
      <c r="AZ339" s="27" t="str">
        <f t="shared" si="293"/>
        <v/>
      </c>
      <c r="BA339" t="s">
        <v>101</v>
      </c>
      <c r="BB339" s="25">
        <f t="shared" si="307"/>
        <v>0</v>
      </c>
      <c r="BC339" s="27">
        <v>1.1319999999999999</v>
      </c>
      <c r="BD339" s="27">
        <v>14.391999999999999</v>
      </c>
      <c r="BE339" s="27">
        <v>2.56</v>
      </c>
      <c r="BF339" s="27">
        <v>16.974</v>
      </c>
      <c r="BG339" s="27" t="str">
        <f>IF(ISERROR(VLOOKUP($J339,'[2]early late'!$G$1:$BT$134,8,FALSE)),"",VLOOKUP($J339,'[2]early late'!$G$1:$BT$134,8,FALSE))</f>
        <v/>
      </c>
      <c r="BH339" s="27" t="str">
        <f>IF(ISERROR(VLOOKUP($J339,'[2]early late'!$G$1:$BT$134,9,FALSE)),"",VLOOKUP($J339,'[2]early late'!$G$1:$BT$134,9,FALSE))</f>
        <v/>
      </c>
      <c r="BI339" s="27"/>
      <c r="BJ339">
        <v>1.2</v>
      </c>
      <c r="BK339">
        <v>15.79</v>
      </c>
      <c r="BM339" s="28" t="s">
        <v>1396</v>
      </c>
      <c r="BN339" s="28" t="str">
        <f>IF(ISERROR(VLOOKUP($J339,'[2]early late'!$G$1:$BT$134,40,FALSE)),"",VLOOKUP($J339,'[2]early late'!$G$1:$BT$134,40,FALSE))</f>
        <v/>
      </c>
      <c r="BO339" s="28" t="str">
        <f>IF(ISERROR(VLOOKUP($J339,'[2]early late'!$G$1:$BT$134,41,FALSE)),"",VLOOKUP($J339,'[2]early late'!$G$1:$BT$134,41,FALSE))</f>
        <v/>
      </c>
      <c r="BP339">
        <f t="shared" si="296"/>
        <v>1.4280000000000002</v>
      </c>
      <c r="BQ339">
        <f t="shared" si="276"/>
        <v>2.5820000000000007</v>
      </c>
      <c r="BR339">
        <f t="shared" si="277"/>
        <v>1.1540000000000006</v>
      </c>
      <c r="BS339">
        <f t="shared" si="297"/>
        <v>6.800000000000006E-2</v>
      </c>
      <c r="BT339">
        <f t="shared" si="278"/>
        <v>1.3979999999999997</v>
      </c>
      <c r="BU339">
        <f t="shared" si="279"/>
        <v>1.33</v>
      </c>
      <c r="BW339" s="24">
        <f t="shared" si="291"/>
        <v>0</v>
      </c>
      <c r="BX339" s="24" t="str">
        <f t="shared" si="280"/>
        <v/>
      </c>
      <c r="BY339" s="24" t="str">
        <f t="shared" si="281"/>
        <v/>
      </c>
      <c r="BZ339" s="24" t="str">
        <f t="shared" si="282"/>
        <v/>
      </c>
      <c r="CA339" s="24" t="str">
        <f t="shared" si="283"/>
        <v/>
      </c>
      <c r="CB339" s="24" t="str">
        <f t="shared" si="298"/>
        <v/>
      </c>
      <c r="CC339" s="24">
        <f t="shared" si="284"/>
        <v>0</v>
      </c>
      <c r="CD339" s="25" t="str">
        <f t="shared" si="285"/>
        <v/>
      </c>
      <c r="CE339" s="24" t="str">
        <f t="shared" si="286"/>
        <v/>
      </c>
      <c r="CF339">
        <f t="shared" si="287"/>
        <v>0</v>
      </c>
      <c r="CG339" t="str">
        <f t="shared" si="299"/>
        <v/>
      </c>
      <c r="CH339" t="str">
        <f t="shared" si="300"/>
        <v/>
      </c>
      <c r="CI339" t="str">
        <f t="shared" si="301"/>
        <v/>
      </c>
      <c r="CJ339" t="str">
        <f t="shared" si="302"/>
        <v/>
      </c>
      <c r="CK339" t="e">
        <f t="shared" ref="CK339:CK402" si="308">IF(AND(AND(ISNUMBER(BS339), ISNUMBER(AU339)),AT339=1), AU339/BS339,"")</f>
        <v>#REF!</v>
      </c>
      <c r="CL339">
        <f t="shared" si="305"/>
        <v>1.6819999999999999</v>
      </c>
      <c r="CM339">
        <f t="shared" si="306"/>
        <v>1</v>
      </c>
      <c r="CN339" t="str">
        <f t="shared" si="288"/>
        <v/>
      </c>
      <c r="CO339" t="str">
        <f t="shared" si="289"/>
        <v/>
      </c>
    </row>
    <row r="340" spans="1:93" ht="16" hidden="1" x14ac:dyDescent="0.2">
      <c r="A340">
        <v>574</v>
      </c>
      <c r="B340" t="s">
        <v>864</v>
      </c>
      <c r="C340" t="s">
        <v>94</v>
      </c>
      <c r="J340" t="str">
        <f t="shared" si="266"/>
        <v>Richard Schnell_0</v>
      </c>
      <c r="K340" s="22">
        <v>15224</v>
      </c>
      <c r="L340">
        <v>1</v>
      </c>
      <c r="M340" s="22" t="s">
        <v>776</v>
      </c>
      <c r="N340" s="22"/>
      <c r="O340">
        <v>0</v>
      </c>
      <c r="P340">
        <v>0</v>
      </c>
      <c r="Q340">
        <v>0</v>
      </c>
      <c r="R340">
        <f t="shared" si="267"/>
        <v>0</v>
      </c>
      <c r="S340">
        <f t="shared" si="268"/>
        <v>0</v>
      </c>
      <c r="T340">
        <f t="shared" si="269"/>
        <v>0</v>
      </c>
      <c r="U340">
        <f t="shared" si="270"/>
        <v>0</v>
      </c>
      <c r="V340">
        <f t="shared" si="271"/>
        <v>0</v>
      </c>
      <c r="W340">
        <f t="shared" si="294"/>
        <v>1</v>
      </c>
      <c r="X340">
        <f t="shared" si="272"/>
        <v>0</v>
      </c>
      <c r="Y340" s="22" t="s">
        <v>1647</v>
      </c>
      <c r="Z340">
        <v>0</v>
      </c>
      <c r="AA340" s="31">
        <f>IF(ISERROR(SEARCH("ptosis",Y340)),0,1)</f>
        <v>0</v>
      </c>
      <c r="AB340">
        <f t="shared" ref="AB340:AB403" si="309">IF(ISERROR(SEARCH("bleph",Y340)),0,1)</f>
        <v>1</v>
      </c>
      <c r="AC340">
        <v>1</v>
      </c>
      <c r="AD340">
        <v>0</v>
      </c>
      <c r="AE340">
        <f t="shared" si="274"/>
        <v>0</v>
      </c>
      <c r="AF340">
        <f>IF(ISERROR(SEARCH("canth",Y340)),0,1)</f>
        <v>1</v>
      </c>
      <c r="AG340">
        <f t="shared" ref="AG340:AG371" si="310">IF(ISERROR(SEARCH("entro",Y340)),0,1)</f>
        <v>0</v>
      </c>
      <c r="AH340">
        <v>1</v>
      </c>
      <c r="AI340" t="s">
        <v>889</v>
      </c>
      <c r="AJ340">
        <f t="shared" ref="AJ340:AJ403" si="311">IF(ISERROR(SEARCH("ptosis",AI340)),0,1)</f>
        <v>1</v>
      </c>
      <c r="AK340" s="22"/>
      <c r="AN340" s="49">
        <v>10</v>
      </c>
      <c r="AO340" s="24">
        <f>IF(ISERROR(VLOOKUP($J340,[2]Dominace!$G$1:$AZ$139,3,FALSE)),"",VLOOKUP($J340,[2]Dominace!$G$1:$AZ$139,3,FALSE))</f>
        <v>1</v>
      </c>
      <c r="AP340" s="25">
        <f t="shared" si="295"/>
        <v>70.953424657534242</v>
      </c>
      <c r="AQ340">
        <v>1</v>
      </c>
      <c r="AR340">
        <v>1</v>
      </c>
      <c r="AS340" s="24">
        <v>0</v>
      </c>
      <c r="AT340" s="24" t="e">
        <f>IF(#REF!="OU",1,IF(AND(#REF!="OD",AS340=0),1,IF(AND(#REF!="OS",AS340=0),0,IF(AND(#REF!="OD",AS340=1),0,IF(AND(#REF!="OS",AS340=1),1,"")))))</f>
        <v>#REF!</v>
      </c>
      <c r="AU340" s="27">
        <v>7</v>
      </c>
      <c r="AV340" s="27"/>
      <c r="AW340" s="33">
        <v>41499</v>
      </c>
      <c r="AX340" s="22" t="str">
        <f>IF(ISERROR(VLOOKUP($J340,'[2]early late'!$G$1:$BT$134,7,FALSE)),"",VLOOKUP($J340,'[2]early late'!$G$1:$BT$134,7,FALSE))</f>
        <v/>
      </c>
      <c r="AY340" s="22">
        <v>41761</v>
      </c>
      <c r="AZ340" s="27">
        <f t="shared" si="293"/>
        <v>8.6333333333333329</v>
      </c>
      <c r="BA340" t="s">
        <v>118</v>
      </c>
      <c r="BB340" s="25">
        <v>1</v>
      </c>
      <c r="BC340">
        <v>1.63</v>
      </c>
      <c r="BD340">
        <v>12.494</v>
      </c>
      <c r="BE340">
        <v>2.532</v>
      </c>
      <c r="BF340">
        <v>13.48</v>
      </c>
      <c r="BG340" s="27" t="str">
        <f>IF(ISERROR(VLOOKUP($J340,'[2]early late'!$G$1:$BT$134,8,FALSE)),"",VLOOKUP($J340,'[2]early late'!$G$1:$BT$134,8,FALSE))</f>
        <v/>
      </c>
      <c r="BH340" s="27" t="str">
        <f>IF(ISERROR(VLOOKUP($J340,'[2]early late'!$G$1:$BT$134,9,FALSE)),"",VLOOKUP($J340,'[2]early late'!$G$1:$BT$134,9,FALSE))</f>
        <v/>
      </c>
      <c r="BJ340">
        <v>2.94</v>
      </c>
      <c r="BK340">
        <v>12.96</v>
      </c>
      <c r="BL340">
        <v>0</v>
      </c>
      <c r="BN340" s="28" t="str">
        <f>IF(ISERROR(VLOOKUP($J340,'[2]early late'!$G$1:$BT$134,40,FALSE)),"",VLOOKUP($J340,'[2]early late'!$G$1:$BT$134,40,FALSE))</f>
        <v/>
      </c>
      <c r="BO340" s="28" t="str">
        <f>IF(ISERROR(VLOOKUP($J340,'[2]early late'!$G$1:$BT$134,41,FALSE)),"",VLOOKUP($J340,'[2]early late'!$G$1:$BT$134,41,FALSE))</f>
        <v/>
      </c>
      <c r="BP340">
        <f t="shared" si="296"/>
        <v>0.90200000000000014</v>
      </c>
      <c r="BQ340">
        <f t="shared" si="276"/>
        <v>0.98600000000000065</v>
      </c>
      <c r="BR340">
        <f t="shared" si="277"/>
        <v>8.4000000000000519E-2</v>
      </c>
      <c r="BS340">
        <f t="shared" si="297"/>
        <v>1.31</v>
      </c>
      <c r="BT340">
        <f t="shared" si="278"/>
        <v>0.46600000000000108</v>
      </c>
      <c r="BU340">
        <f t="shared" si="279"/>
        <v>-0.84399999999999942</v>
      </c>
      <c r="BW340" s="24">
        <f t="shared" si="291"/>
        <v>0</v>
      </c>
      <c r="BX340" s="24">
        <f t="shared" si="280"/>
        <v>-1</v>
      </c>
      <c r="BY340" s="24">
        <f t="shared" si="281"/>
        <v>1.0869999999999997</v>
      </c>
      <c r="BZ340" s="24">
        <f t="shared" si="282"/>
        <v>0.52499999999999991</v>
      </c>
      <c r="CA340" s="24">
        <f t="shared" si="283"/>
        <v>0</v>
      </c>
      <c r="CB340" s="24" t="str">
        <f t="shared" si="298"/>
        <v/>
      </c>
      <c r="CC340" s="24">
        <f t="shared" si="284"/>
        <v>1</v>
      </c>
      <c r="CD340" s="25">
        <f t="shared" si="285"/>
        <v>0</v>
      </c>
      <c r="CE340" s="24">
        <f t="shared" si="286"/>
        <v>1</v>
      </c>
      <c r="CF340">
        <f t="shared" si="287"/>
        <v>1</v>
      </c>
      <c r="CG340">
        <f t="shared" si="299"/>
        <v>1</v>
      </c>
      <c r="CH340">
        <f t="shared" si="300"/>
        <v>1</v>
      </c>
      <c r="CI340">
        <f t="shared" si="301"/>
        <v>0</v>
      </c>
      <c r="CJ340">
        <f t="shared" si="302"/>
        <v>1</v>
      </c>
      <c r="CK340" t="e">
        <f t="shared" si="308"/>
        <v>#REF!</v>
      </c>
      <c r="CL340">
        <f t="shared" si="305"/>
        <v>0.43999999999999995</v>
      </c>
      <c r="CM340">
        <f t="shared" si="306"/>
        <v>0</v>
      </c>
      <c r="CN340" t="str">
        <f t="shared" si="288"/>
        <v/>
      </c>
      <c r="CO340">
        <f t="shared" si="289"/>
        <v>1</v>
      </c>
    </row>
    <row r="341" spans="1:93" ht="16" x14ac:dyDescent="0.2">
      <c r="A341">
        <v>588</v>
      </c>
      <c r="B341" t="s">
        <v>935</v>
      </c>
      <c r="C341" t="s">
        <v>94</v>
      </c>
      <c r="D341" t="s">
        <v>936</v>
      </c>
      <c r="E341" t="s">
        <v>937</v>
      </c>
      <c r="F341" t="s">
        <v>97</v>
      </c>
      <c r="G341">
        <v>90670</v>
      </c>
      <c r="H341" t="s">
        <v>938</v>
      </c>
      <c r="J341" t="str">
        <f t="shared" si="266"/>
        <v>Christina Koppin_1</v>
      </c>
      <c r="K341" s="22">
        <v>32641</v>
      </c>
      <c r="L341">
        <v>1</v>
      </c>
      <c r="M341" s="22" t="s">
        <v>939</v>
      </c>
      <c r="N341" s="22"/>
      <c r="O341">
        <v>0</v>
      </c>
      <c r="P341">
        <v>0</v>
      </c>
      <c r="Q341">
        <v>0</v>
      </c>
      <c r="R341">
        <f t="shared" si="267"/>
        <v>1</v>
      </c>
      <c r="S341">
        <f t="shared" si="268"/>
        <v>0</v>
      </c>
      <c r="T341">
        <f t="shared" si="269"/>
        <v>0</v>
      </c>
      <c r="U341">
        <f t="shared" si="270"/>
        <v>0</v>
      </c>
      <c r="V341">
        <f t="shared" si="271"/>
        <v>0</v>
      </c>
      <c r="W341">
        <f t="shared" si="294"/>
        <v>0</v>
      </c>
      <c r="X341">
        <f t="shared" si="272"/>
        <v>0</v>
      </c>
      <c r="Y341" s="22"/>
      <c r="Z341">
        <v>0</v>
      </c>
      <c r="AA341" s="31">
        <f>IF(ISERROR(SEARCH("ptosis",Y341)),0,1)</f>
        <v>0</v>
      </c>
      <c r="AB341">
        <f t="shared" si="309"/>
        <v>0</v>
      </c>
      <c r="AC341">
        <v>0</v>
      </c>
      <c r="AD341">
        <v>0</v>
      </c>
      <c r="AE341">
        <f t="shared" si="274"/>
        <v>0</v>
      </c>
      <c r="AF341">
        <f>IF(ISERROR(SEARCH("canth",Y341)),0,1)</f>
        <v>0</v>
      </c>
      <c r="AG341">
        <f t="shared" si="310"/>
        <v>0</v>
      </c>
      <c r="AH341">
        <v>0</v>
      </c>
      <c r="AJ341">
        <f t="shared" si="311"/>
        <v>0</v>
      </c>
      <c r="AK341" s="22"/>
      <c r="AN341">
        <v>14</v>
      </c>
      <c r="AO341" s="24">
        <v>2</v>
      </c>
      <c r="AP341" s="25">
        <f t="shared" si="295"/>
        <v>19.967123287671232</v>
      </c>
      <c r="AQ341">
        <v>1</v>
      </c>
      <c r="AS341" s="24">
        <v>1</v>
      </c>
      <c r="AT341" s="24">
        <v>0</v>
      </c>
      <c r="AU341" s="27">
        <v>7</v>
      </c>
      <c r="AV341" s="27"/>
      <c r="AW341" s="22">
        <v>40036</v>
      </c>
      <c r="AX341" s="22" t="str">
        <f>IF(ISERROR(VLOOKUP($J341,'[2]early late'!$G$1:$BT$134,7,FALSE)),"",VLOOKUP($J341,'[2]early late'!$G$1:$BT$134,7,FALSE))</f>
        <v/>
      </c>
      <c r="AY341" s="22">
        <v>40134</v>
      </c>
      <c r="AZ341" s="27">
        <v>3.2</v>
      </c>
      <c r="BA341" t="s">
        <v>101</v>
      </c>
      <c r="BB341" s="25">
        <f t="shared" ref="BB341:BB372" si="312">IF($BA341="OD",0,IF($BA341="OS",1,IF($BA341="OU",2,IF($BA341="null",3,""))))</f>
        <v>0</v>
      </c>
      <c r="BC341" s="27">
        <v>4.51</v>
      </c>
      <c r="BD341" s="27">
        <v>15.95</v>
      </c>
      <c r="BE341" s="27">
        <v>4.28</v>
      </c>
      <c r="BF341" s="27">
        <v>13.73</v>
      </c>
      <c r="BG341" s="27" t="str">
        <f>IF(ISERROR(VLOOKUP($J341,'[2]early late'!$G$1:$BT$134,8,FALSE)),"",VLOOKUP($J341,'[2]early late'!$G$1:$BT$134,8,FALSE))</f>
        <v/>
      </c>
      <c r="BH341" s="27" t="str">
        <f>IF(ISERROR(VLOOKUP($J341,'[2]early late'!$G$1:$BT$134,9,FALSE)),"",VLOOKUP($J341,'[2]early late'!$G$1:$BT$134,9,FALSE))</f>
        <v/>
      </c>
      <c r="BI341" s="27"/>
      <c r="BJ341">
        <v>5</v>
      </c>
      <c r="BK341">
        <v>13.42</v>
      </c>
      <c r="BM341" s="28" t="s">
        <v>942</v>
      </c>
      <c r="BN341" s="28" t="str">
        <f>IF(ISERROR(VLOOKUP($J341,'[2]early late'!$G$1:$BT$134,40,FALSE)),"",VLOOKUP($J341,'[2]early late'!$G$1:$BT$134,40,FALSE))</f>
        <v/>
      </c>
      <c r="BO341" s="28" t="str">
        <f>IF(ISERROR(VLOOKUP($J341,'[2]early late'!$G$1:$BT$134,41,FALSE)),"",VLOOKUP($J341,'[2]early late'!$G$1:$BT$134,41,FALSE))</f>
        <v/>
      </c>
      <c r="BP341">
        <f t="shared" si="296"/>
        <v>-0.22999999999999954</v>
      </c>
      <c r="BQ341">
        <f t="shared" si="276"/>
        <v>-2.2199999999999989</v>
      </c>
      <c r="BR341">
        <f t="shared" si="277"/>
        <v>-1.9899999999999993</v>
      </c>
      <c r="BS341">
        <f t="shared" si="297"/>
        <v>0.49000000000000021</v>
      </c>
      <c r="BT341">
        <f t="shared" si="278"/>
        <v>-2.5299999999999994</v>
      </c>
      <c r="BU341">
        <f t="shared" si="279"/>
        <v>-3.0199999999999996</v>
      </c>
      <c r="BW341" s="24">
        <f t="shared" si="291"/>
        <v>0</v>
      </c>
      <c r="BX341" s="24">
        <f t="shared" si="280"/>
        <v>1.6400000000000001</v>
      </c>
      <c r="BY341" s="24">
        <f t="shared" si="281"/>
        <v>1.8599999999999999</v>
      </c>
      <c r="BZ341" s="24">
        <f t="shared" si="282"/>
        <v>1.3400000000000003</v>
      </c>
      <c r="CA341" s="24">
        <f t="shared" si="283"/>
        <v>0</v>
      </c>
      <c r="CB341" s="24" t="str">
        <f t="shared" si="298"/>
        <v/>
      </c>
      <c r="CC341" s="24">
        <f t="shared" si="284"/>
        <v>0</v>
      </c>
      <c r="CD341" s="25">
        <f t="shared" si="285"/>
        <v>0</v>
      </c>
      <c r="CE341" s="24">
        <f t="shared" si="286"/>
        <v>0</v>
      </c>
      <c r="CF341">
        <f t="shared" si="287"/>
        <v>1</v>
      </c>
      <c r="CG341">
        <f t="shared" si="299"/>
        <v>1</v>
      </c>
      <c r="CH341">
        <f t="shared" si="300"/>
        <v>0</v>
      </c>
      <c r="CI341">
        <f t="shared" si="301"/>
        <v>0</v>
      </c>
      <c r="CJ341">
        <f t="shared" si="302"/>
        <v>1</v>
      </c>
      <c r="CK341" t="str">
        <f t="shared" si="308"/>
        <v/>
      </c>
      <c r="CL341">
        <f t="shared" si="305"/>
        <v>1.2599999999999998</v>
      </c>
      <c r="CM341">
        <f t="shared" si="306"/>
        <v>1</v>
      </c>
      <c r="CN341" t="str">
        <f t="shared" si="288"/>
        <v/>
      </c>
      <c r="CO341" t="str">
        <f t="shared" si="289"/>
        <v/>
      </c>
    </row>
    <row r="342" spans="1:93" ht="16" x14ac:dyDescent="0.2">
      <c r="A342">
        <v>2</v>
      </c>
      <c r="B342" t="s">
        <v>93</v>
      </c>
      <c r="C342" t="s">
        <v>94</v>
      </c>
      <c r="D342" t="s">
        <v>95</v>
      </c>
      <c r="E342" t="s">
        <v>96</v>
      </c>
      <c r="F342" t="s">
        <v>97</v>
      </c>
      <c r="G342">
        <v>91364</v>
      </c>
      <c r="H342" t="s">
        <v>98</v>
      </c>
      <c r="J342" t="str">
        <f t="shared" si="266"/>
        <v>Aaron Greenberg_1</v>
      </c>
      <c r="K342" s="22">
        <f>IF(ISERROR(VLOOKUP($J342,'[1]early late'!$G$1:$BT$134,4,FALSE)),"",VLOOKUP($J342,'[1]early late'!$G$1:$BT$134,4,FALSE))</f>
        <v>11458</v>
      </c>
      <c r="L342">
        <v>0</v>
      </c>
      <c r="M342" s="22"/>
      <c r="N342" s="22"/>
      <c r="O342">
        <v>0</v>
      </c>
      <c r="P342">
        <v>0</v>
      </c>
      <c r="Q342">
        <v>0</v>
      </c>
      <c r="R342">
        <f t="shared" si="267"/>
        <v>0</v>
      </c>
      <c r="S342">
        <f t="shared" si="268"/>
        <v>0</v>
      </c>
      <c r="T342">
        <f t="shared" si="269"/>
        <v>0</v>
      </c>
      <c r="U342">
        <f t="shared" si="270"/>
        <v>0</v>
      </c>
      <c r="V342">
        <f t="shared" si="271"/>
        <v>0</v>
      </c>
      <c r="W342">
        <f t="shared" si="294"/>
        <v>0</v>
      </c>
      <c r="X342">
        <f t="shared" si="272"/>
        <v>0</v>
      </c>
      <c r="Y342" s="22" t="s">
        <v>99</v>
      </c>
      <c r="Z342">
        <v>0</v>
      </c>
      <c r="AA342">
        <f>IF(ISERROR(SEARCH("ptosis",Y342)),0,1)</f>
        <v>1</v>
      </c>
      <c r="AB342">
        <f t="shared" si="309"/>
        <v>0</v>
      </c>
      <c r="AC342">
        <v>0</v>
      </c>
      <c r="AD342">
        <v>0</v>
      </c>
      <c r="AE342">
        <f t="shared" si="274"/>
        <v>0</v>
      </c>
      <c r="AF342" s="23">
        <f>IF(ISERROR(SEARCH("canth",Y342)),0,1)</f>
        <v>0</v>
      </c>
      <c r="AG342">
        <f t="shared" si="310"/>
        <v>0</v>
      </c>
      <c r="AH342">
        <v>0</v>
      </c>
      <c r="AJ342">
        <f t="shared" si="311"/>
        <v>0</v>
      </c>
      <c r="AK342" s="22" t="s">
        <v>100</v>
      </c>
      <c r="AN342">
        <f>IF(ISERROR(VLOOKUP($J342,'[1]early late'!$G$1:$BT$134,6,FALSE)),"",VLOOKUP($J342,'[1]early late'!$G$1:$BT$134,6,FALSE))</f>
        <v>15</v>
      </c>
      <c r="AO342" s="24">
        <v>1</v>
      </c>
      <c r="AP342" s="25">
        <f t="shared" si="295"/>
        <v>71.673972602739724</v>
      </c>
      <c r="AQ342">
        <v>1</v>
      </c>
      <c r="AS342" s="26">
        <v>1</v>
      </c>
      <c r="AT342" s="24">
        <v>1</v>
      </c>
      <c r="AU342" s="27">
        <v>7.5</v>
      </c>
      <c r="AW342" s="22">
        <v>38002</v>
      </c>
      <c r="AX342" s="22">
        <f>IF(ISERROR(VLOOKUP($J342,'[1]early late'!$G$1:$BT$134,7,FALSE)),"",VLOOKUP($J342,'[1]early late'!$G$1:$BT$134,7,FALSE))</f>
        <v>38008</v>
      </c>
      <c r="AY342" s="22">
        <v>38092</v>
      </c>
      <c r="AZ342" s="27">
        <f t="shared" ref="AZ342:AZ348" si="313">IF(AND(ISNUMBER(AW342),ISNUMBER(AY342)),DAYS360(AW342,AY342)/30,"")</f>
        <v>2.9666666666666668</v>
      </c>
      <c r="BA342" t="s">
        <v>101</v>
      </c>
      <c r="BB342" s="25">
        <f t="shared" si="312"/>
        <v>0</v>
      </c>
      <c r="BC342" s="27">
        <v>1</v>
      </c>
      <c r="BD342" s="27">
        <v>19.07</v>
      </c>
      <c r="BE342" s="27">
        <v>0.98</v>
      </c>
      <c r="BF342" s="27">
        <v>16.82</v>
      </c>
      <c r="BG342" s="27">
        <f>IF(ISERROR(VLOOKUP($J342,'[1]early late'!$G$1:$BT$134,8,FALSE)),"",VLOOKUP($J342,'[1]early late'!$G$1:$BT$134,8,FALSE))</f>
        <v>6</v>
      </c>
      <c r="BH342" s="27">
        <f>IF(ISERROR(VLOOKUP($J342,'[1]early late'!$G$1:$BT$134,9,FALSE)),"",VLOOKUP($J342,'[1]early late'!$G$1:$BT$134,9,FALSE))</f>
        <v>1.66</v>
      </c>
      <c r="BI342" s="27"/>
      <c r="BJ342">
        <v>2.66</v>
      </c>
      <c r="BK342">
        <v>19.010000000000002</v>
      </c>
      <c r="BM342" s="28" t="s">
        <v>102</v>
      </c>
      <c r="BN342" s="28">
        <f>IF(ISERROR(VLOOKUP($J342,'[1]early late'!$G$1:$BT$134,40,FALSE)),"",VLOOKUP($J342,'[1]early late'!$G$1:$BT$134,40,FALSE))</f>
        <v>0.65999999999999992</v>
      </c>
      <c r="BO342" s="28">
        <f>IF(ISERROR(VLOOKUP($J342,'[1]early late'!$G$1:$BT$134,41,FALSE)),"",VLOOKUP($J342,'[1]early late'!$G$1:$BT$134,41,FALSE))</f>
        <v>1.0000000000000002</v>
      </c>
      <c r="BP342">
        <f t="shared" si="296"/>
        <v>-2.0000000000000018E-2</v>
      </c>
      <c r="BQ342">
        <f t="shared" si="276"/>
        <v>-2.25</v>
      </c>
      <c r="BR342">
        <f t="shared" si="277"/>
        <v>-2.23</v>
      </c>
      <c r="BS342">
        <f t="shared" si="297"/>
        <v>1.6600000000000001</v>
      </c>
      <c r="BT342">
        <f t="shared" si="278"/>
        <v>-5.9999999999998721E-2</v>
      </c>
      <c r="BU342">
        <f t="shared" si="279"/>
        <v>-1.7199999999999989</v>
      </c>
      <c r="BV342" t="str">
        <f t="shared" ref="BV342:BV348" si="314">IF(ISNUMBER($BL342),IF($BL342=$BW342,1,0),"")</f>
        <v/>
      </c>
      <c r="BW342" s="24">
        <f t="shared" si="291"/>
        <v>0</v>
      </c>
      <c r="BX342" s="24">
        <f t="shared" si="280"/>
        <v>-0.25999999999999979</v>
      </c>
      <c r="BY342" s="24">
        <f t="shared" si="281"/>
        <v>1</v>
      </c>
      <c r="BZ342" s="24">
        <f t="shared" si="282"/>
        <v>-0.24</v>
      </c>
      <c r="CA342" s="24">
        <f t="shared" si="283"/>
        <v>1</v>
      </c>
      <c r="CB342" s="24" t="str">
        <f t="shared" si="298"/>
        <v/>
      </c>
      <c r="CC342" s="24">
        <f t="shared" si="284"/>
        <v>0</v>
      </c>
      <c r="CD342" s="25">
        <f t="shared" si="285"/>
        <v>0</v>
      </c>
      <c r="CE342" s="24">
        <f t="shared" si="286"/>
        <v>1</v>
      </c>
      <c r="CF342">
        <f t="shared" si="287"/>
        <v>1</v>
      </c>
      <c r="CG342">
        <f t="shared" si="299"/>
        <v>1</v>
      </c>
      <c r="CH342">
        <f t="shared" si="300"/>
        <v>1</v>
      </c>
      <c r="CI342">
        <f t="shared" si="301"/>
        <v>1</v>
      </c>
      <c r="CJ342">
        <f t="shared" si="302"/>
        <v>1</v>
      </c>
      <c r="CK342">
        <f t="shared" si="308"/>
        <v>4.5180722891566258</v>
      </c>
      <c r="CL342">
        <f t="shared" si="305"/>
        <v>0.21499999999999986</v>
      </c>
      <c r="CM342">
        <f t="shared" si="306"/>
        <v>0</v>
      </c>
      <c r="CN342" t="str">
        <f t="shared" si="288"/>
        <v/>
      </c>
      <c r="CO342" t="str">
        <f t="shared" si="289"/>
        <v/>
      </c>
    </row>
    <row r="343" spans="1:93" ht="16" x14ac:dyDescent="0.2">
      <c r="A343">
        <v>5</v>
      </c>
      <c r="B343" t="s">
        <v>107</v>
      </c>
      <c r="C343" t="s">
        <v>94</v>
      </c>
      <c r="D343" t="s">
        <v>108</v>
      </c>
      <c r="E343" t="s">
        <v>109</v>
      </c>
      <c r="F343" t="s">
        <v>97</v>
      </c>
      <c r="G343">
        <v>90024</v>
      </c>
      <c r="H343" t="s">
        <v>110</v>
      </c>
      <c r="J343" t="str">
        <f t="shared" si="266"/>
        <v>Akram Hannani_0</v>
      </c>
      <c r="K343" s="22">
        <f>IF(ISERROR(VLOOKUP($J343,'[1]early late'!$G$1:$BT$134,4,FALSE)),"",VLOOKUP($J343,'[1]early late'!$G$1:$BT$134,4,FALSE))</f>
        <v>11170</v>
      </c>
      <c r="L343">
        <v>0</v>
      </c>
      <c r="M343" s="22"/>
      <c r="N343" s="22"/>
      <c r="O343">
        <v>0</v>
      </c>
      <c r="P343">
        <v>0</v>
      </c>
      <c r="Q343">
        <v>0</v>
      </c>
      <c r="R343">
        <f t="shared" si="267"/>
        <v>0</v>
      </c>
      <c r="S343">
        <f t="shared" si="268"/>
        <v>0</v>
      </c>
      <c r="T343">
        <f t="shared" si="269"/>
        <v>0</v>
      </c>
      <c r="U343">
        <f t="shared" si="270"/>
        <v>0</v>
      </c>
      <c r="V343">
        <f t="shared" si="271"/>
        <v>0</v>
      </c>
      <c r="W343">
        <f t="shared" si="294"/>
        <v>0</v>
      </c>
      <c r="X343">
        <f t="shared" si="272"/>
        <v>0</v>
      </c>
      <c r="Y343" s="22" t="s">
        <v>111</v>
      </c>
      <c r="Z343">
        <v>0</v>
      </c>
      <c r="AA343">
        <f>IF(ISERROR(SEARCH("ptosis",Y343)),0,1)</f>
        <v>1</v>
      </c>
      <c r="AB343">
        <f t="shared" si="309"/>
        <v>0</v>
      </c>
      <c r="AC343">
        <v>0</v>
      </c>
      <c r="AD343">
        <v>0</v>
      </c>
      <c r="AE343">
        <f t="shared" si="274"/>
        <v>0</v>
      </c>
      <c r="AF343" s="23">
        <f>IF(ISERROR(SEARCH("canth",Y343)),0,1)</f>
        <v>0</v>
      </c>
      <c r="AG343">
        <f t="shared" si="310"/>
        <v>0</v>
      </c>
      <c r="AH343">
        <v>0</v>
      </c>
      <c r="AJ343">
        <f t="shared" si="311"/>
        <v>0</v>
      </c>
      <c r="AK343" s="22"/>
      <c r="AL343">
        <v>22</v>
      </c>
      <c r="AN343">
        <f>IF(ISERROR(VLOOKUP($J343,'[1]early late'!$G$1:$BT$134,6,FALSE)),"",VLOOKUP($J343,'[1]early late'!$G$1:$BT$134,6,FALSE))</f>
        <v>15</v>
      </c>
      <c r="AO343" s="24">
        <v>2</v>
      </c>
      <c r="AP343" s="25">
        <f t="shared" si="295"/>
        <v>71.260273972602747</v>
      </c>
      <c r="AQ343">
        <v>1</v>
      </c>
      <c r="AS343" s="26">
        <v>0</v>
      </c>
      <c r="AT343" s="24">
        <v>1</v>
      </c>
      <c r="AU343" s="27">
        <v>7.5</v>
      </c>
      <c r="AW343" s="22">
        <v>37559</v>
      </c>
      <c r="AX343" s="22">
        <f>IF(ISERROR(VLOOKUP($J343,'[1]early late'!$G$1:$BT$134,7,FALSE)),"",VLOOKUP($J343,'[1]early late'!$G$1:$BT$134,7,FALSE))</f>
        <v>37564</v>
      </c>
      <c r="AY343" s="22">
        <v>37959</v>
      </c>
      <c r="AZ343" s="27">
        <f t="shared" si="313"/>
        <v>13.133333333333333</v>
      </c>
      <c r="BA343" t="s">
        <v>101</v>
      </c>
      <c r="BB343" s="25">
        <f t="shared" si="312"/>
        <v>0</v>
      </c>
      <c r="BC343" s="27">
        <v>0</v>
      </c>
      <c r="BD343" s="27">
        <v>14.83</v>
      </c>
      <c r="BE343" s="27">
        <v>1.03</v>
      </c>
      <c r="BF343" s="27">
        <v>14.67</v>
      </c>
      <c r="BG343" s="27">
        <f>IF(ISERROR(VLOOKUP($J343,'[1]early late'!$G$1:$BT$134,8,FALSE)),"",VLOOKUP($J343,'[1]early late'!$G$1:$BT$134,8,FALSE))</f>
        <v>4</v>
      </c>
      <c r="BH343" s="27">
        <f>IF(ISERROR(VLOOKUP($J343,'[1]early late'!$G$1:$BT$134,9,FALSE)),"",VLOOKUP($J343,'[1]early late'!$G$1:$BT$134,9,FALSE))</f>
        <v>2.17</v>
      </c>
      <c r="BI343" s="27"/>
      <c r="BJ343" s="27">
        <v>1.27</v>
      </c>
      <c r="BK343" s="27">
        <v>15.2</v>
      </c>
      <c r="BM343" s="28" t="s">
        <v>112</v>
      </c>
      <c r="BN343" s="28">
        <f>IF(ISERROR(VLOOKUP($J343,'[1]early late'!$G$1:$BT$134,40,FALSE)),"",VLOOKUP($J343,'[1]early late'!$G$1:$BT$134,40,FALSE))</f>
        <v>2.17</v>
      </c>
      <c r="BO343" s="28">
        <f>IF(ISERROR(VLOOKUP($J343,'[1]early late'!$G$1:$BT$134,41,FALSE)),"",VLOOKUP($J343,'[1]early late'!$G$1:$BT$134,41,FALSE))</f>
        <v>-0.89999999999999991</v>
      </c>
      <c r="BP343">
        <f t="shared" si="296"/>
        <v>1.03</v>
      </c>
      <c r="BQ343">
        <f t="shared" si="276"/>
        <v>-0.16000000000000014</v>
      </c>
      <c r="BR343">
        <f t="shared" si="277"/>
        <v>-1.1900000000000002</v>
      </c>
      <c r="BS343">
        <f t="shared" si="297"/>
        <v>1.27</v>
      </c>
      <c r="BT343">
        <f t="shared" si="278"/>
        <v>0.36999999999999922</v>
      </c>
      <c r="BU343">
        <f t="shared" si="279"/>
        <v>-0.90000000000000036</v>
      </c>
      <c r="BV343" t="str">
        <f t="shared" si="314"/>
        <v/>
      </c>
      <c r="BW343" s="24">
        <f t="shared" si="291"/>
        <v>1</v>
      </c>
      <c r="BX343" s="24">
        <f t="shared" si="280"/>
        <v>2.0000000000000018E-2</v>
      </c>
      <c r="BY343" s="24">
        <f t="shared" si="281"/>
        <v>-0.69</v>
      </c>
      <c r="BZ343" s="24">
        <f t="shared" si="282"/>
        <v>0.12</v>
      </c>
      <c r="CA343" s="24">
        <f t="shared" si="283"/>
        <v>1</v>
      </c>
      <c r="CB343" s="24">
        <f t="shared" si="298"/>
        <v>0</v>
      </c>
      <c r="CC343" s="24">
        <f t="shared" si="284"/>
        <v>0</v>
      </c>
      <c r="CD343" s="25">
        <f t="shared" si="285"/>
        <v>0</v>
      </c>
      <c r="CE343" s="24">
        <f t="shared" si="286"/>
        <v>1</v>
      </c>
      <c r="CF343">
        <f t="shared" si="287"/>
        <v>1</v>
      </c>
      <c r="CG343">
        <f t="shared" si="299"/>
        <v>0</v>
      </c>
      <c r="CH343">
        <f t="shared" si="300"/>
        <v>1</v>
      </c>
      <c r="CI343">
        <f t="shared" si="301"/>
        <v>1</v>
      </c>
      <c r="CJ343">
        <f t="shared" si="302"/>
        <v>1</v>
      </c>
      <c r="CK343">
        <f t="shared" si="308"/>
        <v>5.9055118110236222</v>
      </c>
      <c r="CL343">
        <f t="shared" si="305"/>
        <v>0.60499999999999998</v>
      </c>
      <c r="CM343">
        <f t="shared" si="306"/>
        <v>0</v>
      </c>
      <c r="CN343" t="str">
        <f t="shared" si="288"/>
        <v/>
      </c>
      <c r="CO343" t="str">
        <f t="shared" si="289"/>
        <v/>
      </c>
    </row>
    <row r="344" spans="1:93" ht="16" hidden="1" x14ac:dyDescent="0.2">
      <c r="A344">
        <v>49</v>
      </c>
      <c r="B344" t="s">
        <v>228</v>
      </c>
      <c r="C344" t="s">
        <v>94</v>
      </c>
      <c r="D344" t="s">
        <v>229</v>
      </c>
      <c r="E344" t="s">
        <v>230</v>
      </c>
      <c r="F344" t="s">
        <v>97</v>
      </c>
      <c r="G344">
        <v>90272</v>
      </c>
      <c r="H344" t="s">
        <v>231</v>
      </c>
      <c r="J344" t="str">
        <f t="shared" si="266"/>
        <v>Doreen Rochman_1</v>
      </c>
      <c r="K344" s="22">
        <f>IF(ISERROR(VLOOKUP($J344,'[1]early late'!$G$1:$BT$134,4,FALSE)),"",VLOOKUP($J344,'[1]early late'!$G$1:$BT$134,4,FALSE))</f>
        <v>12975</v>
      </c>
      <c r="L344">
        <v>0</v>
      </c>
      <c r="M344" s="22"/>
      <c r="N344" s="22"/>
      <c r="O344">
        <v>0</v>
      </c>
      <c r="P344">
        <v>0</v>
      </c>
      <c r="Q344">
        <v>0</v>
      </c>
      <c r="R344">
        <f t="shared" si="267"/>
        <v>0</v>
      </c>
      <c r="S344">
        <f t="shared" si="268"/>
        <v>0</v>
      </c>
      <c r="T344">
        <f t="shared" si="269"/>
        <v>0</v>
      </c>
      <c r="U344">
        <f t="shared" si="270"/>
        <v>0</v>
      </c>
      <c r="V344">
        <f t="shared" si="271"/>
        <v>0</v>
      </c>
      <c r="W344">
        <f t="shared" si="294"/>
        <v>0</v>
      </c>
      <c r="X344">
        <f t="shared" si="272"/>
        <v>0</v>
      </c>
      <c r="Y344" s="22" t="s">
        <v>232</v>
      </c>
      <c r="Z344">
        <v>0</v>
      </c>
      <c r="AA344">
        <f>IF(ISERROR(SEARCH("ptosis",Y344)),0,1)</f>
        <v>1</v>
      </c>
      <c r="AB344">
        <f t="shared" si="309"/>
        <v>0</v>
      </c>
      <c r="AC344">
        <v>0</v>
      </c>
      <c r="AD344">
        <v>0</v>
      </c>
      <c r="AE344">
        <f t="shared" si="274"/>
        <v>1</v>
      </c>
      <c r="AF344" s="23">
        <v>1</v>
      </c>
      <c r="AG344">
        <f t="shared" si="310"/>
        <v>0</v>
      </c>
      <c r="AH344">
        <v>0</v>
      </c>
      <c r="AJ344">
        <f t="shared" si="311"/>
        <v>0</v>
      </c>
      <c r="AK344" s="22" t="s">
        <v>233</v>
      </c>
      <c r="AM344">
        <v>4</v>
      </c>
      <c r="AN344">
        <f>IF(ISERROR(VLOOKUP($J344,'[1]early late'!$G$1:$BT$134,6,FALSE)),"",VLOOKUP($J344,'[1]early late'!$G$1:$BT$134,6,FALSE))</f>
        <v>14</v>
      </c>
      <c r="AO344" s="24">
        <v>2</v>
      </c>
      <c r="AP344" s="25">
        <f t="shared" si="295"/>
        <v>73.38082191780822</v>
      </c>
      <c r="AQ344">
        <v>1</v>
      </c>
      <c r="AS344" s="26">
        <v>1</v>
      </c>
      <c r="AT344" s="24">
        <v>1</v>
      </c>
      <c r="AU344" s="27">
        <v>7.5</v>
      </c>
      <c r="AW344" s="22">
        <v>40151</v>
      </c>
      <c r="AX344" s="22">
        <f>IF(ISERROR(VLOOKUP($J344,'[1]early late'!$G$1:$BT$134,7,FALSE)),"",VLOOKUP($J344,'[1]early late'!$G$1:$BT$134,7,FALSE))</f>
        <v>40157</v>
      </c>
      <c r="AY344" s="29">
        <v>40322</v>
      </c>
      <c r="AZ344" s="27">
        <f t="shared" si="313"/>
        <v>5.666666666666667</v>
      </c>
      <c r="BA344" t="s">
        <v>101</v>
      </c>
      <c r="BB344" s="25">
        <f t="shared" si="312"/>
        <v>0</v>
      </c>
      <c r="BC344" s="27">
        <v>2.73</v>
      </c>
      <c r="BD344" s="27">
        <v>12.84</v>
      </c>
      <c r="BE344" s="27">
        <v>2.77</v>
      </c>
      <c r="BF344" s="27">
        <v>15.33</v>
      </c>
      <c r="BG344" s="27">
        <f>IF(ISERROR(VLOOKUP($J344,'[1]early late'!$G$1:$BT$134,8,FALSE)),"",VLOOKUP($J344,'[1]early late'!$G$1:$BT$134,8,FALSE))</f>
        <v>6</v>
      </c>
      <c r="BH344" s="27">
        <f>IF(ISERROR(VLOOKUP($J344,'[1]early late'!$G$1:$BT$134,9,FALSE)),"",VLOOKUP($J344,'[1]early late'!$G$1:$BT$134,9,FALSE))</f>
        <v>2.87</v>
      </c>
      <c r="BI344" s="27"/>
      <c r="BJ344">
        <v>2.91</v>
      </c>
      <c r="BK344">
        <v>10.91</v>
      </c>
      <c r="BM344" s="28" t="s">
        <v>234</v>
      </c>
      <c r="BN344" s="28">
        <f>IF(ISERROR(VLOOKUP($J344,'[1]early late'!$G$1:$BT$134,40,FALSE)),"",VLOOKUP($J344,'[1]early late'!$G$1:$BT$134,40,FALSE))</f>
        <v>0.14000000000000012</v>
      </c>
      <c r="BO344" s="28">
        <f>IF(ISERROR(VLOOKUP($J344,'[1]early late'!$G$1:$BT$134,41,FALSE)),"",VLOOKUP($J344,'[1]early late'!$G$1:$BT$134,41,FALSE))</f>
        <v>4.0000000000000036E-2</v>
      </c>
      <c r="BP344">
        <f t="shared" si="296"/>
        <v>4.0000000000000036E-2</v>
      </c>
      <c r="BQ344">
        <f t="shared" si="276"/>
        <v>2.4900000000000002</v>
      </c>
      <c r="BR344">
        <f t="shared" si="277"/>
        <v>2.4500000000000002</v>
      </c>
      <c r="BS344">
        <f t="shared" si="297"/>
        <v>0.18000000000000016</v>
      </c>
      <c r="BT344">
        <f t="shared" si="278"/>
        <v>-1.9299999999999997</v>
      </c>
      <c r="BU344">
        <f t="shared" si="279"/>
        <v>-2.1099999999999994</v>
      </c>
      <c r="BV344" t="str">
        <f t="shared" si="314"/>
        <v/>
      </c>
      <c r="BW344" s="24">
        <f t="shared" si="291"/>
        <v>0</v>
      </c>
      <c r="BX344" s="24">
        <f t="shared" si="280"/>
        <v>-0.23999999999999977</v>
      </c>
      <c r="BY344" s="24">
        <f t="shared" si="281"/>
        <v>0.16999999999999993</v>
      </c>
      <c r="BZ344" s="24">
        <f t="shared" si="282"/>
        <v>-1.73</v>
      </c>
      <c r="CA344" s="24">
        <f t="shared" si="283"/>
        <v>1</v>
      </c>
      <c r="CB344" s="24" t="str">
        <f t="shared" si="298"/>
        <v/>
      </c>
      <c r="CC344" s="24">
        <f t="shared" si="284"/>
        <v>1</v>
      </c>
      <c r="CD344" s="25">
        <f t="shared" si="285"/>
        <v>0</v>
      </c>
      <c r="CE344" s="24">
        <f t="shared" si="286"/>
        <v>0</v>
      </c>
      <c r="CF344">
        <f t="shared" si="287"/>
        <v>1</v>
      </c>
      <c r="CG344">
        <f t="shared" si="299"/>
        <v>1</v>
      </c>
      <c r="CH344">
        <f t="shared" si="300"/>
        <v>0</v>
      </c>
      <c r="CI344">
        <f t="shared" si="301"/>
        <v>1</v>
      </c>
      <c r="CJ344">
        <f t="shared" si="302"/>
        <v>1</v>
      </c>
      <c r="CK344">
        <f t="shared" si="308"/>
        <v>41.666666666666629</v>
      </c>
      <c r="CL344">
        <f t="shared" si="305"/>
        <v>1.6949999999999998</v>
      </c>
      <c r="CM344">
        <f t="shared" si="306"/>
        <v>1</v>
      </c>
      <c r="CN344" t="str">
        <f t="shared" si="288"/>
        <v/>
      </c>
      <c r="CO344" t="str">
        <f t="shared" si="289"/>
        <v/>
      </c>
    </row>
    <row r="345" spans="1:93" ht="16" hidden="1" x14ac:dyDescent="0.2">
      <c r="A345">
        <v>57</v>
      </c>
      <c r="B345" t="s">
        <v>250</v>
      </c>
      <c r="C345" t="s">
        <v>94</v>
      </c>
      <c r="D345" t="s">
        <v>251</v>
      </c>
      <c r="E345" t="s">
        <v>252</v>
      </c>
      <c r="F345" t="s">
        <v>97</v>
      </c>
      <c r="G345">
        <v>90292</v>
      </c>
      <c r="H345" t="s">
        <v>253</v>
      </c>
      <c r="J345" t="str">
        <f t="shared" si="266"/>
        <v>Emily Davis_1</v>
      </c>
      <c r="K345" s="22">
        <v>28572</v>
      </c>
      <c r="L345">
        <v>0</v>
      </c>
      <c r="M345" s="22"/>
      <c r="N345" s="22"/>
      <c r="O345">
        <v>0</v>
      </c>
      <c r="P345">
        <v>0</v>
      </c>
      <c r="Q345">
        <v>0</v>
      </c>
      <c r="R345">
        <f t="shared" si="267"/>
        <v>0</v>
      </c>
      <c r="S345">
        <f t="shared" si="268"/>
        <v>0</v>
      </c>
      <c r="T345">
        <f t="shared" si="269"/>
        <v>0</v>
      </c>
      <c r="U345">
        <f t="shared" si="270"/>
        <v>0</v>
      </c>
      <c r="V345">
        <f t="shared" si="271"/>
        <v>0</v>
      </c>
      <c r="W345">
        <f t="shared" si="294"/>
        <v>0</v>
      </c>
      <c r="X345">
        <f t="shared" si="272"/>
        <v>0</v>
      </c>
      <c r="Y345" s="22" t="s">
        <v>254</v>
      </c>
      <c r="Z345">
        <v>0</v>
      </c>
      <c r="AA345">
        <v>1</v>
      </c>
      <c r="AB345">
        <f t="shared" si="309"/>
        <v>0</v>
      </c>
      <c r="AC345">
        <v>0</v>
      </c>
      <c r="AD345">
        <v>0</v>
      </c>
      <c r="AE345">
        <f t="shared" si="274"/>
        <v>0</v>
      </c>
      <c r="AF345" s="23">
        <f t="shared" ref="AF345:AF358" si="315">IF(ISERROR(SEARCH("canth",Y345)),0,1)</f>
        <v>1</v>
      </c>
      <c r="AG345">
        <f t="shared" si="310"/>
        <v>0</v>
      </c>
      <c r="AH345">
        <v>0</v>
      </c>
      <c r="AJ345">
        <f t="shared" si="311"/>
        <v>0</v>
      </c>
      <c r="AK345" s="22"/>
      <c r="AL345">
        <v>21</v>
      </c>
      <c r="AM345">
        <v>10</v>
      </c>
      <c r="AN345">
        <v>14</v>
      </c>
      <c r="AO345" s="24">
        <v>2</v>
      </c>
      <c r="AP345" s="25">
        <f t="shared" si="295"/>
        <v>30.621917808219177</v>
      </c>
      <c r="AQ345">
        <v>1</v>
      </c>
      <c r="AS345" s="26">
        <v>1</v>
      </c>
      <c r="AT345" s="24">
        <v>1</v>
      </c>
      <c r="AU345" s="27">
        <v>7.5</v>
      </c>
      <c r="AW345" s="22">
        <v>39913</v>
      </c>
      <c r="AX345" s="22" t="str">
        <f>IF(ISERROR(VLOOKUP($J345,'[1]early late'!$G$1:$BT$134,7,FALSE)),"",VLOOKUP($J345,'[1]early late'!$G$1:$BT$134,7,FALSE))</f>
        <v/>
      </c>
      <c r="AY345" s="22">
        <v>39918</v>
      </c>
      <c r="AZ345" s="27">
        <f t="shared" si="313"/>
        <v>0.16666666666666666</v>
      </c>
      <c r="BA345" t="s">
        <v>245</v>
      </c>
      <c r="BB345" s="25">
        <f t="shared" si="312"/>
        <v>2</v>
      </c>
      <c r="BC345" s="27">
        <v>1.67</v>
      </c>
      <c r="BD345" s="27">
        <v>11.64</v>
      </c>
      <c r="BE345" s="27">
        <v>3.88</v>
      </c>
      <c r="BF345" s="27">
        <v>13.003</v>
      </c>
      <c r="BG345" s="27" t="str">
        <f>IF(ISERROR(VLOOKUP($J345,'[1]early late'!$G$1:$BT$134,8,FALSE)),"",VLOOKUP($J345,'[1]early late'!$G$1:$BT$134,8,FALSE))</f>
        <v/>
      </c>
      <c r="BH345" s="27" t="str">
        <f>IF(ISERROR(VLOOKUP($J345,'[1]early late'!$G$1:$BT$134,9,FALSE)),"",VLOOKUP($J345,'[1]early late'!$G$1:$BT$134,9,FALSE))</f>
        <v/>
      </c>
      <c r="BI345" s="27"/>
      <c r="BJ345">
        <v>3.3879999999999999</v>
      </c>
      <c r="BK345">
        <v>14.06</v>
      </c>
      <c r="BM345" s="28" t="s">
        <v>255</v>
      </c>
      <c r="BN345" s="28" t="str">
        <f>IF(ISERROR(VLOOKUP($J345,'[1]early late'!$G$1:$BT$134,40,FALSE)),"",VLOOKUP($J345,'[1]early late'!$G$1:$BT$134,40,FALSE))</f>
        <v/>
      </c>
      <c r="BO345" s="28" t="str">
        <f>IF(ISERROR(VLOOKUP($J345,'[1]early late'!$G$1:$BT$134,41,FALSE)),"",VLOOKUP($J345,'[1]early late'!$G$1:$BT$134,41,FALSE))</f>
        <v/>
      </c>
      <c r="BP345">
        <f t="shared" si="296"/>
        <v>2.21</v>
      </c>
      <c r="BQ345">
        <f t="shared" si="276"/>
        <v>1.3629999999999995</v>
      </c>
      <c r="BR345">
        <f t="shared" si="277"/>
        <v>-0.84700000000000042</v>
      </c>
      <c r="BS345">
        <f t="shared" si="297"/>
        <v>1.718</v>
      </c>
      <c r="BT345">
        <f t="shared" si="278"/>
        <v>2.42</v>
      </c>
      <c r="BU345">
        <f t="shared" si="279"/>
        <v>0.70199999999999996</v>
      </c>
      <c r="BV345" t="str">
        <f t="shared" si="314"/>
        <v/>
      </c>
      <c r="BW345" s="24">
        <f t="shared" si="291"/>
        <v>1</v>
      </c>
      <c r="BX345" s="24">
        <f t="shared" si="280"/>
        <v>-0.18700000000000028</v>
      </c>
      <c r="BY345" s="24">
        <f t="shared" si="281"/>
        <v>-0.32000000000000006</v>
      </c>
      <c r="BZ345" s="24">
        <f t="shared" si="282"/>
        <v>-0.10499999999999998</v>
      </c>
      <c r="CA345" s="24">
        <f t="shared" si="283"/>
        <v>1</v>
      </c>
      <c r="CB345" s="24">
        <f t="shared" si="298"/>
        <v>0</v>
      </c>
      <c r="CC345" s="24">
        <f t="shared" si="284"/>
        <v>1</v>
      </c>
      <c r="CD345" s="25">
        <f t="shared" si="285"/>
        <v>0</v>
      </c>
      <c r="CE345" s="24">
        <f t="shared" si="286"/>
        <v>1</v>
      </c>
      <c r="CF345">
        <f t="shared" si="287"/>
        <v>1</v>
      </c>
      <c r="CG345">
        <f t="shared" si="299"/>
        <v>1</v>
      </c>
      <c r="CH345">
        <f t="shared" si="300"/>
        <v>1</v>
      </c>
      <c r="CI345">
        <f t="shared" si="301"/>
        <v>1</v>
      </c>
      <c r="CJ345">
        <f t="shared" si="302"/>
        <v>1</v>
      </c>
      <c r="CK345">
        <f t="shared" si="308"/>
        <v>4.3655413271245633</v>
      </c>
      <c r="CL345">
        <f t="shared" si="305"/>
        <v>0.15700000000000003</v>
      </c>
      <c r="CM345">
        <f t="shared" si="306"/>
        <v>0</v>
      </c>
      <c r="CN345" t="str">
        <f t="shared" si="288"/>
        <v/>
      </c>
      <c r="CO345" t="str">
        <f t="shared" si="289"/>
        <v/>
      </c>
    </row>
    <row r="346" spans="1:93" ht="16" hidden="1" x14ac:dyDescent="0.2">
      <c r="A346">
        <v>81</v>
      </c>
      <c r="B346" t="s">
        <v>319</v>
      </c>
      <c r="C346" t="s">
        <v>94</v>
      </c>
      <c r="D346" t="s">
        <v>320</v>
      </c>
      <c r="E346" t="s">
        <v>315</v>
      </c>
      <c r="F346" t="s">
        <v>97</v>
      </c>
      <c r="G346">
        <v>91604</v>
      </c>
      <c r="H346" t="s">
        <v>321</v>
      </c>
      <c r="J346" t="str">
        <f t="shared" si="266"/>
        <v>Jeannette Berger_1</v>
      </c>
      <c r="K346" s="22">
        <v>6670</v>
      </c>
      <c r="L346">
        <v>0</v>
      </c>
      <c r="M346" s="22"/>
      <c r="N346" s="22"/>
      <c r="O346">
        <v>0</v>
      </c>
      <c r="P346">
        <v>0</v>
      </c>
      <c r="Q346">
        <v>0</v>
      </c>
      <c r="R346">
        <f t="shared" si="267"/>
        <v>0</v>
      </c>
      <c r="S346">
        <f t="shared" si="268"/>
        <v>0</v>
      </c>
      <c r="T346">
        <f t="shared" si="269"/>
        <v>0</v>
      </c>
      <c r="U346">
        <f t="shared" si="270"/>
        <v>0</v>
      </c>
      <c r="V346">
        <f t="shared" si="271"/>
        <v>0</v>
      </c>
      <c r="W346">
        <f t="shared" si="294"/>
        <v>0</v>
      </c>
      <c r="X346">
        <f t="shared" si="272"/>
        <v>0</v>
      </c>
      <c r="Y346" s="22" t="s">
        <v>322</v>
      </c>
      <c r="Z346">
        <v>0</v>
      </c>
      <c r="AA346">
        <f t="shared" ref="AA346:AA352" si="316">IF(ISERROR(SEARCH("ptosis",Y346)),0,1)</f>
        <v>1</v>
      </c>
      <c r="AB346">
        <f t="shared" si="309"/>
        <v>1</v>
      </c>
      <c r="AC346">
        <v>0</v>
      </c>
      <c r="AD346">
        <v>1</v>
      </c>
      <c r="AE346">
        <f t="shared" si="274"/>
        <v>0</v>
      </c>
      <c r="AF346" s="23">
        <f t="shared" si="315"/>
        <v>1</v>
      </c>
      <c r="AG346">
        <f t="shared" si="310"/>
        <v>0</v>
      </c>
      <c r="AH346">
        <v>0</v>
      </c>
      <c r="AJ346">
        <f t="shared" si="311"/>
        <v>0</v>
      </c>
      <c r="AK346" s="22"/>
      <c r="AN346" t="str">
        <f>IF(ISERROR(VLOOKUP($J346,'[1]early late'!$G$1:$BT$134,6,FALSE)),"",VLOOKUP($J346,'[1]early late'!$G$1:$BT$134,6,FALSE))</f>
        <v/>
      </c>
      <c r="AO346" s="24">
        <v>2</v>
      </c>
      <c r="AP346" s="25">
        <f t="shared" si="295"/>
        <v>80.68767123287671</v>
      </c>
      <c r="AQ346">
        <v>1</v>
      </c>
      <c r="AS346" s="26">
        <v>1</v>
      </c>
      <c r="AT346" s="24">
        <v>1</v>
      </c>
      <c r="AU346" s="27">
        <v>7.5</v>
      </c>
      <c r="AW346" s="22">
        <v>36551</v>
      </c>
      <c r="AX346" s="22" t="str">
        <f>IF(ISERROR(VLOOKUP($J346,'[1]early late'!$G$1:$BT$134,7,FALSE)),"",VLOOKUP($J346,'[1]early late'!$G$1:$BT$134,7,FALSE))</f>
        <v/>
      </c>
      <c r="AY346" s="22">
        <v>36580</v>
      </c>
      <c r="AZ346" s="27">
        <f t="shared" si="313"/>
        <v>0.93333333333333335</v>
      </c>
      <c r="BA346" t="s">
        <v>118</v>
      </c>
      <c r="BB346" s="25">
        <f t="shared" si="312"/>
        <v>1</v>
      </c>
      <c r="BC346" s="27">
        <v>0.55000000000000004</v>
      </c>
      <c r="BD346" s="27">
        <v>18.809999999999999</v>
      </c>
      <c r="BE346" s="27">
        <v>2.56</v>
      </c>
      <c r="BF346" s="27">
        <v>13.3</v>
      </c>
      <c r="BG346" s="27" t="str">
        <f>IF(ISERROR(VLOOKUP($J346,'[1]early late'!$G$1:$BT$134,8,FALSE)),"",VLOOKUP($J346,'[1]early late'!$G$1:$BT$134,8,FALSE))</f>
        <v/>
      </c>
      <c r="BH346" s="27" t="str">
        <f>IF(ISERROR(VLOOKUP($J346,'[1]early late'!$G$1:$BT$134,9,FALSE)),"",VLOOKUP($J346,'[1]early late'!$G$1:$BT$134,9,FALSE))</f>
        <v/>
      </c>
      <c r="BI346" s="27"/>
      <c r="BJ346">
        <v>3.91</v>
      </c>
      <c r="BK346">
        <v>16.88</v>
      </c>
      <c r="BM346" s="28" t="s">
        <v>323</v>
      </c>
      <c r="BN346" s="28" t="str">
        <f>IF(ISERROR(VLOOKUP($J346,'[1]early late'!$G$1:$BT$134,40,FALSE)),"",VLOOKUP($J346,'[1]early late'!$G$1:$BT$134,40,FALSE))</f>
        <v/>
      </c>
      <c r="BO346" s="28" t="str">
        <f>IF(ISERROR(VLOOKUP($J346,'[1]early late'!$G$1:$BT$134,41,FALSE)),"",VLOOKUP($J346,'[1]early late'!$G$1:$BT$134,41,FALSE))</f>
        <v/>
      </c>
      <c r="BP346">
        <f t="shared" si="296"/>
        <v>2.0099999999999998</v>
      </c>
      <c r="BQ346">
        <f t="shared" si="276"/>
        <v>-5.509999999999998</v>
      </c>
      <c r="BR346">
        <f t="shared" si="277"/>
        <v>-7.5199999999999978</v>
      </c>
      <c r="BS346">
        <f t="shared" si="297"/>
        <v>3.3600000000000003</v>
      </c>
      <c r="BT346">
        <f t="shared" si="278"/>
        <v>-1.9299999999999997</v>
      </c>
      <c r="BU346">
        <f t="shared" si="279"/>
        <v>-5.2899999999999991</v>
      </c>
      <c r="BV346" t="str">
        <f t="shared" si="314"/>
        <v/>
      </c>
      <c r="BW346" s="24">
        <f t="shared" si="291"/>
        <v>1</v>
      </c>
      <c r="BX346" s="24">
        <f t="shared" si="280"/>
        <v>0.66999999999999993</v>
      </c>
      <c r="BY346" s="24">
        <f t="shared" si="281"/>
        <v>-1.78</v>
      </c>
      <c r="BZ346" s="24">
        <f t="shared" si="282"/>
        <v>0.93000000000000016</v>
      </c>
      <c r="CA346" s="24">
        <f t="shared" si="283"/>
        <v>0</v>
      </c>
      <c r="CB346" s="24">
        <f t="shared" si="298"/>
        <v>0</v>
      </c>
      <c r="CC346" s="24">
        <f t="shared" si="284"/>
        <v>1</v>
      </c>
      <c r="CD346" s="25">
        <f t="shared" si="285"/>
        <v>0</v>
      </c>
      <c r="CE346" s="24">
        <f t="shared" si="286"/>
        <v>1</v>
      </c>
      <c r="CF346">
        <f t="shared" si="287"/>
        <v>1</v>
      </c>
      <c r="CG346">
        <f t="shared" si="299"/>
        <v>1</v>
      </c>
      <c r="CH346">
        <f t="shared" si="300"/>
        <v>1</v>
      </c>
      <c r="CI346">
        <f t="shared" si="301"/>
        <v>1</v>
      </c>
      <c r="CJ346">
        <f t="shared" si="302"/>
        <v>1</v>
      </c>
      <c r="CK346">
        <f t="shared" si="308"/>
        <v>2.2321428571428568</v>
      </c>
      <c r="CL346">
        <f t="shared" si="305"/>
        <v>-1.4850000000000003</v>
      </c>
      <c r="CM346">
        <f t="shared" si="306"/>
        <v>1</v>
      </c>
      <c r="CN346" t="str">
        <f t="shared" si="288"/>
        <v/>
      </c>
      <c r="CO346">
        <f t="shared" si="289"/>
        <v>1</v>
      </c>
    </row>
    <row r="347" spans="1:93" ht="16" x14ac:dyDescent="0.2">
      <c r="A347">
        <v>153</v>
      </c>
      <c r="B347" t="s">
        <v>509</v>
      </c>
      <c r="C347" t="s">
        <v>94</v>
      </c>
      <c r="D347" t="s">
        <v>510</v>
      </c>
      <c r="E347" t="s">
        <v>109</v>
      </c>
      <c r="F347" t="s">
        <v>97</v>
      </c>
      <c r="G347">
        <v>90056</v>
      </c>
      <c r="H347" t="s">
        <v>511</v>
      </c>
      <c r="J347" t="str">
        <f t="shared" si="266"/>
        <v>Ronald Green_1</v>
      </c>
      <c r="K347" s="22">
        <f>IF(ISERROR(VLOOKUP($J347,'[1]early late'!$G$1:$BT$134,4,FALSE)),"",VLOOKUP($J347,'[1]early late'!$G$1:$BT$134,4,FALSE))</f>
        <v>12894</v>
      </c>
      <c r="L347">
        <v>1</v>
      </c>
      <c r="M347" s="22" t="s">
        <v>512</v>
      </c>
      <c r="N347" s="22"/>
      <c r="O347">
        <v>0</v>
      </c>
      <c r="P347">
        <v>0</v>
      </c>
      <c r="Q347">
        <v>0</v>
      </c>
      <c r="R347">
        <f t="shared" si="267"/>
        <v>0</v>
      </c>
      <c r="S347">
        <f t="shared" si="268"/>
        <v>0</v>
      </c>
      <c r="T347">
        <f t="shared" si="269"/>
        <v>0</v>
      </c>
      <c r="U347">
        <f t="shared" si="270"/>
        <v>0</v>
      </c>
      <c r="V347">
        <f t="shared" si="271"/>
        <v>0</v>
      </c>
      <c r="W347">
        <f t="shared" si="294"/>
        <v>0</v>
      </c>
      <c r="X347">
        <f t="shared" si="272"/>
        <v>0</v>
      </c>
      <c r="Y347" s="22" t="s">
        <v>148</v>
      </c>
      <c r="Z347">
        <v>0</v>
      </c>
      <c r="AA347">
        <f t="shared" si="316"/>
        <v>1</v>
      </c>
      <c r="AB347">
        <f t="shared" si="309"/>
        <v>0</v>
      </c>
      <c r="AC347">
        <v>0</v>
      </c>
      <c r="AD347">
        <v>0</v>
      </c>
      <c r="AE347">
        <f t="shared" si="274"/>
        <v>0</v>
      </c>
      <c r="AF347" s="23">
        <f t="shared" si="315"/>
        <v>0</v>
      </c>
      <c r="AG347">
        <f t="shared" si="310"/>
        <v>0</v>
      </c>
      <c r="AH347">
        <v>0</v>
      </c>
      <c r="AJ347">
        <f t="shared" si="311"/>
        <v>0</v>
      </c>
      <c r="AK347" s="22"/>
      <c r="AM347">
        <v>6</v>
      </c>
      <c r="AN347">
        <f>IF(ISERROR(VLOOKUP($J347,'[1]early late'!$G$1:$BT$134,6,FALSE)),"",VLOOKUP($J347,'[1]early late'!$G$1:$BT$134,6,FALSE))</f>
        <v>15</v>
      </c>
      <c r="AO347" s="24">
        <v>1</v>
      </c>
      <c r="AP347" s="25">
        <f t="shared" si="295"/>
        <v>73.599999999999994</v>
      </c>
      <c r="AQ347">
        <v>1</v>
      </c>
      <c r="AS347" s="26">
        <v>1</v>
      </c>
      <c r="AT347" s="24">
        <v>1</v>
      </c>
      <c r="AU347" s="27">
        <v>7.5</v>
      </c>
      <c r="AW347" s="22">
        <v>40151</v>
      </c>
      <c r="AX347" s="22">
        <f>IF(ISERROR(VLOOKUP($J347,'[1]early late'!$G$1:$BT$134,7,FALSE)),"",VLOOKUP($J347,'[1]early late'!$G$1:$BT$134,7,FALSE))</f>
        <v>40157</v>
      </c>
      <c r="AY347" s="22">
        <v>40245</v>
      </c>
      <c r="AZ347" s="27">
        <f t="shared" si="313"/>
        <v>3.1333333333333333</v>
      </c>
      <c r="BA347" t="s">
        <v>245</v>
      </c>
      <c r="BB347" s="25">
        <f t="shared" si="312"/>
        <v>2</v>
      </c>
      <c r="BC347" s="27">
        <v>1.43</v>
      </c>
      <c r="BD347" s="27">
        <v>11.43</v>
      </c>
      <c r="BE347" s="27">
        <v>2.12</v>
      </c>
      <c r="BF347" s="27">
        <v>12.07</v>
      </c>
      <c r="BG347" s="27">
        <f>IF(ISERROR(VLOOKUP($J347,'[1]early late'!$G$1:$BT$134,8,FALSE)),"",VLOOKUP($J347,'[1]early late'!$G$1:$BT$134,8,FALSE))</f>
        <v>6</v>
      </c>
      <c r="BH347" s="27">
        <f>IF(ISERROR(VLOOKUP($J347,'[1]early late'!$G$1:$BT$134,9,FALSE)),"",VLOOKUP($J347,'[1]early late'!$G$1:$BT$134,9,FALSE))</f>
        <v>3.01</v>
      </c>
      <c r="BI347" s="27"/>
      <c r="BJ347">
        <v>2.5</v>
      </c>
      <c r="BK347">
        <v>11.63</v>
      </c>
      <c r="BM347" s="28"/>
      <c r="BN347" s="28">
        <f>IF(ISERROR(VLOOKUP($J347,'[1]early late'!$G$1:$BT$134,40,FALSE)),"",VLOOKUP($J347,'[1]early late'!$G$1:$BT$134,40,FALSE))</f>
        <v>1.5799999999999998</v>
      </c>
      <c r="BO347" s="28">
        <f>IF(ISERROR(VLOOKUP($J347,'[1]early late'!$G$1:$BT$134,41,FALSE)),"",VLOOKUP($J347,'[1]early late'!$G$1:$BT$134,41,FALSE))</f>
        <v>-0.50999999999999979</v>
      </c>
      <c r="BP347">
        <f t="shared" si="296"/>
        <v>0.69000000000000017</v>
      </c>
      <c r="BQ347">
        <f t="shared" si="276"/>
        <v>0.64000000000000057</v>
      </c>
      <c r="BR347">
        <f t="shared" si="277"/>
        <v>-4.99999999999996E-2</v>
      </c>
      <c r="BS347">
        <f t="shared" si="297"/>
        <v>1.07</v>
      </c>
      <c r="BT347">
        <f t="shared" si="278"/>
        <v>0.20000000000000107</v>
      </c>
      <c r="BU347">
        <f t="shared" si="279"/>
        <v>-0.86999999999999922</v>
      </c>
      <c r="BV347" t="str">
        <f t="shared" si="314"/>
        <v/>
      </c>
      <c r="BW347" s="24">
        <f t="shared" si="291"/>
        <v>1</v>
      </c>
      <c r="BX347" s="24">
        <f t="shared" si="280"/>
        <v>-0.45999999999999996</v>
      </c>
      <c r="BY347" s="24">
        <f t="shared" si="281"/>
        <v>0</v>
      </c>
      <c r="BZ347" s="24">
        <f t="shared" si="282"/>
        <v>-0.31000000000000005</v>
      </c>
      <c r="CA347" s="24">
        <f t="shared" si="283"/>
        <v>1</v>
      </c>
      <c r="CB347" s="24">
        <f t="shared" si="298"/>
        <v>0</v>
      </c>
      <c r="CC347" s="24">
        <f t="shared" si="284"/>
        <v>0</v>
      </c>
      <c r="CD347" s="25">
        <f t="shared" si="285"/>
        <v>0</v>
      </c>
      <c r="CE347" s="24">
        <f t="shared" si="286"/>
        <v>1</v>
      </c>
      <c r="CF347">
        <f t="shared" si="287"/>
        <v>1</v>
      </c>
      <c r="CG347">
        <f t="shared" si="299"/>
        <v>0</v>
      </c>
      <c r="CH347">
        <f t="shared" si="300"/>
        <v>1</v>
      </c>
      <c r="CI347">
        <f t="shared" si="301"/>
        <v>1</v>
      </c>
      <c r="CJ347">
        <f t="shared" si="302"/>
        <v>1</v>
      </c>
      <c r="CK347">
        <f t="shared" si="308"/>
        <v>7.009345794392523</v>
      </c>
      <c r="CL347">
        <f t="shared" si="305"/>
        <v>0.80499999999999994</v>
      </c>
      <c r="CM347">
        <f t="shared" si="306"/>
        <v>0</v>
      </c>
      <c r="CN347" t="str">
        <f t="shared" si="288"/>
        <v/>
      </c>
      <c r="CO347" t="str">
        <f t="shared" si="289"/>
        <v/>
      </c>
    </row>
    <row r="348" spans="1:93" ht="16" hidden="1" x14ac:dyDescent="0.2">
      <c r="A348">
        <v>191</v>
      </c>
      <c r="B348" t="s">
        <v>591</v>
      </c>
      <c r="C348" t="s">
        <v>94</v>
      </c>
      <c r="J348" t="str">
        <f t="shared" si="266"/>
        <v>William Domnarski_1</v>
      </c>
      <c r="K348" s="22">
        <v>19384</v>
      </c>
      <c r="L348">
        <v>0</v>
      </c>
      <c r="M348" s="22"/>
      <c r="N348" s="22"/>
      <c r="O348">
        <v>0</v>
      </c>
      <c r="P348">
        <v>0</v>
      </c>
      <c r="Q348">
        <v>0</v>
      </c>
      <c r="R348">
        <f t="shared" si="267"/>
        <v>0</v>
      </c>
      <c r="S348">
        <f t="shared" si="268"/>
        <v>0</v>
      </c>
      <c r="T348">
        <f t="shared" si="269"/>
        <v>0</v>
      </c>
      <c r="U348">
        <f t="shared" si="270"/>
        <v>0</v>
      </c>
      <c r="V348">
        <f t="shared" si="271"/>
        <v>0</v>
      </c>
      <c r="W348">
        <f t="shared" si="294"/>
        <v>0</v>
      </c>
      <c r="X348">
        <f t="shared" si="272"/>
        <v>0</v>
      </c>
      <c r="Y348" s="22" t="s">
        <v>592</v>
      </c>
      <c r="Z348">
        <v>0</v>
      </c>
      <c r="AA348">
        <f t="shared" si="316"/>
        <v>1</v>
      </c>
      <c r="AB348">
        <f t="shared" si="309"/>
        <v>0</v>
      </c>
      <c r="AC348">
        <v>0</v>
      </c>
      <c r="AD348">
        <v>0</v>
      </c>
      <c r="AE348">
        <f t="shared" si="274"/>
        <v>0</v>
      </c>
      <c r="AF348" s="23">
        <f t="shared" si="315"/>
        <v>1</v>
      </c>
      <c r="AG348">
        <f t="shared" si="310"/>
        <v>0</v>
      </c>
      <c r="AH348">
        <v>1</v>
      </c>
      <c r="AI348" s="31" t="s">
        <v>593</v>
      </c>
      <c r="AJ348">
        <f t="shared" si="311"/>
        <v>1</v>
      </c>
      <c r="AK348" s="22"/>
      <c r="AO348" s="24">
        <v>1</v>
      </c>
      <c r="AP348" s="25">
        <f t="shared" si="295"/>
        <v>56.079452054794523</v>
      </c>
      <c r="AQ348">
        <v>1</v>
      </c>
      <c r="AS348" s="26">
        <v>1</v>
      </c>
      <c r="AT348" s="24">
        <v>1</v>
      </c>
      <c r="AU348" s="27">
        <v>7.5</v>
      </c>
      <c r="AW348" s="29">
        <f>AW347</f>
        <v>40151</v>
      </c>
      <c r="AX348" s="22" t="str">
        <f>IF(ISERROR(VLOOKUP($J348,'[1]early late'!$G$1:$BT$134,7,FALSE)),"",VLOOKUP($J348,'[1]early late'!$G$1:$BT$134,7,FALSE))</f>
        <v/>
      </c>
      <c r="AY348" s="29">
        <f>AY347</f>
        <v>40245</v>
      </c>
      <c r="AZ348" s="27">
        <f t="shared" si="313"/>
        <v>3.1333333333333333</v>
      </c>
      <c r="BA348" t="s">
        <v>118</v>
      </c>
      <c r="BB348" s="25">
        <f t="shared" si="312"/>
        <v>1</v>
      </c>
      <c r="BC348">
        <v>1.01</v>
      </c>
      <c r="BD348">
        <v>11.5</v>
      </c>
      <c r="BE348">
        <v>1.58</v>
      </c>
      <c r="BF348">
        <v>17.22</v>
      </c>
      <c r="BG348" s="27" t="str">
        <f>IF(ISERROR(VLOOKUP($J348,'[1]early late'!$G$1:$BT$134,8,FALSE)),"",VLOOKUP($J348,'[1]early late'!$G$1:$BT$134,8,FALSE))</f>
        <v/>
      </c>
      <c r="BH348" s="27" t="str">
        <f>IF(ISERROR(VLOOKUP($J348,'[1]early late'!$G$1:$BT$134,9,FALSE)),"",VLOOKUP($J348,'[1]early late'!$G$1:$BT$134,9,FALSE))</f>
        <v/>
      </c>
      <c r="BJ348">
        <v>1.1000000000000001</v>
      </c>
      <c r="BK348">
        <v>11.43</v>
      </c>
      <c r="BN348" s="28" t="str">
        <f>IF(ISERROR(VLOOKUP($J348,'[1]early late'!$G$1:$BT$134,40,FALSE)),"",VLOOKUP($J348,'[1]early late'!$G$1:$BT$134,40,FALSE))</f>
        <v/>
      </c>
      <c r="BO348" s="28" t="str">
        <f>IF(ISERROR(VLOOKUP($J348,'[1]early late'!$G$1:$BT$134,41,FALSE)),"",VLOOKUP($J348,'[1]early late'!$G$1:$BT$134,41,FALSE))</f>
        <v/>
      </c>
      <c r="BP348">
        <f t="shared" si="296"/>
        <v>0.57000000000000006</v>
      </c>
      <c r="BQ348">
        <f t="shared" si="276"/>
        <v>5.7199999999999989</v>
      </c>
      <c r="BR348">
        <f t="shared" si="277"/>
        <v>5.1499999999999986</v>
      </c>
      <c r="BS348">
        <f t="shared" si="297"/>
        <v>9.000000000000008E-2</v>
      </c>
      <c r="BT348">
        <f t="shared" si="278"/>
        <v>-7.0000000000000284E-2</v>
      </c>
      <c r="BU348">
        <f t="shared" si="279"/>
        <v>-0.16000000000000014</v>
      </c>
      <c r="BV348" t="str">
        <f t="shared" si="314"/>
        <v/>
      </c>
      <c r="BW348" s="24">
        <f t="shared" si="291"/>
        <v>1</v>
      </c>
      <c r="BX348" s="24">
        <f t="shared" si="280"/>
        <v>-1.0299999999999998</v>
      </c>
      <c r="BY348" s="24">
        <f t="shared" si="281"/>
        <v>-1.3299999999999998</v>
      </c>
      <c r="BZ348" s="24">
        <f t="shared" si="282"/>
        <v>-0.85999999999999988</v>
      </c>
      <c r="CA348" s="24">
        <f t="shared" si="283"/>
        <v>0</v>
      </c>
      <c r="CB348" s="24">
        <f t="shared" si="298"/>
        <v>0</v>
      </c>
      <c r="CC348" s="24">
        <f t="shared" si="284"/>
        <v>1</v>
      </c>
      <c r="CD348" s="25">
        <f t="shared" si="285"/>
        <v>0</v>
      </c>
      <c r="CE348" s="24">
        <f t="shared" si="286"/>
        <v>1</v>
      </c>
      <c r="CF348">
        <f t="shared" si="287"/>
        <v>1</v>
      </c>
      <c r="CG348">
        <f t="shared" si="299"/>
        <v>0</v>
      </c>
      <c r="CH348">
        <f t="shared" si="300"/>
        <v>0</v>
      </c>
      <c r="CI348">
        <f t="shared" si="301"/>
        <v>0</v>
      </c>
      <c r="CJ348">
        <f t="shared" si="302"/>
        <v>0</v>
      </c>
      <c r="CK348">
        <f t="shared" si="308"/>
        <v>83.333333333333258</v>
      </c>
      <c r="CL348">
        <f t="shared" si="305"/>
        <v>1.7849999999999999</v>
      </c>
      <c r="CM348">
        <f t="shared" si="306"/>
        <v>1</v>
      </c>
      <c r="CN348" t="str">
        <f t="shared" si="288"/>
        <v/>
      </c>
      <c r="CO348" t="str">
        <f t="shared" si="289"/>
        <v/>
      </c>
    </row>
    <row r="349" spans="1:93" ht="16" hidden="1" x14ac:dyDescent="0.2">
      <c r="A349">
        <v>225</v>
      </c>
      <c r="B349" t="s">
        <v>673</v>
      </c>
      <c r="C349" t="s">
        <v>94</v>
      </c>
      <c r="D349" t="s">
        <v>674</v>
      </c>
      <c r="E349" t="s">
        <v>499</v>
      </c>
      <c r="F349" t="s">
        <v>97</v>
      </c>
      <c r="G349">
        <v>90402</v>
      </c>
      <c r="H349" t="s">
        <v>675</v>
      </c>
      <c r="J349" t="str">
        <f t="shared" si="266"/>
        <v>Essie Horwitz_0</v>
      </c>
      <c r="K349" s="22">
        <v>15272</v>
      </c>
      <c r="L349">
        <v>0</v>
      </c>
      <c r="M349" s="22"/>
      <c r="N349" s="22"/>
      <c r="O349">
        <v>0</v>
      </c>
      <c r="P349">
        <v>0</v>
      </c>
      <c r="Q349">
        <v>0</v>
      </c>
      <c r="R349">
        <f t="shared" si="267"/>
        <v>0</v>
      </c>
      <c r="S349">
        <f t="shared" si="268"/>
        <v>0</v>
      </c>
      <c r="T349">
        <f t="shared" si="269"/>
        <v>0</v>
      </c>
      <c r="U349">
        <f t="shared" si="270"/>
        <v>0</v>
      </c>
      <c r="V349">
        <f t="shared" si="271"/>
        <v>0</v>
      </c>
      <c r="W349">
        <f t="shared" si="294"/>
        <v>0</v>
      </c>
      <c r="X349">
        <f t="shared" si="272"/>
        <v>0</v>
      </c>
      <c r="Y349" s="22" t="s">
        <v>676</v>
      </c>
      <c r="Z349">
        <v>0</v>
      </c>
      <c r="AA349">
        <f t="shared" si="316"/>
        <v>1</v>
      </c>
      <c r="AB349">
        <f t="shared" si="309"/>
        <v>1</v>
      </c>
      <c r="AC349">
        <v>1</v>
      </c>
      <c r="AD349">
        <v>1</v>
      </c>
      <c r="AE349">
        <f t="shared" si="274"/>
        <v>0</v>
      </c>
      <c r="AF349" s="23">
        <f t="shared" si="315"/>
        <v>0</v>
      </c>
      <c r="AG349">
        <f t="shared" si="310"/>
        <v>0</v>
      </c>
      <c r="AH349">
        <v>0</v>
      </c>
      <c r="AJ349">
        <f t="shared" si="311"/>
        <v>0</v>
      </c>
      <c r="AK349" s="22"/>
      <c r="AN349">
        <v>15</v>
      </c>
      <c r="AO349" s="24">
        <v>2</v>
      </c>
      <c r="AP349" s="25">
        <f t="shared" si="295"/>
        <v>63.887671232876713</v>
      </c>
      <c r="AQ349">
        <v>1</v>
      </c>
      <c r="AS349" s="26">
        <v>0</v>
      </c>
      <c r="AT349" s="24">
        <v>1</v>
      </c>
      <c r="AU349" s="27">
        <v>7.5</v>
      </c>
      <c r="AV349" s="27"/>
      <c r="AW349" s="22">
        <v>38931</v>
      </c>
      <c r="AX349" s="22" t="str">
        <f>IF(ISERROR(VLOOKUP($J349,'[1]early late'!$G$1:$BT$134,7,FALSE)),"",VLOOKUP($J349,'[1]early late'!$G$1:$BT$134,7,FALSE))</f>
        <v/>
      </c>
      <c r="AY349" s="22">
        <v>38978</v>
      </c>
      <c r="AZ349" s="27">
        <v>1.5333333333333301</v>
      </c>
      <c r="BA349" t="s">
        <v>101</v>
      </c>
      <c r="BB349" s="25">
        <f t="shared" si="312"/>
        <v>0</v>
      </c>
      <c r="BC349" s="27">
        <v>1.25</v>
      </c>
      <c r="BD349" s="27">
        <v>14.27</v>
      </c>
      <c r="BE349" s="27">
        <v>2.77</v>
      </c>
      <c r="BF349" s="27">
        <v>12.17</v>
      </c>
      <c r="BG349" s="27" t="str">
        <f>IF(ISERROR(VLOOKUP($J349,'[1]early late'!$G$1:$BT$134,8,FALSE)),"",VLOOKUP($J349,'[1]early late'!$G$1:$BT$134,8,FALSE))</f>
        <v/>
      </c>
      <c r="BH349" s="27" t="str">
        <f>IF(ISERROR(VLOOKUP($J349,'[1]early late'!$G$1:$BT$134,9,FALSE)),"",VLOOKUP($J349,'[1]early late'!$G$1:$BT$134,9,FALSE))</f>
        <v/>
      </c>
      <c r="BI349" s="27"/>
      <c r="BJ349">
        <v>2.34</v>
      </c>
      <c r="BK349">
        <v>14.8</v>
      </c>
      <c r="BM349" s="28" t="s">
        <v>677</v>
      </c>
      <c r="BN349" s="28" t="str">
        <f>IF(ISERROR(VLOOKUP($J349,'[1]early late'!$G$1:$BT$134,40,FALSE)),"",VLOOKUP($J349,'[1]early late'!$G$1:$BT$134,40,FALSE))</f>
        <v/>
      </c>
      <c r="BO349" s="28" t="str">
        <f>IF(ISERROR(VLOOKUP($J349,'[1]early late'!$G$1:$BT$134,41,FALSE)),"",VLOOKUP($J349,'[1]early late'!$G$1:$BT$134,41,FALSE))</f>
        <v/>
      </c>
      <c r="BP349">
        <f t="shared" si="296"/>
        <v>1.52</v>
      </c>
      <c r="BQ349">
        <f t="shared" si="276"/>
        <v>-2.0999999999999996</v>
      </c>
      <c r="BR349">
        <f t="shared" si="277"/>
        <v>-3.6199999999999997</v>
      </c>
      <c r="BS349">
        <f t="shared" si="297"/>
        <v>1.0899999999999999</v>
      </c>
      <c r="BT349">
        <f t="shared" si="278"/>
        <v>0.53000000000000114</v>
      </c>
      <c r="BU349">
        <f t="shared" si="279"/>
        <v>-0.55999999999999872</v>
      </c>
      <c r="BW349" s="24">
        <f t="shared" si="291"/>
        <v>1</v>
      </c>
      <c r="BX349" s="24">
        <f t="shared" si="280"/>
        <v>8.9999999999999858E-2</v>
      </c>
      <c r="BY349" s="24">
        <f t="shared" si="281"/>
        <v>-0.72</v>
      </c>
      <c r="BZ349" s="24">
        <f t="shared" si="282"/>
        <v>0.94</v>
      </c>
      <c r="CA349" s="24">
        <f t="shared" si="283"/>
        <v>1</v>
      </c>
      <c r="CB349" s="24">
        <f t="shared" si="298"/>
        <v>0</v>
      </c>
      <c r="CC349" s="24">
        <f t="shared" si="284"/>
        <v>1</v>
      </c>
      <c r="CD349" s="25">
        <f t="shared" si="285"/>
        <v>0</v>
      </c>
      <c r="CE349" s="24">
        <f t="shared" si="286"/>
        <v>1</v>
      </c>
      <c r="CF349">
        <f t="shared" si="287"/>
        <v>1</v>
      </c>
      <c r="CG349">
        <f t="shared" si="299"/>
        <v>0</v>
      </c>
      <c r="CH349">
        <f t="shared" si="300"/>
        <v>1</v>
      </c>
      <c r="CI349">
        <f t="shared" si="301"/>
        <v>1</v>
      </c>
      <c r="CJ349">
        <f t="shared" si="302"/>
        <v>1</v>
      </c>
      <c r="CK349">
        <f t="shared" si="308"/>
        <v>6.8807339449541294</v>
      </c>
      <c r="CL349">
        <f t="shared" si="305"/>
        <v>0.78500000000000014</v>
      </c>
      <c r="CM349">
        <f t="shared" si="306"/>
        <v>0</v>
      </c>
      <c r="CN349" t="str">
        <f t="shared" si="288"/>
        <v/>
      </c>
      <c r="CO349">
        <f t="shared" si="289"/>
        <v>1</v>
      </c>
    </row>
    <row r="350" spans="1:93" ht="16" x14ac:dyDescent="0.2">
      <c r="A350">
        <v>257</v>
      </c>
      <c r="B350" t="s">
        <v>740</v>
      </c>
      <c r="C350" t="s">
        <v>94</v>
      </c>
      <c r="D350" t="s">
        <v>741</v>
      </c>
      <c r="E350" t="s">
        <v>742</v>
      </c>
      <c r="F350" t="s">
        <v>97</v>
      </c>
      <c r="G350">
        <v>90603</v>
      </c>
      <c r="H350" t="s">
        <v>743</v>
      </c>
      <c r="J350" t="str">
        <f t="shared" si="266"/>
        <v>Lorenzo Nila_0</v>
      </c>
      <c r="K350" s="22">
        <v>9719</v>
      </c>
      <c r="L350">
        <v>0</v>
      </c>
      <c r="M350" s="22"/>
      <c r="N350" s="22"/>
      <c r="O350">
        <v>0</v>
      </c>
      <c r="P350">
        <v>0</v>
      </c>
      <c r="Q350">
        <v>0</v>
      </c>
      <c r="R350">
        <f t="shared" si="267"/>
        <v>0</v>
      </c>
      <c r="S350">
        <f t="shared" si="268"/>
        <v>0</v>
      </c>
      <c r="T350">
        <f t="shared" si="269"/>
        <v>0</v>
      </c>
      <c r="U350">
        <f t="shared" si="270"/>
        <v>0</v>
      </c>
      <c r="V350">
        <f t="shared" si="271"/>
        <v>0</v>
      </c>
      <c r="W350">
        <f t="shared" si="294"/>
        <v>0</v>
      </c>
      <c r="X350">
        <f t="shared" si="272"/>
        <v>0</v>
      </c>
      <c r="Y350" s="22" t="s">
        <v>744</v>
      </c>
      <c r="Z350">
        <v>0</v>
      </c>
      <c r="AA350">
        <f t="shared" si="316"/>
        <v>1</v>
      </c>
      <c r="AB350">
        <f t="shared" si="309"/>
        <v>0</v>
      </c>
      <c r="AC350">
        <v>0</v>
      </c>
      <c r="AD350">
        <v>0</v>
      </c>
      <c r="AE350">
        <f t="shared" si="274"/>
        <v>0</v>
      </c>
      <c r="AF350" s="23">
        <f t="shared" si="315"/>
        <v>0</v>
      </c>
      <c r="AG350">
        <f t="shared" si="310"/>
        <v>0</v>
      </c>
      <c r="AH350">
        <v>0</v>
      </c>
      <c r="AJ350">
        <f t="shared" si="311"/>
        <v>0</v>
      </c>
      <c r="AK350" s="22"/>
      <c r="AN350">
        <v>14</v>
      </c>
      <c r="AO350" s="24">
        <v>1</v>
      </c>
      <c r="AP350" s="25">
        <f t="shared" si="295"/>
        <v>72.68767123287671</v>
      </c>
      <c r="AQ350">
        <v>1</v>
      </c>
      <c r="AS350" s="26">
        <v>0</v>
      </c>
      <c r="AT350" s="24">
        <v>1</v>
      </c>
      <c r="AU350" s="27">
        <v>7.5</v>
      </c>
      <c r="AV350" s="27"/>
      <c r="AW350" s="22">
        <v>36637</v>
      </c>
      <c r="AX350" s="22" t="str">
        <f>IF(ISERROR(VLOOKUP($J350,'[1]early late'!$G$1:$BT$134,7,FALSE)),"",VLOOKUP($J350,'[1]early late'!$G$1:$BT$134,7,FALSE))</f>
        <v/>
      </c>
      <c r="AY350" s="22">
        <v>36741</v>
      </c>
      <c r="AZ350" s="27">
        <v>3.4</v>
      </c>
      <c r="BA350" t="s">
        <v>101</v>
      </c>
      <c r="BB350" s="25">
        <f t="shared" si="312"/>
        <v>0</v>
      </c>
      <c r="BC350" s="27">
        <v>0.47</v>
      </c>
      <c r="BD350" s="27">
        <v>16.850000000000001</v>
      </c>
      <c r="BE350" s="27">
        <v>1.1499999999999999</v>
      </c>
      <c r="BF350" s="27">
        <v>16.39</v>
      </c>
      <c r="BG350" s="27" t="str">
        <f>IF(ISERROR(VLOOKUP($J350,'[1]early late'!$G$1:$BT$134,8,FALSE)),"",VLOOKUP($J350,'[1]early late'!$G$1:$BT$134,8,FALSE))</f>
        <v/>
      </c>
      <c r="BH350" s="27" t="str">
        <f>IF(ISERROR(VLOOKUP($J350,'[1]early late'!$G$1:$BT$134,9,FALSE)),"",VLOOKUP($J350,'[1]early late'!$G$1:$BT$134,9,FALSE))</f>
        <v/>
      </c>
      <c r="BI350" s="27"/>
      <c r="BJ350">
        <v>1.77</v>
      </c>
      <c r="BK350">
        <v>19.8</v>
      </c>
      <c r="BM350" s="28" t="s">
        <v>518</v>
      </c>
      <c r="BN350" s="28" t="str">
        <f>IF(ISERROR(VLOOKUP($J350,'[1]early late'!$G$1:$BT$134,40,FALSE)),"",VLOOKUP($J350,'[1]early late'!$G$1:$BT$134,40,FALSE))</f>
        <v/>
      </c>
      <c r="BO350" s="28" t="str">
        <f>IF(ISERROR(VLOOKUP($J350,'[1]early late'!$G$1:$BT$134,41,FALSE)),"",VLOOKUP($J350,'[1]early late'!$G$1:$BT$134,41,FALSE))</f>
        <v/>
      </c>
      <c r="BP350">
        <f t="shared" si="296"/>
        <v>0.67999999999999994</v>
      </c>
      <c r="BQ350">
        <f t="shared" si="276"/>
        <v>-0.46000000000000085</v>
      </c>
      <c r="BR350">
        <f t="shared" si="277"/>
        <v>-1.1400000000000008</v>
      </c>
      <c r="BS350">
        <f t="shared" si="297"/>
        <v>1.3</v>
      </c>
      <c r="BT350">
        <f t="shared" si="278"/>
        <v>2.9499999999999993</v>
      </c>
      <c r="BU350">
        <f t="shared" si="279"/>
        <v>1.6499999999999986</v>
      </c>
      <c r="BW350" s="24">
        <f t="shared" si="291"/>
        <v>1</v>
      </c>
      <c r="BX350" s="24">
        <f t="shared" si="280"/>
        <v>0.29000000000000004</v>
      </c>
      <c r="BY350" s="24">
        <f t="shared" si="281"/>
        <v>-1.1000000000000001</v>
      </c>
      <c r="BZ350" s="24">
        <f t="shared" si="282"/>
        <v>-0.33000000000000007</v>
      </c>
      <c r="CA350" s="24">
        <f t="shared" si="283"/>
        <v>0</v>
      </c>
      <c r="CB350" s="24">
        <f t="shared" si="298"/>
        <v>0</v>
      </c>
      <c r="CC350" s="24">
        <f t="shared" si="284"/>
        <v>0</v>
      </c>
      <c r="CD350" s="25">
        <f t="shared" si="285"/>
        <v>0</v>
      </c>
      <c r="CE350" s="24">
        <f t="shared" si="286"/>
        <v>1</v>
      </c>
      <c r="CF350">
        <f t="shared" si="287"/>
        <v>1</v>
      </c>
      <c r="CG350">
        <f t="shared" si="299"/>
        <v>0</v>
      </c>
      <c r="CH350">
        <f t="shared" si="300"/>
        <v>1</v>
      </c>
      <c r="CI350">
        <f t="shared" si="301"/>
        <v>1</v>
      </c>
      <c r="CJ350">
        <f t="shared" si="302"/>
        <v>1</v>
      </c>
      <c r="CK350">
        <f t="shared" si="308"/>
        <v>5.7692307692307692</v>
      </c>
      <c r="CL350">
        <f t="shared" si="305"/>
        <v>0.57499999999999996</v>
      </c>
      <c r="CM350">
        <f t="shared" si="306"/>
        <v>0</v>
      </c>
      <c r="CN350" t="str">
        <f t="shared" si="288"/>
        <v/>
      </c>
      <c r="CO350" t="str">
        <f t="shared" si="289"/>
        <v/>
      </c>
    </row>
    <row r="351" spans="1:93" ht="16" x14ac:dyDescent="0.2">
      <c r="A351">
        <v>260</v>
      </c>
      <c r="B351" t="s">
        <v>746</v>
      </c>
      <c r="C351" t="s">
        <v>94</v>
      </c>
      <c r="D351" t="s">
        <v>747</v>
      </c>
      <c r="E351" t="s">
        <v>109</v>
      </c>
      <c r="F351" t="s">
        <v>97</v>
      </c>
      <c r="G351" t="s">
        <v>748</v>
      </c>
      <c r="H351" t="s">
        <v>749</v>
      </c>
      <c r="J351" t="str">
        <f t="shared" si="266"/>
        <v>Madelyn Fischmann_1</v>
      </c>
      <c r="K351" s="22">
        <v>9242</v>
      </c>
      <c r="L351">
        <v>1</v>
      </c>
      <c r="M351" s="22" t="s">
        <v>753</v>
      </c>
      <c r="N351" s="22"/>
      <c r="O351">
        <v>0</v>
      </c>
      <c r="P351">
        <v>0</v>
      </c>
      <c r="Q351">
        <v>0</v>
      </c>
      <c r="R351">
        <f t="shared" si="267"/>
        <v>0</v>
      </c>
      <c r="S351">
        <f t="shared" si="268"/>
        <v>1</v>
      </c>
      <c r="T351">
        <f t="shared" si="269"/>
        <v>0</v>
      </c>
      <c r="U351">
        <f t="shared" si="270"/>
        <v>0</v>
      </c>
      <c r="V351">
        <f t="shared" si="271"/>
        <v>0</v>
      </c>
      <c r="W351">
        <f t="shared" si="294"/>
        <v>0</v>
      </c>
      <c r="X351">
        <f t="shared" si="272"/>
        <v>0</v>
      </c>
      <c r="Y351" s="22" t="s">
        <v>750</v>
      </c>
      <c r="Z351">
        <v>0</v>
      </c>
      <c r="AA351">
        <f t="shared" si="316"/>
        <v>1</v>
      </c>
      <c r="AB351">
        <f t="shared" si="309"/>
        <v>0</v>
      </c>
      <c r="AC351">
        <v>0</v>
      </c>
      <c r="AD351">
        <v>0</v>
      </c>
      <c r="AE351">
        <f t="shared" si="274"/>
        <v>0</v>
      </c>
      <c r="AF351" s="23">
        <f t="shared" si="315"/>
        <v>0</v>
      </c>
      <c r="AG351">
        <f t="shared" si="310"/>
        <v>0</v>
      </c>
      <c r="AH351">
        <v>1</v>
      </c>
      <c r="AI351" t="s">
        <v>751</v>
      </c>
      <c r="AJ351">
        <f t="shared" si="311"/>
        <v>0</v>
      </c>
      <c r="AK351" s="22"/>
      <c r="AL351">
        <v>27</v>
      </c>
      <c r="AN351">
        <v>13</v>
      </c>
      <c r="AO351" s="24">
        <v>2</v>
      </c>
      <c r="AP351" s="25">
        <f t="shared" si="295"/>
        <v>76.183561643835617</v>
      </c>
      <c r="AQ351">
        <v>1</v>
      </c>
      <c r="AS351" s="26">
        <v>1</v>
      </c>
      <c r="AT351" s="24">
        <v>1</v>
      </c>
      <c r="AU351" s="27">
        <v>7.5</v>
      </c>
      <c r="AV351" s="27"/>
      <c r="AW351" s="22">
        <v>37454</v>
      </c>
      <c r="AX351" s="22" t="str">
        <f>IF(ISERROR(VLOOKUP($J351,'[1]early late'!$G$1:$BT$134,7,FALSE)),"",VLOOKUP($J351,'[1]early late'!$G$1:$BT$134,7,FALSE))</f>
        <v/>
      </c>
      <c r="AY351" s="22">
        <v>37847</v>
      </c>
      <c r="AZ351" s="27">
        <v>12.9</v>
      </c>
      <c r="BA351" t="s">
        <v>118</v>
      </c>
      <c r="BB351" s="25">
        <f t="shared" si="312"/>
        <v>1</v>
      </c>
      <c r="BC351" s="27">
        <v>1.28</v>
      </c>
      <c r="BD351" s="27">
        <v>22.51</v>
      </c>
      <c r="BE351" s="27">
        <v>2.65</v>
      </c>
      <c r="BF351" s="27">
        <v>19</v>
      </c>
      <c r="BG351" s="27" t="str">
        <f>IF(ISERROR(VLOOKUP($J351,'[1]early late'!$G$1:$BT$134,8,FALSE)),"",VLOOKUP($J351,'[1]early late'!$G$1:$BT$134,8,FALSE))</f>
        <v/>
      </c>
      <c r="BH351" s="27" t="str">
        <f>IF(ISERROR(VLOOKUP($J351,'[1]early late'!$G$1:$BT$134,9,FALSE)),"",VLOOKUP($J351,'[1]early late'!$G$1:$BT$134,9,FALSE))</f>
        <v/>
      </c>
      <c r="BI351" s="27"/>
      <c r="BJ351">
        <v>2.54</v>
      </c>
      <c r="BK351">
        <v>18.149999999999999</v>
      </c>
      <c r="BM351" s="28" t="s">
        <v>752</v>
      </c>
      <c r="BN351" s="28" t="str">
        <f>IF(ISERROR(VLOOKUP($J351,'[1]early late'!$G$1:$BT$134,40,FALSE)),"",VLOOKUP($J351,'[1]early late'!$G$1:$BT$134,40,FALSE))</f>
        <v/>
      </c>
      <c r="BO351" s="28" t="str">
        <f>IF(ISERROR(VLOOKUP($J351,'[1]early late'!$G$1:$BT$134,41,FALSE)),"",VLOOKUP($J351,'[1]early late'!$G$1:$BT$134,41,FALSE))</f>
        <v/>
      </c>
      <c r="BP351">
        <f t="shared" si="296"/>
        <v>1.3699999999999999</v>
      </c>
      <c r="BQ351">
        <f t="shared" si="276"/>
        <v>-3.5100000000000016</v>
      </c>
      <c r="BR351">
        <f t="shared" si="277"/>
        <v>-4.8800000000000017</v>
      </c>
      <c r="BS351">
        <f t="shared" si="297"/>
        <v>1.26</v>
      </c>
      <c r="BT351">
        <f t="shared" si="278"/>
        <v>-4.360000000000003</v>
      </c>
      <c r="BU351">
        <f t="shared" si="279"/>
        <v>-5.620000000000001</v>
      </c>
      <c r="BW351" s="24">
        <f t="shared" si="291"/>
        <v>1</v>
      </c>
      <c r="BX351" s="24">
        <f t="shared" si="280"/>
        <v>0.14999999999999991</v>
      </c>
      <c r="BY351" s="24">
        <f t="shared" si="281"/>
        <v>-9.000000000000008E-2</v>
      </c>
      <c r="BZ351" s="24">
        <f t="shared" si="282"/>
        <v>1.1099999999999999</v>
      </c>
      <c r="CA351" s="24">
        <f t="shared" si="283"/>
        <v>1</v>
      </c>
      <c r="CB351" s="24">
        <f t="shared" si="298"/>
        <v>0</v>
      </c>
      <c r="CC351" s="24">
        <f t="shared" si="284"/>
        <v>0</v>
      </c>
      <c r="CD351" s="25">
        <f t="shared" si="285"/>
        <v>0</v>
      </c>
      <c r="CE351" s="24">
        <f t="shared" si="286"/>
        <v>0</v>
      </c>
      <c r="CF351">
        <f t="shared" si="287"/>
        <v>1</v>
      </c>
      <c r="CG351">
        <f t="shared" si="299"/>
        <v>1</v>
      </c>
      <c r="CH351">
        <f t="shared" si="300"/>
        <v>1</v>
      </c>
      <c r="CI351">
        <f t="shared" si="301"/>
        <v>1</v>
      </c>
      <c r="CJ351">
        <f t="shared" si="302"/>
        <v>1</v>
      </c>
      <c r="CK351">
        <f t="shared" si="308"/>
        <v>5.9523809523809526</v>
      </c>
      <c r="CL351">
        <f t="shared" si="305"/>
        <v>0.61499999999999999</v>
      </c>
      <c r="CM351">
        <f t="shared" si="306"/>
        <v>0</v>
      </c>
      <c r="CN351" t="str">
        <f t="shared" si="288"/>
        <v/>
      </c>
      <c r="CO351" t="str">
        <f t="shared" si="289"/>
        <v/>
      </c>
    </row>
    <row r="352" spans="1:93" ht="16" hidden="1" x14ac:dyDescent="0.2">
      <c r="A352">
        <v>305</v>
      </c>
      <c r="B352" t="s">
        <v>832</v>
      </c>
      <c r="C352" t="s">
        <v>94</v>
      </c>
      <c r="D352" t="s">
        <v>833</v>
      </c>
      <c r="E352" t="s">
        <v>109</v>
      </c>
      <c r="F352" t="s">
        <v>97</v>
      </c>
      <c r="G352">
        <v>90024</v>
      </c>
      <c r="H352" t="s">
        <v>834</v>
      </c>
      <c r="J352" t="str">
        <f t="shared" si="266"/>
        <v>Suzonne Bass_1</v>
      </c>
      <c r="K352" s="22">
        <v>34190</v>
      </c>
      <c r="L352">
        <v>0</v>
      </c>
      <c r="M352" s="22"/>
      <c r="N352" s="22"/>
      <c r="O352">
        <v>0</v>
      </c>
      <c r="P352">
        <v>0</v>
      </c>
      <c r="Q352">
        <v>0</v>
      </c>
      <c r="R352">
        <f t="shared" si="267"/>
        <v>0</v>
      </c>
      <c r="S352">
        <f t="shared" si="268"/>
        <v>0</v>
      </c>
      <c r="T352">
        <f t="shared" si="269"/>
        <v>0</v>
      </c>
      <c r="U352">
        <f t="shared" si="270"/>
        <v>0</v>
      </c>
      <c r="V352">
        <f t="shared" si="271"/>
        <v>0</v>
      </c>
      <c r="W352">
        <f t="shared" si="294"/>
        <v>0</v>
      </c>
      <c r="X352">
        <f t="shared" si="272"/>
        <v>0</v>
      </c>
      <c r="Y352" s="22" t="s">
        <v>835</v>
      </c>
      <c r="Z352">
        <v>0</v>
      </c>
      <c r="AA352">
        <f t="shared" si="316"/>
        <v>1</v>
      </c>
      <c r="AB352">
        <f t="shared" si="309"/>
        <v>1</v>
      </c>
      <c r="AC352">
        <v>1</v>
      </c>
      <c r="AD352">
        <v>0</v>
      </c>
      <c r="AE352">
        <f t="shared" si="274"/>
        <v>0</v>
      </c>
      <c r="AF352" s="23">
        <f t="shared" si="315"/>
        <v>0</v>
      </c>
      <c r="AG352">
        <f t="shared" si="310"/>
        <v>0</v>
      </c>
      <c r="AH352">
        <v>0</v>
      </c>
      <c r="AJ352">
        <f t="shared" si="311"/>
        <v>0</v>
      </c>
      <c r="AK352" s="22"/>
      <c r="AL352">
        <v>27</v>
      </c>
      <c r="AN352">
        <v>11</v>
      </c>
      <c r="AO352" s="24">
        <v>2</v>
      </c>
      <c r="AP352" s="25">
        <f t="shared" si="295"/>
        <v>10.704109589041096</v>
      </c>
      <c r="AQ352">
        <v>1</v>
      </c>
      <c r="AS352" s="26">
        <v>1</v>
      </c>
      <c r="AT352" s="24">
        <v>1</v>
      </c>
      <c r="AU352" s="27">
        <v>7.5</v>
      </c>
      <c r="AV352" s="27"/>
      <c r="AW352" s="22">
        <v>38154</v>
      </c>
      <c r="AX352" s="22" t="str">
        <f>IF(ISERROR(VLOOKUP($J352,'[1]early late'!$G$1:$BT$134,7,FALSE)),"",VLOOKUP($J352,'[1]early late'!$G$1:$BT$134,7,FALSE))</f>
        <v/>
      </c>
      <c r="AY352" s="22">
        <v>41361</v>
      </c>
      <c r="AZ352" s="27">
        <v>105.4</v>
      </c>
      <c r="BA352" t="s">
        <v>118</v>
      </c>
      <c r="BB352" s="25">
        <f t="shared" si="312"/>
        <v>1</v>
      </c>
      <c r="BC352" s="27">
        <v>0.76</v>
      </c>
      <c r="BD352" s="27">
        <v>21.43</v>
      </c>
      <c r="BE352" s="27">
        <v>2.62</v>
      </c>
      <c r="BF352" s="27">
        <v>19.86</v>
      </c>
      <c r="BG352" s="27" t="str">
        <f>IF(ISERROR(VLOOKUP($J352,'[1]early late'!$G$1:$BT$134,8,FALSE)),"",VLOOKUP($J352,'[1]early late'!$G$1:$BT$134,8,FALSE))</f>
        <v/>
      </c>
      <c r="BH352" s="27" t="str">
        <f>IF(ISERROR(VLOOKUP($J352,'[1]early late'!$G$1:$BT$134,9,FALSE)),"",VLOOKUP($J352,'[1]early late'!$G$1:$BT$134,9,FALSE))</f>
        <v/>
      </c>
      <c r="BI352" s="27"/>
      <c r="BJ352">
        <v>1.75</v>
      </c>
      <c r="BK352">
        <v>19.71</v>
      </c>
      <c r="BM352" s="28"/>
      <c r="BN352" s="28" t="str">
        <f>IF(ISERROR(VLOOKUP($J352,'[1]early late'!$G$1:$BT$134,40,FALSE)),"",VLOOKUP($J352,'[1]early late'!$G$1:$BT$134,40,FALSE))</f>
        <v/>
      </c>
      <c r="BO352" s="28" t="str">
        <f>IF(ISERROR(VLOOKUP($J352,'[1]early late'!$G$1:$BT$134,41,FALSE)),"",VLOOKUP($J352,'[1]early late'!$G$1:$BT$134,41,FALSE))</f>
        <v/>
      </c>
      <c r="BP352">
        <f t="shared" si="296"/>
        <v>1.86</v>
      </c>
      <c r="BQ352">
        <f t="shared" si="276"/>
        <v>-1.5700000000000003</v>
      </c>
      <c r="BR352">
        <f t="shared" si="277"/>
        <v>-3.4300000000000006</v>
      </c>
      <c r="BS352">
        <f t="shared" si="297"/>
        <v>0.99</v>
      </c>
      <c r="BT352">
        <f t="shared" si="278"/>
        <v>-1.7199999999999989</v>
      </c>
      <c r="BU352">
        <f t="shared" si="279"/>
        <v>-2.7099999999999973</v>
      </c>
      <c r="BW352" s="24">
        <f t="shared" si="291"/>
        <v>1</v>
      </c>
      <c r="BX352" s="24">
        <f t="shared" si="280"/>
        <v>-0.43000000000000016</v>
      </c>
      <c r="BY352" s="24">
        <f t="shared" si="281"/>
        <v>-0.58000000000000007</v>
      </c>
      <c r="BZ352" s="24">
        <f t="shared" si="282"/>
        <v>1.62</v>
      </c>
      <c r="CA352" s="24">
        <f t="shared" si="283"/>
        <v>1</v>
      </c>
      <c r="CB352" s="24">
        <f t="shared" si="298"/>
        <v>0</v>
      </c>
      <c r="CC352" s="24">
        <f t="shared" si="284"/>
        <v>1</v>
      </c>
      <c r="CD352" s="25">
        <f t="shared" si="285"/>
        <v>0</v>
      </c>
      <c r="CE352" s="24">
        <f t="shared" si="286"/>
        <v>0</v>
      </c>
      <c r="CF352">
        <f t="shared" si="287"/>
        <v>1</v>
      </c>
      <c r="CG352">
        <f t="shared" si="299"/>
        <v>0</v>
      </c>
      <c r="CH352">
        <f t="shared" si="300"/>
        <v>0</v>
      </c>
      <c r="CI352">
        <f t="shared" si="301"/>
        <v>1</v>
      </c>
      <c r="CJ352">
        <f t="shared" si="302"/>
        <v>1</v>
      </c>
      <c r="CK352">
        <f t="shared" si="308"/>
        <v>7.5757575757575761</v>
      </c>
      <c r="CL352">
        <f t="shared" si="305"/>
        <v>0.88500000000000001</v>
      </c>
      <c r="CM352">
        <f t="shared" si="306"/>
        <v>0</v>
      </c>
      <c r="CN352" t="str">
        <f t="shared" si="288"/>
        <v/>
      </c>
      <c r="CO352">
        <f t="shared" si="289"/>
        <v>1</v>
      </c>
    </row>
    <row r="353" spans="1:93" ht="16" x14ac:dyDescent="0.2">
      <c r="A353">
        <v>406</v>
      </c>
      <c r="B353" t="s">
        <v>1095</v>
      </c>
      <c r="C353" t="s">
        <v>94</v>
      </c>
      <c r="D353" t="s">
        <v>1096</v>
      </c>
      <c r="E353" t="s">
        <v>364</v>
      </c>
      <c r="F353" t="s">
        <v>97</v>
      </c>
      <c r="G353">
        <v>90230</v>
      </c>
      <c r="H353" t="s">
        <v>1097</v>
      </c>
      <c r="J353" t="str">
        <f t="shared" si="266"/>
        <v>Myra Harris_1</v>
      </c>
      <c r="K353" s="22">
        <v>11687</v>
      </c>
      <c r="L353">
        <v>0</v>
      </c>
      <c r="M353" s="22"/>
      <c r="N353" s="22"/>
      <c r="O353">
        <v>0</v>
      </c>
      <c r="P353">
        <v>0</v>
      </c>
      <c r="Q353">
        <v>0</v>
      </c>
      <c r="R353">
        <f t="shared" si="267"/>
        <v>0</v>
      </c>
      <c r="S353">
        <f t="shared" si="268"/>
        <v>0</v>
      </c>
      <c r="T353">
        <f t="shared" si="269"/>
        <v>0</v>
      </c>
      <c r="U353">
        <f t="shared" si="270"/>
        <v>0</v>
      </c>
      <c r="V353">
        <f t="shared" si="271"/>
        <v>0</v>
      </c>
      <c r="W353">
        <f t="shared" si="294"/>
        <v>0</v>
      </c>
      <c r="X353">
        <f t="shared" si="272"/>
        <v>0</v>
      </c>
      <c r="Y353" s="22" t="s">
        <v>1098</v>
      </c>
      <c r="Z353">
        <v>0</v>
      </c>
      <c r="AA353">
        <v>1</v>
      </c>
      <c r="AB353">
        <f t="shared" si="309"/>
        <v>0</v>
      </c>
      <c r="AC353">
        <v>0</v>
      </c>
      <c r="AD353">
        <v>0</v>
      </c>
      <c r="AE353">
        <f t="shared" si="274"/>
        <v>0</v>
      </c>
      <c r="AF353" s="23">
        <f t="shared" si="315"/>
        <v>0</v>
      </c>
      <c r="AG353">
        <f t="shared" si="310"/>
        <v>0</v>
      </c>
      <c r="AH353">
        <v>0</v>
      </c>
      <c r="AJ353">
        <f t="shared" si="311"/>
        <v>0</v>
      </c>
      <c r="AK353" s="22"/>
      <c r="AN353">
        <v>17</v>
      </c>
      <c r="AO353" s="24">
        <v>2</v>
      </c>
      <c r="AP353" s="25">
        <f t="shared" si="295"/>
        <v>67.219178082191775</v>
      </c>
      <c r="AQ353">
        <v>1</v>
      </c>
      <c r="AS353" s="26">
        <v>1</v>
      </c>
      <c r="AT353" s="24">
        <v>1</v>
      </c>
      <c r="AU353" s="27">
        <v>7.5</v>
      </c>
      <c r="AV353" s="27"/>
      <c r="AW353" s="22">
        <v>36581</v>
      </c>
      <c r="AX353" s="22" t="str">
        <f>IF(ISERROR(VLOOKUP($J353,'[1]early late'!$G$1:$BT$134,7,FALSE)),"",VLOOKUP($J353,'[1]early late'!$G$1:$BT$134,7,FALSE))</f>
        <v/>
      </c>
      <c r="AY353" s="22">
        <v>36657</v>
      </c>
      <c r="AZ353" s="27">
        <v>2.5333333333333301</v>
      </c>
      <c r="BA353" t="s">
        <v>118</v>
      </c>
      <c r="BB353" s="25">
        <f t="shared" si="312"/>
        <v>1</v>
      </c>
      <c r="BC353" s="27">
        <v>0.65</v>
      </c>
      <c r="BD353" s="27">
        <v>19.850000000000001</v>
      </c>
      <c r="BE353" s="27">
        <v>1.1200000000000001</v>
      </c>
      <c r="BF353" s="27">
        <v>21.15</v>
      </c>
      <c r="BG353" s="27" t="str">
        <f>IF(ISERROR(VLOOKUP($J353,'[1]early late'!$G$1:$BT$134,8,FALSE)),"",VLOOKUP($J353,'[1]early late'!$G$1:$BT$134,8,FALSE))</f>
        <v/>
      </c>
      <c r="BH353" s="27" t="str">
        <f>IF(ISERROR(VLOOKUP($J353,'[1]early late'!$G$1:$BT$134,9,FALSE)),"",VLOOKUP($J353,'[1]early late'!$G$1:$BT$134,9,FALSE))</f>
        <v/>
      </c>
      <c r="BI353" s="27"/>
      <c r="BJ353">
        <v>3.81</v>
      </c>
      <c r="BK353">
        <v>20.18</v>
      </c>
      <c r="BM353" s="28" t="s">
        <v>1099</v>
      </c>
      <c r="BN353" s="28" t="str">
        <f>IF(ISERROR(VLOOKUP($J353,'[1]early late'!$G$1:$BT$134,40,FALSE)),"",VLOOKUP($J353,'[1]early late'!$G$1:$BT$134,40,FALSE))</f>
        <v/>
      </c>
      <c r="BO353" s="28" t="str">
        <f>IF(ISERROR(VLOOKUP($J353,'[1]early late'!$G$1:$BT$134,41,FALSE)),"",VLOOKUP($J353,'[1]early late'!$G$1:$BT$134,41,FALSE))</f>
        <v/>
      </c>
      <c r="BP353">
        <f t="shared" si="296"/>
        <v>0.47000000000000008</v>
      </c>
      <c r="BQ353">
        <f t="shared" si="276"/>
        <v>1.2999999999999972</v>
      </c>
      <c r="BR353">
        <f t="shared" si="277"/>
        <v>0.82999999999999707</v>
      </c>
      <c r="BS353">
        <f t="shared" si="297"/>
        <v>3.16</v>
      </c>
      <c r="BT353">
        <f t="shared" si="278"/>
        <v>0.32999999999999829</v>
      </c>
      <c r="BU353">
        <f t="shared" si="279"/>
        <v>-2.8300000000000018</v>
      </c>
      <c r="BW353" s="24">
        <f t="shared" si="291"/>
        <v>1</v>
      </c>
      <c r="BX353" s="24">
        <f t="shared" si="280"/>
        <v>2.2599999999999998</v>
      </c>
      <c r="BY353" s="24">
        <f t="shared" si="281"/>
        <v>-1.3199999999999998</v>
      </c>
      <c r="BZ353" s="24">
        <f t="shared" si="282"/>
        <v>-1.19</v>
      </c>
      <c r="CA353" s="24">
        <f t="shared" si="283"/>
        <v>0</v>
      </c>
      <c r="CB353" s="24">
        <f t="shared" si="298"/>
        <v>1</v>
      </c>
      <c r="CC353" s="24">
        <f t="shared" si="284"/>
        <v>0</v>
      </c>
      <c r="CD353" s="25">
        <f t="shared" si="285"/>
        <v>0</v>
      </c>
      <c r="CE353" s="24">
        <f t="shared" si="286"/>
        <v>0</v>
      </c>
      <c r="CF353">
        <f t="shared" si="287"/>
        <v>1</v>
      </c>
      <c r="CG353">
        <f t="shared" si="299"/>
        <v>1</v>
      </c>
      <c r="CH353">
        <f t="shared" si="300"/>
        <v>1</v>
      </c>
      <c r="CI353">
        <f t="shared" si="301"/>
        <v>0</v>
      </c>
      <c r="CJ353">
        <f t="shared" si="302"/>
        <v>1</v>
      </c>
      <c r="CK353">
        <f t="shared" si="308"/>
        <v>2.3734177215189871</v>
      </c>
      <c r="CL353">
        <f t="shared" si="305"/>
        <v>-1.2850000000000001</v>
      </c>
      <c r="CM353">
        <f t="shared" si="306"/>
        <v>1</v>
      </c>
      <c r="CN353" t="str">
        <f t="shared" si="288"/>
        <v/>
      </c>
      <c r="CO353" t="str">
        <f t="shared" si="289"/>
        <v/>
      </c>
    </row>
    <row r="354" spans="1:93" ht="16" x14ac:dyDescent="0.2">
      <c r="A354">
        <v>475</v>
      </c>
      <c r="B354" t="s">
        <v>1339</v>
      </c>
      <c r="C354" t="s">
        <v>94</v>
      </c>
      <c r="D354" t="s">
        <v>1340</v>
      </c>
      <c r="E354" t="s">
        <v>499</v>
      </c>
      <c r="F354" t="s">
        <v>97</v>
      </c>
      <c r="G354">
        <v>90405</v>
      </c>
      <c r="H354" t="s">
        <v>1341</v>
      </c>
      <c r="J354" t="str">
        <f t="shared" si="266"/>
        <v>Ida Mantelzak_0</v>
      </c>
      <c r="K354" s="22">
        <v>11434</v>
      </c>
      <c r="L354">
        <v>1</v>
      </c>
      <c r="M354" s="22" t="s">
        <v>1342</v>
      </c>
      <c r="N354" s="22"/>
      <c r="O354">
        <v>0</v>
      </c>
      <c r="P354">
        <v>0</v>
      </c>
      <c r="Q354">
        <v>0</v>
      </c>
      <c r="R354">
        <f t="shared" si="267"/>
        <v>0</v>
      </c>
      <c r="S354">
        <f t="shared" si="268"/>
        <v>1</v>
      </c>
      <c r="T354">
        <f t="shared" si="269"/>
        <v>0</v>
      </c>
      <c r="U354">
        <f t="shared" si="270"/>
        <v>0</v>
      </c>
      <c r="V354">
        <f t="shared" si="271"/>
        <v>0</v>
      </c>
      <c r="W354">
        <f t="shared" si="294"/>
        <v>0</v>
      </c>
      <c r="X354">
        <f t="shared" si="272"/>
        <v>0</v>
      </c>
      <c r="Y354" s="22" t="s">
        <v>158</v>
      </c>
      <c r="Z354">
        <v>0</v>
      </c>
      <c r="AA354">
        <f t="shared" ref="AA354:AA380" si="317">IF(ISERROR(SEARCH("ptosis",Y354)),0,1)</f>
        <v>1</v>
      </c>
      <c r="AB354">
        <f t="shared" si="309"/>
        <v>0</v>
      </c>
      <c r="AC354">
        <v>0</v>
      </c>
      <c r="AD354">
        <v>0</v>
      </c>
      <c r="AE354">
        <f t="shared" si="274"/>
        <v>0</v>
      </c>
      <c r="AF354" s="23">
        <f t="shared" si="315"/>
        <v>0</v>
      </c>
      <c r="AG354">
        <f t="shared" si="310"/>
        <v>0</v>
      </c>
      <c r="AH354">
        <v>1</v>
      </c>
      <c r="AI354" s="23" t="s">
        <v>1343</v>
      </c>
      <c r="AJ354">
        <f t="shared" si="311"/>
        <v>1</v>
      </c>
      <c r="AK354" s="22"/>
      <c r="AL354">
        <v>28</v>
      </c>
      <c r="AN354">
        <v>16</v>
      </c>
      <c r="AO354" s="24">
        <v>2</v>
      </c>
      <c r="AP354" s="25">
        <f t="shared" si="295"/>
        <v>71.394520547945206</v>
      </c>
      <c r="AQ354">
        <v>2</v>
      </c>
      <c r="AS354" s="26">
        <v>0</v>
      </c>
      <c r="AT354" s="24">
        <v>1</v>
      </c>
      <c r="AU354" s="27">
        <v>7.5</v>
      </c>
      <c r="AV354" s="27"/>
      <c r="AW354" s="22">
        <v>37874</v>
      </c>
      <c r="AX354" s="22" t="str">
        <f>IF(ISERROR(VLOOKUP($J354,'[1]early late'!$G$1:$BT$134,7,FALSE)),"",VLOOKUP($J354,'[1]early late'!$G$1:$BT$134,7,FALSE))</f>
        <v/>
      </c>
      <c r="AY354" s="22">
        <v>39685</v>
      </c>
      <c r="AZ354" s="27">
        <f t="shared" ref="AZ354:AZ385" si="318">IF(AND(ISNUMBER(AW354),ISNUMBER(AY354)),DAYS360(AW354,AY354)/30,"")</f>
        <v>59.5</v>
      </c>
      <c r="BA354" t="s">
        <v>101</v>
      </c>
      <c r="BB354" s="25">
        <f t="shared" si="312"/>
        <v>0</v>
      </c>
      <c r="BC354" s="27">
        <v>0.32</v>
      </c>
      <c r="BD354" s="27">
        <v>17.623000000000001</v>
      </c>
      <c r="BE354" s="27">
        <v>1.89</v>
      </c>
      <c r="BF354" s="27">
        <v>19.43</v>
      </c>
      <c r="BG354" s="27" t="str">
        <f>IF(ISERROR(VLOOKUP($J354,'[1]early late'!$G$1:$BT$134,8,FALSE)),"",VLOOKUP($J354,'[1]early late'!$G$1:$BT$134,8,FALSE))</f>
        <v/>
      </c>
      <c r="BH354" s="27" t="str">
        <f>IF(ISERROR(VLOOKUP($J354,'[1]early late'!$G$1:$BT$134,9,FALSE)),"",VLOOKUP($J354,'[1]early late'!$G$1:$BT$134,9,FALSE))</f>
        <v/>
      </c>
      <c r="BI354" s="27"/>
      <c r="BJ354">
        <v>1.63</v>
      </c>
      <c r="BK354">
        <v>16.3</v>
      </c>
      <c r="BM354" s="28" t="s">
        <v>1344</v>
      </c>
      <c r="BN354" s="28" t="str">
        <f>IF(ISERROR(VLOOKUP($J354,'[1]early late'!$G$1:$BT$134,40,FALSE)),"",VLOOKUP($J354,'[1]early late'!$G$1:$BT$134,40,FALSE))</f>
        <v/>
      </c>
      <c r="BO354" s="28" t="str">
        <f>IF(ISERROR(VLOOKUP($J354,'[1]early late'!$G$1:$BT$134,41,FALSE)),"",VLOOKUP($J354,'[1]early late'!$G$1:$BT$134,41,FALSE))</f>
        <v/>
      </c>
      <c r="BP354">
        <f t="shared" si="296"/>
        <v>1.5699999999999998</v>
      </c>
      <c r="BQ354">
        <f t="shared" si="276"/>
        <v>1.8069999999999986</v>
      </c>
      <c r="BR354">
        <f t="shared" si="277"/>
        <v>0.23699999999999877</v>
      </c>
      <c r="BS354">
        <f t="shared" si="297"/>
        <v>1.3099999999999998</v>
      </c>
      <c r="BT354">
        <f t="shared" si="278"/>
        <v>-1.3230000000000004</v>
      </c>
      <c r="BU354">
        <f t="shared" si="279"/>
        <v>-2.6329999999999991</v>
      </c>
      <c r="BW354" s="24">
        <f t="shared" si="291"/>
        <v>1</v>
      </c>
      <c r="BX354" s="24" t="str">
        <f t="shared" si="280"/>
        <v/>
      </c>
      <c r="BY354" s="24" t="str">
        <f t="shared" si="281"/>
        <v/>
      </c>
      <c r="BZ354" s="24" t="str">
        <f t="shared" si="282"/>
        <v/>
      </c>
      <c r="CA354" s="24" t="str">
        <f t="shared" si="283"/>
        <v/>
      </c>
      <c r="CB354" s="24">
        <f t="shared" si="298"/>
        <v>0</v>
      </c>
      <c r="CC354" s="24">
        <f t="shared" si="284"/>
        <v>0</v>
      </c>
      <c r="CD354" s="25">
        <f t="shared" si="285"/>
        <v>0</v>
      </c>
      <c r="CE354" s="24" t="str">
        <f t="shared" si="286"/>
        <v/>
      </c>
      <c r="CF354">
        <f t="shared" si="287"/>
        <v>1</v>
      </c>
      <c r="CG354">
        <f t="shared" si="299"/>
        <v>0</v>
      </c>
      <c r="CH354">
        <f t="shared" si="300"/>
        <v>1</v>
      </c>
      <c r="CI354">
        <f t="shared" si="301"/>
        <v>0</v>
      </c>
      <c r="CJ354">
        <f t="shared" si="302"/>
        <v>0</v>
      </c>
      <c r="CK354">
        <f t="shared" si="308"/>
        <v>5.7251908396946574</v>
      </c>
      <c r="CL354">
        <f t="shared" si="305"/>
        <v>0.56500000000000017</v>
      </c>
      <c r="CM354">
        <f t="shared" si="306"/>
        <v>0</v>
      </c>
      <c r="CN354" t="str">
        <f t="shared" si="288"/>
        <v/>
      </c>
      <c r="CO354" t="str">
        <f t="shared" si="289"/>
        <v/>
      </c>
    </row>
    <row r="355" spans="1:93" ht="16" x14ac:dyDescent="0.2">
      <c r="A355">
        <v>503</v>
      </c>
      <c r="B355" t="s">
        <v>1446</v>
      </c>
      <c r="C355" t="s">
        <v>94</v>
      </c>
      <c r="D355" t="s">
        <v>1447</v>
      </c>
      <c r="E355" t="s">
        <v>1448</v>
      </c>
      <c r="F355" t="s">
        <v>97</v>
      </c>
      <c r="G355">
        <v>93023</v>
      </c>
      <c r="H355" t="s">
        <v>1449</v>
      </c>
      <c r="J355" t="str">
        <f t="shared" si="266"/>
        <v>Marilyn Sue Yager_1</v>
      </c>
      <c r="K355" s="22">
        <v>14802</v>
      </c>
      <c r="L355">
        <v>1</v>
      </c>
      <c r="M355" s="22" t="s">
        <v>451</v>
      </c>
      <c r="N355" s="22"/>
      <c r="O355">
        <v>1</v>
      </c>
      <c r="P355">
        <v>1</v>
      </c>
      <c r="Q355">
        <v>0</v>
      </c>
      <c r="R355">
        <f t="shared" si="267"/>
        <v>0</v>
      </c>
      <c r="S355">
        <f t="shared" si="268"/>
        <v>0</v>
      </c>
      <c r="T355">
        <f t="shared" si="269"/>
        <v>0</v>
      </c>
      <c r="U355">
        <f t="shared" si="270"/>
        <v>0</v>
      </c>
      <c r="V355">
        <f t="shared" si="271"/>
        <v>0</v>
      </c>
      <c r="W355">
        <f t="shared" ref="W355:W379" si="319">IF(ISERROR(SEARCH("glauc",M355)),0,1)</f>
        <v>0</v>
      </c>
      <c r="X355">
        <f t="shared" si="272"/>
        <v>0</v>
      </c>
      <c r="Y355" s="22" t="s">
        <v>158</v>
      </c>
      <c r="Z355">
        <v>0</v>
      </c>
      <c r="AA355">
        <f t="shared" si="317"/>
        <v>1</v>
      </c>
      <c r="AB355">
        <f t="shared" si="309"/>
        <v>0</v>
      </c>
      <c r="AC355">
        <v>0</v>
      </c>
      <c r="AD355">
        <v>0</v>
      </c>
      <c r="AE355">
        <f t="shared" si="274"/>
        <v>0</v>
      </c>
      <c r="AF355" s="23">
        <f t="shared" si="315"/>
        <v>0</v>
      </c>
      <c r="AG355">
        <f t="shared" si="310"/>
        <v>0</v>
      </c>
      <c r="AH355">
        <v>0</v>
      </c>
      <c r="AJ355">
        <f t="shared" si="311"/>
        <v>0</v>
      </c>
      <c r="AK355" s="22" t="s">
        <v>1451</v>
      </c>
      <c r="AN355">
        <v>11</v>
      </c>
      <c r="AO355" s="24">
        <v>2</v>
      </c>
      <c r="AP355" s="25">
        <f t="shared" si="295"/>
        <v>70.939726027397256</v>
      </c>
      <c r="AQ355">
        <v>2</v>
      </c>
      <c r="AS355" s="26">
        <v>1</v>
      </c>
      <c r="AT355" s="24">
        <v>1</v>
      </c>
      <c r="AU355" s="27">
        <v>7.5</v>
      </c>
      <c r="AV355" s="27"/>
      <c r="AW355" s="22">
        <v>41073</v>
      </c>
      <c r="AX355" s="22" t="str">
        <f>IF(ISERROR(VLOOKUP($J355,'[1]early late'!$G$1:$BT$134,7,FALSE)),"",VLOOKUP($J355,'[1]early late'!$G$1:$BT$134,7,FALSE))</f>
        <v/>
      </c>
      <c r="AY355" s="22">
        <f>AY354</f>
        <v>39685</v>
      </c>
      <c r="AZ355" s="27">
        <f t="shared" si="318"/>
        <v>-45.6</v>
      </c>
      <c r="BA355" t="s">
        <v>1235</v>
      </c>
      <c r="BB355" s="25">
        <f t="shared" si="312"/>
        <v>3</v>
      </c>
      <c r="BC355" s="27">
        <v>0.49299999999999999</v>
      </c>
      <c r="BD355" s="27">
        <v>15.032999999999999</v>
      </c>
      <c r="BE355" s="27"/>
      <c r="BF355" s="27"/>
      <c r="BG355" s="27" t="str">
        <f>IF(ISERROR(VLOOKUP($J355,'[1]early late'!$G$1:$BT$134,8,FALSE)),"",VLOOKUP($J355,'[1]early late'!$G$1:$BT$134,8,FALSE))</f>
        <v/>
      </c>
      <c r="BH355" s="27" t="str">
        <f>IF(ISERROR(VLOOKUP($J355,'[1]early late'!$G$1:$BT$134,9,FALSE)),"",VLOOKUP($J355,'[1]early late'!$G$1:$BT$134,9,FALSE))</f>
        <v/>
      </c>
      <c r="BI355" s="27"/>
      <c r="BJ355">
        <v>2.15</v>
      </c>
      <c r="BK355">
        <v>15.42</v>
      </c>
      <c r="BM355" s="28" t="s">
        <v>1335</v>
      </c>
      <c r="BN355" s="28" t="str">
        <f>IF(ISERROR(VLOOKUP($J355,'[1]early late'!$G$1:$BT$134,40,FALSE)),"",VLOOKUP($J355,'[1]early late'!$G$1:$BT$134,40,FALSE))</f>
        <v/>
      </c>
      <c r="BO355" s="28" t="str">
        <f>IF(ISERROR(VLOOKUP($J355,'[1]early late'!$G$1:$BT$134,41,FALSE)),"",VLOOKUP($J355,'[1]early late'!$G$1:$BT$134,41,FALSE))</f>
        <v/>
      </c>
      <c r="BP355">
        <f t="shared" si="296"/>
        <v>-0.49299999999999999</v>
      </c>
      <c r="BQ355">
        <f t="shared" si="276"/>
        <v>-15.032999999999999</v>
      </c>
      <c r="BR355">
        <f t="shared" si="277"/>
        <v>-14.54</v>
      </c>
      <c r="BS355">
        <f t="shared" si="297"/>
        <v>1.657</v>
      </c>
      <c r="BT355">
        <f t="shared" si="278"/>
        <v>0.38700000000000045</v>
      </c>
      <c r="BU355">
        <f t="shared" si="279"/>
        <v>-1.2699999999999996</v>
      </c>
      <c r="BW355" s="24">
        <f t="shared" si="291"/>
        <v>0</v>
      </c>
      <c r="BX355" s="24" t="str">
        <f t="shared" si="280"/>
        <v/>
      </c>
      <c r="BY355" s="24" t="str">
        <f t="shared" si="281"/>
        <v/>
      </c>
      <c r="BZ355" s="24" t="str">
        <f t="shared" si="282"/>
        <v/>
      </c>
      <c r="CA355" s="24" t="str">
        <f t="shared" si="283"/>
        <v/>
      </c>
      <c r="CB355" s="24" t="str">
        <f t="shared" si="298"/>
        <v/>
      </c>
      <c r="CC355" s="24">
        <f t="shared" si="284"/>
        <v>0</v>
      </c>
      <c r="CD355" s="25">
        <f t="shared" si="285"/>
        <v>0</v>
      </c>
      <c r="CE355" s="24" t="str">
        <f t="shared" si="286"/>
        <v/>
      </c>
      <c r="CF355">
        <f t="shared" si="287"/>
        <v>1</v>
      </c>
      <c r="CG355">
        <f t="shared" si="299"/>
        <v>0</v>
      </c>
      <c r="CH355">
        <f t="shared" si="300"/>
        <v>1</v>
      </c>
      <c r="CI355">
        <f t="shared" si="301"/>
        <v>0</v>
      </c>
      <c r="CJ355">
        <f t="shared" si="302"/>
        <v>0</v>
      </c>
      <c r="CK355">
        <f t="shared" si="308"/>
        <v>4.526252263126131</v>
      </c>
      <c r="CL355">
        <f t="shared" si="305"/>
        <v>0.21799999999999997</v>
      </c>
      <c r="CM355">
        <f t="shared" si="306"/>
        <v>0</v>
      </c>
      <c r="CN355" t="str">
        <f t="shared" si="288"/>
        <v/>
      </c>
      <c r="CO355" t="str">
        <f t="shared" si="289"/>
        <v/>
      </c>
    </row>
    <row r="356" spans="1:93" ht="16" x14ac:dyDescent="0.2">
      <c r="A356">
        <v>540</v>
      </c>
      <c r="B356" t="s">
        <v>1566</v>
      </c>
      <c r="C356" t="s">
        <v>94</v>
      </c>
      <c r="D356" t="s">
        <v>1567</v>
      </c>
      <c r="E356" t="s">
        <v>1399</v>
      </c>
      <c r="F356" t="s">
        <v>97</v>
      </c>
      <c r="G356">
        <v>92620</v>
      </c>
      <c r="H356" t="s">
        <v>1568</v>
      </c>
      <c r="J356" t="str">
        <f t="shared" si="266"/>
        <v>Vahid Salehi_0</v>
      </c>
      <c r="K356" s="22">
        <v>19441</v>
      </c>
      <c r="L356">
        <v>0</v>
      </c>
      <c r="M356" s="22"/>
      <c r="N356" s="22"/>
      <c r="O356">
        <v>0</v>
      </c>
      <c r="P356">
        <v>0</v>
      </c>
      <c r="Q356">
        <v>0</v>
      </c>
      <c r="R356">
        <f t="shared" si="267"/>
        <v>0</v>
      </c>
      <c r="S356">
        <f t="shared" si="268"/>
        <v>0</v>
      </c>
      <c r="T356">
        <f t="shared" si="269"/>
        <v>0</v>
      </c>
      <c r="U356">
        <f t="shared" si="270"/>
        <v>0</v>
      </c>
      <c r="V356">
        <f t="shared" si="271"/>
        <v>0</v>
      </c>
      <c r="W356">
        <f t="shared" si="319"/>
        <v>0</v>
      </c>
      <c r="X356">
        <f t="shared" si="272"/>
        <v>0</v>
      </c>
      <c r="Y356" s="22" t="s">
        <v>1569</v>
      </c>
      <c r="Z356">
        <v>0</v>
      </c>
      <c r="AA356">
        <f t="shared" si="317"/>
        <v>1</v>
      </c>
      <c r="AB356">
        <f t="shared" si="309"/>
        <v>0</v>
      </c>
      <c r="AC356">
        <v>0</v>
      </c>
      <c r="AD356">
        <v>0</v>
      </c>
      <c r="AE356">
        <f t="shared" si="274"/>
        <v>0</v>
      </c>
      <c r="AF356" s="23">
        <f t="shared" si="315"/>
        <v>0</v>
      </c>
      <c r="AG356">
        <f t="shared" si="310"/>
        <v>0</v>
      </c>
      <c r="AH356">
        <v>1</v>
      </c>
      <c r="AI356" t="s">
        <v>1570</v>
      </c>
      <c r="AJ356">
        <f t="shared" si="311"/>
        <v>1</v>
      </c>
      <c r="AK356" s="22" t="s">
        <v>1571</v>
      </c>
      <c r="AN356">
        <v>12</v>
      </c>
      <c r="AO356" s="24">
        <v>1</v>
      </c>
      <c r="AP356" s="25">
        <f t="shared" si="295"/>
        <v>50.528767123287672</v>
      </c>
      <c r="AQ356">
        <v>2</v>
      </c>
      <c r="AS356" s="26">
        <v>0</v>
      </c>
      <c r="AT356" s="24">
        <v>1</v>
      </c>
      <c r="AU356" s="27">
        <v>7.5</v>
      </c>
      <c r="AV356" s="27"/>
      <c r="AW356" s="22">
        <v>38154</v>
      </c>
      <c r="AX356" s="22" t="str">
        <f>IF(ISERROR(VLOOKUP($J356,'[1]early late'!$G$1:$BT$134,7,FALSE)),"",VLOOKUP($J356,'[1]early late'!$G$1:$BT$134,7,FALSE))</f>
        <v/>
      </c>
      <c r="AY356" s="22">
        <v>38673</v>
      </c>
      <c r="AZ356" s="27">
        <f t="shared" si="318"/>
        <v>17.033333333333335</v>
      </c>
      <c r="BA356" t="s">
        <v>1235</v>
      </c>
      <c r="BB356" s="25">
        <f t="shared" si="312"/>
        <v>3</v>
      </c>
      <c r="BC356" s="27">
        <v>1.75</v>
      </c>
      <c r="BD356" s="27">
        <v>4.04</v>
      </c>
      <c r="BE356" s="27"/>
      <c r="BF356" s="27"/>
      <c r="BG356" s="27" t="str">
        <f>IF(ISERROR(VLOOKUP($J356,'[1]early late'!$G$1:$BT$134,8,FALSE)),"",VLOOKUP($J356,'[1]early late'!$G$1:$BT$134,8,FALSE))</f>
        <v/>
      </c>
      <c r="BH356" s="27" t="str">
        <f>IF(ISERROR(VLOOKUP($J356,'[1]early late'!$G$1:$BT$134,9,FALSE)),"",VLOOKUP($J356,'[1]early late'!$G$1:$BT$134,9,FALSE))</f>
        <v/>
      </c>
      <c r="BI356" s="27"/>
      <c r="BJ356">
        <v>1.04</v>
      </c>
      <c r="BK356">
        <v>6.5</v>
      </c>
      <c r="BM356" s="28" t="s">
        <v>1572</v>
      </c>
      <c r="BN356" s="28" t="str">
        <f>IF(ISERROR(VLOOKUP($J356,'[1]early late'!$G$1:$BT$134,40,FALSE)),"",VLOOKUP($J356,'[1]early late'!$G$1:$BT$134,40,FALSE))</f>
        <v/>
      </c>
      <c r="BO356" s="28" t="str">
        <f>IF(ISERROR(VLOOKUP($J356,'[1]early late'!$G$1:$BT$134,41,FALSE)),"",VLOOKUP($J356,'[1]early late'!$G$1:$BT$134,41,FALSE))</f>
        <v/>
      </c>
      <c r="BP356">
        <f t="shared" si="296"/>
        <v>-1.75</v>
      </c>
      <c r="BQ356">
        <f t="shared" si="276"/>
        <v>-4.04</v>
      </c>
      <c r="BR356">
        <f t="shared" si="277"/>
        <v>-2.29</v>
      </c>
      <c r="BS356">
        <f t="shared" si="297"/>
        <v>-0.71</v>
      </c>
      <c r="BT356">
        <f t="shared" si="278"/>
        <v>2.46</v>
      </c>
      <c r="BU356">
        <f t="shared" si="279"/>
        <v>3.17</v>
      </c>
      <c r="BW356" s="24">
        <f t="shared" si="291"/>
        <v>0</v>
      </c>
      <c r="BX356" s="24" t="str">
        <f t="shared" si="280"/>
        <v/>
      </c>
      <c r="BY356" s="24" t="str">
        <f t="shared" si="281"/>
        <v/>
      </c>
      <c r="BZ356" s="24" t="str">
        <f t="shared" si="282"/>
        <v/>
      </c>
      <c r="CA356" s="24" t="str">
        <f t="shared" si="283"/>
        <v/>
      </c>
      <c r="CB356" s="24" t="str">
        <f t="shared" si="298"/>
        <v/>
      </c>
      <c r="CC356" s="24">
        <f t="shared" si="284"/>
        <v>0</v>
      </c>
      <c r="CD356" s="25">
        <f t="shared" si="285"/>
        <v>0</v>
      </c>
      <c r="CE356" s="24" t="str">
        <f t="shared" si="286"/>
        <v/>
      </c>
      <c r="CF356">
        <f t="shared" si="287"/>
        <v>1</v>
      </c>
      <c r="CG356">
        <f t="shared" si="299"/>
        <v>0</v>
      </c>
      <c r="CH356">
        <f t="shared" si="300"/>
        <v>0</v>
      </c>
      <c r="CI356">
        <f t="shared" si="301"/>
        <v>0</v>
      </c>
      <c r="CJ356">
        <f t="shared" si="302"/>
        <v>0</v>
      </c>
      <c r="CK356">
        <f t="shared" si="308"/>
        <v>-10.563380281690142</v>
      </c>
      <c r="CL356">
        <f t="shared" si="305"/>
        <v>2.585</v>
      </c>
      <c r="CM356">
        <f t="shared" si="306"/>
        <v>1</v>
      </c>
      <c r="CN356" t="str">
        <f t="shared" si="288"/>
        <v/>
      </c>
      <c r="CO356" t="str">
        <f t="shared" si="289"/>
        <v/>
      </c>
    </row>
    <row r="357" spans="1:93" ht="16" hidden="1" x14ac:dyDescent="0.2">
      <c r="A357">
        <v>8</v>
      </c>
      <c r="B357" t="s">
        <v>113</v>
      </c>
      <c r="C357" t="s">
        <v>94</v>
      </c>
      <c r="D357" t="s">
        <v>114</v>
      </c>
      <c r="E357" t="s">
        <v>115</v>
      </c>
      <c r="F357" t="s">
        <v>97</v>
      </c>
      <c r="G357">
        <v>93306</v>
      </c>
      <c r="H357" t="s">
        <v>116</v>
      </c>
      <c r="J357" t="str">
        <f t="shared" si="266"/>
        <v>Anthony Don Michael_1</v>
      </c>
      <c r="K357" s="22">
        <f>IF(ISERROR(VLOOKUP($J357,'[1]early late'!$G$1:$BT$134,4,FALSE)),"",VLOOKUP($J357,'[1]early late'!$G$1:$BT$134,4,FALSE))</f>
        <v>11890</v>
      </c>
      <c r="L357">
        <v>0</v>
      </c>
      <c r="M357" s="22"/>
      <c r="N357" s="22"/>
      <c r="O357">
        <v>0</v>
      </c>
      <c r="P357">
        <v>0</v>
      </c>
      <c r="Q357">
        <v>0</v>
      </c>
      <c r="R357">
        <f t="shared" si="267"/>
        <v>0</v>
      </c>
      <c r="S357">
        <f t="shared" si="268"/>
        <v>0</v>
      </c>
      <c r="T357">
        <f t="shared" si="269"/>
        <v>0</v>
      </c>
      <c r="U357">
        <f t="shared" si="270"/>
        <v>0</v>
      </c>
      <c r="V357">
        <f t="shared" si="271"/>
        <v>0</v>
      </c>
      <c r="W357">
        <f t="shared" si="319"/>
        <v>0</v>
      </c>
      <c r="X357">
        <f t="shared" si="272"/>
        <v>0</v>
      </c>
      <c r="Y357" s="22" t="s">
        <v>117</v>
      </c>
      <c r="Z357">
        <v>0</v>
      </c>
      <c r="AA357">
        <f t="shared" si="317"/>
        <v>1</v>
      </c>
      <c r="AB357">
        <f t="shared" si="309"/>
        <v>0</v>
      </c>
      <c r="AC357">
        <v>0</v>
      </c>
      <c r="AD357">
        <v>0</v>
      </c>
      <c r="AE357">
        <f t="shared" si="274"/>
        <v>0</v>
      </c>
      <c r="AF357" s="23">
        <f t="shared" si="315"/>
        <v>1</v>
      </c>
      <c r="AG357">
        <f t="shared" si="310"/>
        <v>0</v>
      </c>
      <c r="AH357">
        <v>0</v>
      </c>
      <c r="AJ357">
        <f t="shared" si="311"/>
        <v>0</v>
      </c>
      <c r="AK357" s="22"/>
      <c r="AN357">
        <f>IF(ISERROR(VLOOKUP($J357,'[1]early late'!$G$1:$BT$134,6,FALSE)),"",VLOOKUP($J357,'[1]early late'!$G$1:$BT$134,6,FALSE))</f>
        <v>12</v>
      </c>
      <c r="AO357" s="24">
        <v>1</v>
      </c>
      <c r="AP357" s="25">
        <f t="shared" si="295"/>
        <v>75.30410958904109</v>
      </c>
      <c r="AQ357">
        <v>1</v>
      </c>
      <c r="AS357" s="26">
        <v>1</v>
      </c>
      <c r="AT357" s="24">
        <v>1</v>
      </c>
      <c r="AU357" s="27">
        <v>8</v>
      </c>
      <c r="AW357" s="22">
        <v>39778</v>
      </c>
      <c r="AX357" s="22">
        <f>IF(ISERROR(VLOOKUP($J357,'[1]early late'!$G$1:$BT$134,7,FALSE)),"",VLOOKUP($J357,'[1]early late'!$G$1:$BT$134,7,FALSE))</f>
        <v>39786</v>
      </c>
      <c r="AY357" s="22">
        <v>39919</v>
      </c>
      <c r="AZ357" s="27">
        <f t="shared" si="318"/>
        <v>4.666666666666667</v>
      </c>
      <c r="BA357" t="s">
        <v>118</v>
      </c>
      <c r="BB357" s="25">
        <f t="shared" si="312"/>
        <v>1</v>
      </c>
      <c r="BC357" s="27">
        <v>0.27</v>
      </c>
      <c r="BD357" s="27">
        <v>16.96</v>
      </c>
      <c r="BE357" s="27">
        <v>3.28</v>
      </c>
      <c r="BF357" s="27">
        <v>14.49</v>
      </c>
      <c r="BG357" s="27">
        <f>IF(ISERROR(VLOOKUP($J357,'[1]early late'!$G$1:$BT$134,8,FALSE)),"",VLOOKUP($J357,'[1]early late'!$G$1:$BT$134,8,FALSE))</f>
        <v>8</v>
      </c>
      <c r="BH357" s="27">
        <f>IF(ISERROR(VLOOKUP($J357,'[1]early late'!$G$1:$BT$134,9,FALSE)),"",VLOOKUP($J357,'[1]early late'!$G$1:$BT$134,9,FALSE))</f>
        <v>1.54</v>
      </c>
      <c r="BI357" s="27"/>
      <c r="BJ357">
        <v>1.5</v>
      </c>
      <c r="BK357">
        <v>14.5</v>
      </c>
      <c r="BM357" s="28"/>
      <c r="BN357" s="28">
        <f>IF(ISERROR(VLOOKUP($J357,'[1]early late'!$G$1:$BT$134,40,FALSE)),"",VLOOKUP($J357,'[1]early late'!$G$1:$BT$134,40,FALSE))</f>
        <v>1.27</v>
      </c>
      <c r="BO357" s="28">
        <f>IF(ISERROR(VLOOKUP($J357,'[1]early late'!$G$1:$BT$134,41,FALSE)),"",VLOOKUP($J357,'[1]early late'!$G$1:$BT$134,41,FALSE))</f>
        <v>-4.0000000000000036E-2</v>
      </c>
      <c r="BP357">
        <f t="shared" si="296"/>
        <v>3.01</v>
      </c>
      <c r="BQ357">
        <f t="shared" si="276"/>
        <v>-2.4700000000000006</v>
      </c>
      <c r="BR357">
        <f t="shared" si="277"/>
        <v>-5.48</v>
      </c>
      <c r="BS357">
        <f t="shared" si="297"/>
        <v>1.23</v>
      </c>
      <c r="BT357">
        <f t="shared" si="278"/>
        <v>-2.4600000000000009</v>
      </c>
      <c r="BU357">
        <f t="shared" si="279"/>
        <v>-3.6900000000000013</v>
      </c>
      <c r="BV357" t="str">
        <f t="shared" ref="BV357:BV404" si="320">IF(ISNUMBER($BL357),IF($BL357=$BW357,1,0),"")</f>
        <v/>
      </c>
      <c r="BW357" s="24">
        <f t="shared" si="291"/>
        <v>1</v>
      </c>
      <c r="BX357" s="24">
        <f t="shared" si="280"/>
        <v>-1.3399999999999999</v>
      </c>
      <c r="BY357" s="24">
        <f t="shared" si="281"/>
        <v>-0.41000000000000003</v>
      </c>
      <c r="BZ357" s="24">
        <f t="shared" si="282"/>
        <v>3</v>
      </c>
      <c r="CA357" s="24">
        <f t="shared" si="283"/>
        <v>1</v>
      </c>
      <c r="CB357" s="24">
        <f t="shared" si="298"/>
        <v>0</v>
      </c>
      <c r="CC357" s="24">
        <f t="shared" si="284"/>
        <v>1</v>
      </c>
      <c r="CD357" s="25">
        <f t="shared" si="285"/>
        <v>0</v>
      </c>
      <c r="CE357" s="24">
        <f t="shared" si="286"/>
        <v>0</v>
      </c>
      <c r="CF357">
        <f t="shared" si="287"/>
        <v>1</v>
      </c>
      <c r="CG357">
        <f t="shared" si="299"/>
        <v>0</v>
      </c>
      <c r="CH357">
        <f t="shared" si="300"/>
        <v>1</v>
      </c>
      <c r="CI357">
        <f t="shared" si="301"/>
        <v>0</v>
      </c>
      <c r="CJ357">
        <f t="shared" si="302"/>
        <v>0</v>
      </c>
      <c r="CK357">
        <f t="shared" si="308"/>
        <v>6.5040650406504064</v>
      </c>
      <c r="CL357">
        <f t="shared" si="305"/>
        <v>0.77</v>
      </c>
      <c r="CM357">
        <f t="shared" si="306"/>
        <v>0</v>
      </c>
      <c r="CN357" t="str">
        <f t="shared" si="288"/>
        <v/>
      </c>
      <c r="CO357" t="str">
        <f t="shared" si="289"/>
        <v/>
      </c>
    </row>
    <row r="358" spans="1:93" ht="16" hidden="1" x14ac:dyDescent="0.2">
      <c r="A358">
        <v>9</v>
      </c>
      <c r="B358" t="s">
        <v>119</v>
      </c>
      <c r="C358" t="s">
        <v>94</v>
      </c>
      <c r="D358" t="s">
        <v>120</v>
      </c>
      <c r="E358" t="s">
        <v>109</v>
      </c>
      <c r="F358" t="s">
        <v>97</v>
      </c>
      <c r="G358">
        <v>90049</v>
      </c>
      <c r="H358" t="s">
        <v>121</v>
      </c>
      <c r="J358" t="str">
        <f t="shared" si="266"/>
        <v>Arleen Richman_0</v>
      </c>
      <c r="K358" s="22">
        <f>IF(ISERROR(VLOOKUP($J358,'[1]early late'!$G$1:$BT$134,4,FALSE)),"",VLOOKUP($J358,'[1]early late'!$G$1:$BT$134,4,FALSE))</f>
        <v>14669</v>
      </c>
      <c r="L358">
        <v>1</v>
      </c>
      <c r="M358" s="22" t="s">
        <v>122</v>
      </c>
      <c r="N358" s="22"/>
      <c r="O358">
        <v>1</v>
      </c>
      <c r="P358">
        <v>0</v>
      </c>
      <c r="Q358">
        <v>1</v>
      </c>
      <c r="R358">
        <f t="shared" si="267"/>
        <v>0</v>
      </c>
      <c r="S358">
        <f t="shared" si="268"/>
        <v>0</v>
      </c>
      <c r="T358">
        <f t="shared" si="269"/>
        <v>0</v>
      </c>
      <c r="U358">
        <f t="shared" si="270"/>
        <v>0</v>
      </c>
      <c r="V358">
        <f t="shared" si="271"/>
        <v>0</v>
      </c>
      <c r="W358">
        <f t="shared" si="319"/>
        <v>0</v>
      </c>
      <c r="X358">
        <f t="shared" si="272"/>
        <v>0</v>
      </c>
      <c r="Y358" s="22" t="s">
        <v>123</v>
      </c>
      <c r="Z358">
        <v>0</v>
      </c>
      <c r="AA358">
        <f t="shared" si="317"/>
        <v>1</v>
      </c>
      <c r="AB358">
        <f t="shared" si="309"/>
        <v>0</v>
      </c>
      <c r="AC358">
        <v>0</v>
      </c>
      <c r="AD358">
        <v>0</v>
      </c>
      <c r="AE358">
        <f t="shared" si="274"/>
        <v>0</v>
      </c>
      <c r="AF358" s="23">
        <f t="shared" si="315"/>
        <v>1</v>
      </c>
      <c r="AG358">
        <f t="shared" si="310"/>
        <v>0</v>
      </c>
      <c r="AH358">
        <v>1</v>
      </c>
      <c r="AI358" t="s">
        <v>124</v>
      </c>
      <c r="AJ358">
        <f t="shared" si="311"/>
        <v>0</v>
      </c>
      <c r="AK358" s="22" t="s">
        <v>125</v>
      </c>
      <c r="AL358">
        <v>12</v>
      </c>
      <c r="AN358">
        <f>IF(ISERROR(VLOOKUP($J358,'[1]early late'!$G$1:$BT$134,6,FALSE)),"",VLOOKUP($J358,'[1]early late'!$G$1:$BT$134,6,FALSE))</f>
        <v>12</v>
      </c>
      <c r="AO358" s="24">
        <v>2</v>
      </c>
      <c r="AP358" s="25">
        <f t="shared" si="295"/>
        <v>65.443835616438349</v>
      </c>
      <c r="AQ358">
        <v>1</v>
      </c>
      <c r="AS358" s="26">
        <v>0</v>
      </c>
      <c r="AT358" s="24">
        <v>1</v>
      </c>
      <c r="AU358" s="27">
        <v>8</v>
      </c>
      <c r="AW358" s="22">
        <v>38903</v>
      </c>
      <c r="AX358" s="22">
        <f>IF(ISERROR(VLOOKUP($J358,'[1]early late'!$G$1:$BT$134,7,FALSE)),"",VLOOKUP($J358,'[1]early late'!$G$1:$BT$134,7,FALSE))</f>
        <v>38911</v>
      </c>
      <c r="AY358" s="22">
        <v>38995</v>
      </c>
      <c r="AZ358" s="27">
        <f t="shared" si="318"/>
        <v>3</v>
      </c>
      <c r="BA358" t="s">
        <v>101</v>
      </c>
      <c r="BB358" s="25">
        <f t="shared" si="312"/>
        <v>0</v>
      </c>
      <c r="BC358" s="27">
        <v>0.46</v>
      </c>
      <c r="BD358" s="27">
        <v>18.41</v>
      </c>
      <c r="BE358" s="27">
        <v>1.71</v>
      </c>
      <c r="BF358" s="27">
        <v>18.41</v>
      </c>
      <c r="BG358" s="27">
        <f>IF(ISERROR(VLOOKUP($J358,'[1]early late'!$G$1:$BT$134,8,FALSE)),"",VLOOKUP($J358,'[1]early late'!$G$1:$BT$134,8,FALSE))</f>
        <v>8</v>
      </c>
      <c r="BH358" s="27">
        <f>IF(ISERROR(VLOOKUP($J358,'[1]early late'!$G$1:$BT$134,9,FALSE)),"",VLOOKUP($J358,'[1]early late'!$G$1:$BT$134,9,FALSE))</f>
        <v>1.78</v>
      </c>
      <c r="BI358" s="27"/>
      <c r="BJ358">
        <v>1.78</v>
      </c>
      <c r="BK358">
        <v>16.309999999999999</v>
      </c>
      <c r="BM358" s="28" t="s">
        <v>126</v>
      </c>
      <c r="BN358" s="28">
        <f>IF(ISERROR(VLOOKUP($J358,'[1]early late'!$G$1:$BT$134,40,FALSE)),"",VLOOKUP($J358,'[1]early late'!$G$1:$BT$134,40,FALSE))</f>
        <v>1.32</v>
      </c>
      <c r="BO358" s="28">
        <f>IF(ISERROR(VLOOKUP($J358,'[1]early late'!$G$1:$BT$134,41,FALSE)),"",VLOOKUP($J358,'[1]early late'!$G$1:$BT$134,41,FALSE))</f>
        <v>0</v>
      </c>
      <c r="BP358">
        <f t="shared" si="296"/>
        <v>1.25</v>
      </c>
      <c r="BQ358">
        <f t="shared" si="276"/>
        <v>0</v>
      </c>
      <c r="BR358">
        <f t="shared" si="277"/>
        <v>-1.25</v>
      </c>
      <c r="BS358">
        <f t="shared" si="297"/>
        <v>1.32</v>
      </c>
      <c r="BT358">
        <f t="shared" si="278"/>
        <v>-2.1000000000000014</v>
      </c>
      <c r="BU358">
        <f t="shared" si="279"/>
        <v>-3.42</v>
      </c>
      <c r="BV358" t="str">
        <f t="shared" si="320"/>
        <v/>
      </c>
      <c r="BW358" s="24">
        <f t="shared" si="291"/>
        <v>1</v>
      </c>
      <c r="BX358" s="24">
        <f t="shared" si="280"/>
        <v>0.73</v>
      </c>
      <c r="BY358" s="24">
        <f t="shared" si="281"/>
        <v>-0.35999999999999993</v>
      </c>
      <c r="BZ358" s="24">
        <f t="shared" si="282"/>
        <v>1.31</v>
      </c>
      <c r="CA358" s="24">
        <f t="shared" si="283"/>
        <v>1</v>
      </c>
      <c r="CB358" s="24">
        <f t="shared" si="298"/>
        <v>0</v>
      </c>
      <c r="CC358" s="24">
        <f t="shared" si="284"/>
        <v>1</v>
      </c>
      <c r="CD358" s="25">
        <f t="shared" si="285"/>
        <v>0</v>
      </c>
      <c r="CE358" s="24">
        <f t="shared" si="286"/>
        <v>0</v>
      </c>
      <c r="CF358">
        <f t="shared" si="287"/>
        <v>1</v>
      </c>
      <c r="CG358">
        <f t="shared" si="299"/>
        <v>0</v>
      </c>
      <c r="CH358">
        <f t="shared" si="300"/>
        <v>1</v>
      </c>
      <c r="CI358">
        <f t="shared" si="301"/>
        <v>1</v>
      </c>
      <c r="CJ358">
        <f t="shared" si="302"/>
        <v>1</v>
      </c>
      <c r="CK358">
        <f t="shared" si="308"/>
        <v>6.0606060606060606</v>
      </c>
      <c r="CL358">
        <f t="shared" si="305"/>
        <v>0.67999999999999994</v>
      </c>
      <c r="CM358">
        <f t="shared" si="306"/>
        <v>0</v>
      </c>
      <c r="CN358" t="str">
        <f t="shared" si="288"/>
        <v/>
      </c>
      <c r="CO358" t="str">
        <f t="shared" si="289"/>
        <v/>
      </c>
    </row>
    <row r="359" spans="1:93" ht="16" hidden="1" x14ac:dyDescent="0.2">
      <c r="A359">
        <v>11</v>
      </c>
      <c r="B359" t="s">
        <v>127</v>
      </c>
      <c r="C359" t="s">
        <v>94</v>
      </c>
      <c r="D359" t="s">
        <v>128</v>
      </c>
      <c r="E359" t="s">
        <v>109</v>
      </c>
      <c r="F359" t="s">
        <v>97</v>
      </c>
      <c r="G359">
        <v>90049</v>
      </c>
      <c r="H359" t="s">
        <v>129</v>
      </c>
      <c r="J359" t="str">
        <f t="shared" si="266"/>
        <v>Arnold Siegel_0</v>
      </c>
      <c r="K359" s="22">
        <v>9869</v>
      </c>
      <c r="L359">
        <v>1</v>
      </c>
      <c r="M359" s="22" t="s">
        <v>130</v>
      </c>
      <c r="N359" s="22"/>
      <c r="O359">
        <v>0</v>
      </c>
      <c r="P359">
        <v>0</v>
      </c>
      <c r="Q359">
        <v>0</v>
      </c>
      <c r="R359">
        <f t="shared" si="267"/>
        <v>0</v>
      </c>
      <c r="S359">
        <f t="shared" si="268"/>
        <v>1</v>
      </c>
      <c r="T359">
        <f t="shared" si="269"/>
        <v>0</v>
      </c>
      <c r="U359">
        <f t="shared" si="270"/>
        <v>0</v>
      </c>
      <c r="V359">
        <f t="shared" si="271"/>
        <v>0</v>
      </c>
      <c r="W359">
        <f t="shared" si="319"/>
        <v>0</v>
      </c>
      <c r="X359">
        <f t="shared" si="272"/>
        <v>0</v>
      </c>
      <c r="Y359" s="22" t="s">
        <v>131</v>
      </c>
      <c r="Z359">
        <v>0</v>
      </c>
      <c r="AA359">
        <f t="shared" si="317"/>
        <v>1</v>
      </c>
      <c r="AB359">
        <f t="shared" si="309"/>
        <v>0</v>
      </c>
      <c r="AC359">
        <v>0</v>
      </c>
      <c r="AD359">
        <v>0</v>
      </c>
      <c r="AE359">
        <f t="shared" si="274"/>
        <v>1</v>
      </c>
      <c r="AF359" s="23">
        <v>1</v>
      </c>
      <c r="AG359">
        <f t="shared" si="310"/>
        <v>0</v>
      </c>
      <c r="AH359">
        <v>0</v>
      </c>
      <c r="AJ359">
        <f t="shared" si="311"/>
        <v>0</v>
      </c>
      <c r="AK359" s="22"/>
      <c r="AN359">
        <v>14</v>
      </c>
      <c r="AO359" s="24">
        <v>1</v>
      </c>
      <c r="AP359" s="25">
        <f t="shared" si="295"/>
        <v>81.032876712328772</v>
      </c>
      <c r="AQ359">
        <v>2</v>
      </c>
      <c r="AS359" s="26">
        <v>0</v>
      </c>
      <c r="AT359" s="24">
        <v>1</v>
      </c>
      <c r="AU359" s="27">
        <v>8</v>
      </c>
      <c r="AV359" s="27"/>
      <c r="AW359" s="22">
        <v>39876</v>
      </c>
      <c r="AX359" s="22" t="str">
        <f>IF(ISERROR(VLOOKUP($J359,'[1]early late'!$G$1:$BT$134,7,FALSE)),"",VLOOKUP($J359,'[1]early late'!$G$1:$BT$134,7,FALSE))</f>
        <v/>
      </c>
      <c r="AY359" s="22">
        <v>39993</v>
      </c>
      <c r="AZ359" s="27">
        <f t="shared" si="318"/>
        <v>3.8333333333333335</v>
      </c>
      <c r="BA359" t="s">
        <v>118</v>
      </c>
      <c r="BB359" s="25">
        <f t="shared" si="312"/>
        <v>1</v>
      </c>
      <c r="BC359" s="27">
        <v>2.21</v>
      </c>
      <c r="BD359" s="27">
        <v>18.510000000000002</v>
      </c>
      <c r="BE359" s="27">
        <v>1.76</v>
      </c>
      <c r="BF359" s="27">
        <v>19.420000000000002</v>
      </c>
      <c r="BG359" s="27" t="str">
        <f>IF(ISERROR(VLOOKUP($J359,'[1]early late'!$G$1:$BT$134,8,FALSE)),"",VLOOKUP($J359,'[1]early late'!$G$1:$BT$134,8,FALSE))</f>
        <v/>
      </c>
      <c r="BH359" s="27" t="str">
        <f>IF(ISERROR(VLOOKUP($J359,'[1]early late'!$G$1:$BT$134,9,FALSE)),"",VLOOKUP($J359,'[1]early late'!$G$1:$BT$134,9,FALSE))</f>
        <v/>
      </c>
      <c r="BI359" s="27"/>
      <c r="BJ359">
        <v>4.29</v>
      </c>
      <c r="BK359">
        <v>19.38</v>
      </c>
      <c r="BM359" s="28"/>
      <c r="BN359" s="28" t="str">
        <f>IF(ISERROR(VLOOKUP($J359,'[1]early late'!$G$1:$BT$134,40,FALSE)),"",VLOOKUP($J359,'[1]early late'!$G$1:$BT$134,40,FALSE))</f>
        <v/>
      </c>
      <c r="BO359" s="28" t="str">
        <f>IF(ISERROR(VLOOKUP($J359,'[1]early late'!$G$1:$BT$134,41,FALSE)),"",VLOOKUP($J359,'[1]early late'!$G$1:$BT$134,41,FALSE))</f>
        <v/>
      </c>
      <c r="BP359">
        <f t="shared" si="296"/>
        <v>-0.44999999999999996</v>
      </c>
      <c r="BQ359">
        <f t="shared" si="276"/>
        <v>0.91000000000000014</v>
      </c>
      <c r="BR359">
        <f t="shared" si="277"/>
        <v>1.36</v>
      </c>
      <c r="BS359">
        <f t="shared" si="297"/>
        <v>2.08</v>
      </c>
      <c r="BT359">
        <f t="shared" si="278"/>
        <v>0.86999999999999744</v>
      </c>
      <c r="BU359">
        <f t="shared" si="279"/>
        <v>-1.2100000000000009</v>
      </c>
      <c r="BV359" t="str">
        <f t="shared" si="320"/>
        <v/>
      </c>
      <c r="BW359" s="24">
        <f t="shared" si="291"/>
        <v>0</v>
      </c>
      <c r="BX359" s="24" t="str">
        <f t="shared" si="280"/>
        <v/>
      </c>
      <c r="BY359" s="24" t="str">
        <f t="shared" si="281"/>
        <v/>
      </c>
      <c r="BZ359" s="24" t="str">
        <f t="shared" si="282"/>
        <v/>
      </c>
      <c r="CA359" s="24" t="str">
        <f t="shared" si="283"/>
        <v/>
      </c>
      <c r="CB359" s="24" t="str">
        <f t="shared" si="298"/>
        <v/>
      </c>
      <c r="CC359" s="24">
        <f t="shared" si="284"/>
        <v>1</v>
      </c>
      <c r="CD359" s="25">
        <f t="shared" si="285"/>
        <v>0</v>
      </c>
      <c r="CE359" s="24" t="str">
        <f t="shared" si="286"/>
        <v/>
      </c>
      <c r="CF359">
        <f t="shared" si="287"/>
        <v>1</v>
      </c>
      <c r="CG359">
        <f t="shared" si="299"/>
        <v>1</v>
      </c>
      <c r="CH359">
        <f t="shared" si="300"/>
        <v>1</v>
      </c>
      <c r="CI359">
        <f t="shared" si="301"/>
        <v>0</v>
      </c>
      <c r="CJ359">
        <f t="shared" si="302"/>
        <v>1</v>
      </c>
      <c r="CK359">
        <f t="shared" si="308"/>
        <v>3.8461538461538458</v>
      </c>
      <c r="CL359">
        <f t="shared" si="305"/>
        <v>-8.0000000000000071E-2</v>
      </c>
      <c r="CM359">
        <f t="shared" si="306"/>
        <v>0</v>
      </c>
      <c r="CN359" t="str">
        <f t="shared" si="288"/>
        <v/>
      </c>
      <c r="CO359" t="str">
        <f t="shared" si="289"/>
        <v/>
      </c>
    </row>
    <row r="360" spans="1:93" ht="16" hidden="1" x14ac:dyDescent="0.2">
      <c r="A360">
        <v>12</v>
      </c>
      <c r="B360" t="s">
        <v>127</v>
      </c>
      <c r="C360" t="s">
        <v>94</v>
      </c>
      <c r="D360" t="s">
        <v>128</v>
      </c>
      <c r="E360" t="s">
        <v>109</v>
      </c>
      <c r="F360" t="s">
        <v>97</v>
      </c>
      <c r="G360">
        <v>90049</v>
      </c>
      <c r="H360" t="s">
        <v>129</v>
      </c>
      <c r="J360" t="str">
        <f t="shared" si="266"/>
        <v>Arnold Siegel_1</v>
      </c>
      <c r="K360" s="22">
        <v>9869</v>
      </c>
      <c r="L360">
        <v>1</v>
      </c>
      <c r="M360" s="22" t="s">
        <v>130</v>
      </c>
      <c r="N360" s="22"/>
      <c r="O360">
        <v>0</v>
      </c>
      <c r="P360">
        <v>0</v>
      </c>
      <c r="Q360">
        <v>0</v>
      </c>
      <c r="R360">
        <f t="shared" si="267"/>
        <v>0</v>
      </c>
      <c r="S360">
        <f t="shared" si="268"/>
        <v>1</v>
      </c>
      <c r="T360">
        <f t="shared" si="269"/>
        <v>0</v>
      </c>
      <c r="U360">
        <f t="shared" si="270"/>
        <v>0</v>
      </c>
      <c r="V360">
        <f t="shared" si="271"/>
        <v>0</v>
      </c>
      <c r="W360">
        <f t="shared" si="319"/>
        <v>0</v>
      </c>
      <c r="X360">
        <f t="shared" si="272"/>
        <v>0</v>
      </c>
      <c r="Y360" s="22" t="s">
        <v>131</v>
      </c>
      <c r="Z360">
        <v>0</v>
      </c>
      <c r="AA360">
        <f t="shared" si="317"/>
        <v>1</v>
      </c>
      <c r="AB360">
        <f t="shared" si="309"/>
        <v>0</v>
      </c>
      <c r="AC360">
        <v>0</v>
      </c>
      <c r="AD360">
        <v>0</v>
      </c>
      <c r="AE360">
        <f t="shared" si="274"/>
        <v>1</v>
      </c>
      <c r="AF360" s="23">
        <v>1</v>
      </c>
      <c r="AG360">
        <f t="shared" si="310"/>
        <v>0</v>
      </c>
      <c r="AH360">
        <v>0</v>
      </c>
      <c r="AJ360">
        <f t="shared" si="311"/>
        <v>0</v>
      </c>
      <c r="AK360" s="22"/>
      <c r="AN360">
        <v>14</v>
      </c>
      <c r="AO360" s="24">
        <v>1</v>
      </c>
      <c r="AP360" s="25">
        <f t="shared" si="295"/>
        <v>81.032876712328772</v>
      </c>
      <c r="AQ360">
        <v>2</v>
      </c>
      <c r="AS360" s="26">
        <v>1</v>
      </c>
      <c r="AT360" s="24">
        <v>1</v>
      </c>
      <c r="AU360" s="27">
        <v>8</v>
      </c>
      <c r="AV360" s="27"/>
      <c r="AW360" s="22">
        <v>39876</v>
      </c>
      <c r="AX360" s="22" t="str">
        <f>IF(ISERROR(VLOOKUP($J360,'[1]early late'!$G$1:$BT$134,7,FALSE)),"",VLOOKUP($J360,'[1]early late'!$G$1:$BT$134,7,FALSE))</f>
        <v/>
      </c>
      <c r="AY360" s="22">
        <v>39993</v>
      </c>
      <c r="AZ360" s="27">
        <f t="shared" si="318"/>
        <v>3.8333333333333335</v>
      </c>
      <c r="BA360" t="s">
        <v>118</v>
      </c>
      <c r="BB360" s="25">
        <f t="shared" si="312"/>
        <v>1</v>
      </c>
      <c r="BC360" s="27">
        <v>2.4300000000000002</v>
      </c>
      <c r="BD360" s="27">
        <v>27.88</v>
      </c>
      <c r="BE360" s="27">
        <v>2.12</v>
      </c>
      <c r="BF360" s="27">
        <v>24.24</v>
      </c>
      <c r="BG360" s="27" t="str">
        <f>IF(ISERROR(VLOOKUP($J360,'[1]early late'!$G$1:$BT$134,8,FALSE)),"",VLOOKUP($J360,'[1]early late'!$G$1:$BT$134,8,FALSE))</f>
        <v/>
      </c>
      <c r="BH360" s="27" t="str">
        <f>IF(ISERROR(VLOOKUP($J360,'[1]early late'!$G$1:$BT$134,9,FALSE)),"",VLOOKUP($J360,'[1]early late'!$G$1:$BT$134,9,FALSE))</f>
        <v/>
      </c>
      <c r="BI360" s="27"/>
      <c r="BJ360">
        <v>4.41</v>
      </c>
      <c r="BK360">
        <v>28.87</v>
      </c>
      <c r="BM360" s="28"/>
      <c r="BN360" s="28" t="str">
        <f>IF(ISERROR(VLOOKUP($J360,'[1]early late'!$G$1:$BT$134,40,FALSE)),"",VLOOKUP($J360,'[1]early late'!$G$1:$BT$134,40,FALSE))</f>
        <v/>
      </c>
      <c r="BO360" s="28" t="str">
        <f>IF(ISERROR(VLOOKUP($J360,'[1]early late'!$G$1:$BT$134,41,FALSE)),"",VLOOKUP($J360,'[1]early late'!$G$1:$BT$134,41,FALSE))</f>
        <v/>
      </c>
      <c r="BP360">
        <f t="shared" si="296"/>
        <v>-0.31000000000000005</v>
      </c>
      <c r="BQ360">
        <f t="shared" si="276"/>
        <v>-3.6400000000000006</v>
      </c>
      <c r="BR360">
        <f t="shared" si="277"/>
        <v>-3.3300000000000005</v>
      </c>
      <c r="BS360">
        <f t="shared" si="297"/>
        <v>1.98</v>
      </c>
      <c r="BT360">
        <f t="shared" si="278"/>
        <v>0.99000000000000199</v>
      </c>
      <c r="BU360">
        <f t="shared" si="279"/>
        <v>-0.98999999999999844</v>
      </c>
      <c r="BV360" t="str">
        <f t="shared" si="320"/>
        <v/>
      </c>
      <c r="BW360" s="24">
        <f t="shared" si="291"/>
        <v>1</v>
      </c>
      <c r="BX360" s="24" t="str">
        <f t="shared" si="280"/>
        <v/>
      </c>
      <c r="BY360" s="24" t="str">
        <f t="shared" si="281"/>
        <v/>
      </c>
      <c r="BZ360" s="24" t="str">
        <f t="shared" si="282"/>
        <v/>
      </c>
      <c r="CA360" s="24" t="str">
        <f t="shared" si="283"/>
        <v/>
      </c>
      <c r="CB360" s="24">
        <f t="shared" si="298"/>
        <v>1</v>
      </c>
      <c r="CC360" s="24">
        <f t="shared" si="284"/>
        <v>1</v>
      </c>
      <c r="CD360" s="25">
        <f t="shared" si="285"/>
        <v>0</v>
      </c>
      <c r="CE360" s="24" t="str">
        <f t="shared" si="286"/>
        <v/>
      </c>
      <c r="CF360">
        <f t="shared" si="287"/>
        <v>1</v>
      </c>
      <c r="CG360">
        <f t="shared" si="299"/>
        <v>1</v>
      </c>
      <c r="CH360">
        <f t="shared" si="300"/>
        <v>1</v>
      </c>
      <c r="CI360">
        <f t="shared" si="301"/>
        <v>0</v>
      </c>
      <c r="CJ360">
        <f t="shared" si="302"/>
        <v>1</v>
      </c>
      <c r="CK360">
        <f t="shared" si="308"/>
        <v>4.0404040404040407</v>
      </c>
      <c r="CL360">
        <f t="shared" si="305"/>
        <v>2.0000000000000018E-2</v>
      </c>
      <c r="CM360">
        <f t="shared" si="306"/>
        <v>0</v>
      </c>
      <c r="CN360" t="str">
        <f t="shared" si="288"/>
        <v/>
      </c>
      <c r="CO360" t="str">
        <f t="shared" si="289"/>
        <v/>
      </c>
    </row>
    <row r="361" spans="1:93" ht="16" hidden="1" x14ac:dyDescent="0.2">
      <c r="A361">
        <v>13</v>
      </c>
      <c r="B361" t="s">
        <v>132</v>
      </c>
      <c r="C361" t="s">
        <v>94</v>
      </c>
      <c r="D361" t="s">
        <v>133</v>
      </c>
      <c r="E361" t="s">
        <v>134</v>
      </c>
      <c r="F361" t="s">
        <v>97</v>
      </c>
      <c r="G361">
        <v>91302</v>
      </c>
      <c r="H361" t="s">
        <v>135</v>
      </c>
      <c r="J361" t="str">
        <f t="shared" si="266"/>
        <v>Audrey Dyne_0</v>
      </c>
      <c r="K361" s="22">
        <f>IF(ISERROR(VLOOKUP($J361,'[1]early late'!$G$1:$BT$134,4,FALSE)),"",VLOOKUP($J361,'[1]early late'!$G$1:$BT$134,4,FALSE))</f>
        <v>15135</v>
      </c>
      <c r="L361">
        <v>1</v>
      </c>
      <c r="M361" s="22" t="s">
        <v>136</v>
      </c>
      <c r="N361" s="22"/>
      <c r="O361">
        <v>0</v>
      </c>
      <c r="P361">
        <v>0</v>
      </c>
      <c r="Q361">
        <v>0</v>
      </c>
      <c r="R361">
        <f t="shared" si="267"/>
        <v>0</v>
      </c>
      <c r="S361">
        <f t="shared" si="268"/>
        <v>0</v>
      </c>
      <c r="T361">
        <f t="shared" si="269"/>
        <v>0</v>
      </c>
      <c r="U361">
        <f t="shared" si="270"/>
        <v>0</v>
      </c>
      <c r="V361">
        <f t="shared" si="271"/>
        <v>0</v>
      </c>
      <c r="W361">
        <f t="shared" si="319"/>
        <v>0</v>
      </c>
      <c r="X361">
        <f t="shared" si="272"/>
        <v>0</v>
      </c>
      <c r="Y361" s="22" t="s">
        <v>137</v>
      </c>
      <c r="Z361">
        <v>0</v>
      </c>
      <c r="AA361">
        <f t="shared" si="317"/>
        <v>1</v>
      </c>
      <c r="AB361">
        <f t="shared" si="309"/>
        <v>0</v>
      </c>
      <c r="AC361">
        <v>0</v>
      </c>
      <c r="AD361">
        <v>0</v>
      </c>
      <c r="AE361">
        <f t="shared" si="274"/>
        <v>0</v>
      </c>
      <c r="AF361" s="23">
        <f>IF(ISERROR(SEARCH("canth",Y361)),0,1)</f>
        <v>1</v>
      </c>
      <c r="AG361">
        <f t="shared" si="310"/>
        <v>0</v>
      </c>
      <c r="AH361">
        <v>0</v>
      </c>
      <c r="AJ361">
        <f t="shared" si="311"/>
        <v>0</v>
      </c>
      <c r="AK361" s="22"/>
      <c r="AM361">
        <v>8</v>
      </c>
      <c r="AN361">
        <f>IF(ISERROR(VLOOKUP($J361,'[1]early late'!$G$1:$BT$134,6,FALSE)),"",VLOOKUP($J361,'[1]early late'!$G$1:$BT$134,6,FALSE))</f>
        <v>15</v>
      </c>
      <c r="AO361" s="24">
        <v>2</v>
      </c>
      <c r="AP361" s="25">
        <f t="shared" si="295"/>
        <v>67.457534246575349</v>
      </c>
      <c r="AQ361">
        <v>1</v>
      </c>
      <c r="AS361" s="26">
        <v>0</v>
      </c>
      <c r="AT361" s="24">
        <v>1</v>
      </c>
      <c r="AU361" s="27">
        <v>8</v>
      </c>
      <c r="AW361" s="22">
        <v>40116</v>
      </c>
      <c r="AX361" s="22">
        <f>IF(ISERROR(VLOOKUP($J361,'[1]early late'!$G$1:$BT$134,7,FALSE)),"",VLOOKUP($J361,'[1]early late'!$G$1:$BT$134,7,FALSE))</f>
        <v>40122</v>
      </c>
      <c r="AY361" s="22">
        <v>40234</v>
      </c>
      <c r="AZ361" s="27">
        <f t="shared" si="318"/>
        <v>3.8333333333333335</v>
      </c>
      <c r="BA361" t="s">
        <v>101</v>
      </c>
      <c r="BB361" s="25">
        <f t="shared" si="312"/>
        <v>0</v>
      </c>
      <c r="BC361" s="27">
        <v>0.71</v>
      </c>
      <c r="BD361" s="27">
        <v>17.46</v>
      </c>
      <c r="BE361" s="27">
        <v>2.0499999999999998</v>
      </c>
      <c r="BF361" s="27">
        <v>16.47</v>
      </c>
      <c r="BG361" s="27">
        <f>IF(ISERROR(VLOOKUP($J361,'[1]early late'!$G$1:$BT$134,8,FALSE)),"",VLOOKUP($J361,'[1]early late'!$G$1:$BT$134,8,FALSE))</f>
        <v>5</v>
      </c>
      <c r="BH361" s="27">
        <f>IF(ISERROR(VLOOKUP($J361,'[1]early late'!$G$1:$BT$134,9,FALSE)),"",VLOOKUP($J361,'[1]early late'!$G$1:$BT$134,9,FALSE))</f>
        <v>0.64</v>
      </c>
      <c r="BI361" s="27"/>
      <c r="BJ361" s="27">
        <v>3.22</v>
      </c>
      <c r="BK361">
        <v>18.43</v>
      </c>
      <c r="BM361" s="28" t="s">
        <v>138</v>
      </c>
      <c r="BN361" s="28">
        <f>IF(ISERROR(VLOOKUP($J361,'[1]early late'!$G$1:$BT$134,40,FALSE)),"",VLOOKUP($J361,'[1]early late'!$G$1:$BT$134,40,FALSE))</f>
        <v>-6.9999999999999951E-2</v>
      </c>
      <c r="BO361" s="28">
        <f>IF(ISERROR(VLOOKUP($J361,'[1]early late'!$G$1:$BT$134,41,FALSE)),"",VLOOKUP($J361,'[1]early late'!$G$1:$BT$134,41,FALSE))</f>
        <v>2.58</v>
      </c>
      <c r="BP361">
        <f t="shared" si="296"/>
        <v>1.3399999999999999</v>
      </c>
      <c r="BQ361">
        <f t="shared" si="276"/>
        <v>-0.99000000000000199</v>
      </c>
      <c r="BR361">
        <f t="shared" si="277"/>
        <v>-2.3300000000000018</v>
      </c>
      <c r="BS361">
        <f t="shared" si="297"/>
        <v>2.5100000000000002</v>
      </c>
      <c r="BT361">
        <f t="shared" si="278"/>
        <v>0.96999999999999886</v>
      </c>
      <c r="BU361">
        <f t="shared" si="279"/>
        <v>-1.5400000000000009</v>
      </c>
      <c r="BV361" t="str">
        <f t="shared" si="320"/>
        <v/>
      </c>
      <c r="BW361" s="24">
        <f t="shared" si="291"/>
        <v>1</v>
      </c>
      <c r="BX361" s="24">
        <f t="shared" si="280"/>
        <v>-0.20999999999999996</v>
      </c>
      <c r="BY361" s="24">
        <f t="shared" si="281"/>
        <v>-1.24</v>
      </c>
      <c r="BZ361" s="24">
        <f t="shared" si="282"/>
        <v>0.2699999999999998</v>
      </c>
      <c r="CA361" s="24">
        <f t="shared" si="283"/>
        <v>0</v>
      </c>
      <c r="CB361" s="24">
        <f t="shared" si="298"/>
        <v>0</v>
      </c>
      <c r="CC361" s="24">
        <f t="shared" si="284"/>
        <v>1</v>
      </c>
      <c r="CD361" s="25">
        <f t="shared" si="285"/>
        <v>0</v>
      </c>
      <c r="CE361" s="24">
        <f t="shared" si="286"/>
        <v>1</v>
      </c>
      <c r="CF361">
        <f t="shared" si="287"/>
        <v>1</v>
      </c>
      <c r="CG361">
        <f t="shared" si="299"/>
        <v>1</v>
      </c>
      <c r="CH361">
        <f t="shared" si="300"/>
        <v>1</v>
      </c>
      <c r="CI361">
        <f t="shared" si="301"/>
        <v>1</v>
      </c>
      <c r="CJ361">
        <f t="shared" si="302"/>
        <v>1</v>
      </c>
      <c r="CK361">
        <f t="shared" si="308"/>
        <v>3.1872509960159361</v>
      </c>
      <c r="CL361">
        <f t="shared" si="305"/>
        <v>-0.51000000000000023</v>
      </c>
      <c r="CM361">
        <f t="shared" si="306"/>
        <v>0</v>
      </c>
      <c r="CN361" t="str">
        <f t="shared" si="288"/>
        <v/>
      </c>
      <c r="CO361" t="str">
        <f t="shared" si="289"/>
        <v/>
      </c>
    </row>
    <row r="362" spans="1:93" ht="16" hidden="1" x14ac:dyDescent="0.2">
      <c r="A362">
        <v>19</v>
      </c>
      <c r="B362" t="s">
        <v>150</v>
      </c>
      <c r="C362" t="s">
        <v>94</v>
      </c>
      <c r="D362" t="s">
        <v>151</v>
      </c>
      <c r="E362" t="s">
        <v>152</v>
      </c>
      <c r="F362" t="s">
        <v>97</v>
      </c>
      <c r="G362">
        <v>90210</v>
      </c>
      <c r="H362" t="s">
        <v>153</v>
      </c>
      <c r="J362" t="str">
        <f t="shared" si="266"/>
        <v>Barbara Finch_0</v>
      </c>
      <c r="K362" s="22">
        <f>IF(ISERROR(VLOOKUP($J362,'[1]early late'!$G$1:$BT$134,4,FALSE)),"",VLOOKUP($J362,'[1]early late'!$G$1:$BT$134,4,FALSE))</f>
        <v>14068</v>
      </c>
      <c r="L362">
        <v>1</v>
      </c>
      <c r="M362" s="22" t="s">
        <v>154</v>
      </c>
      <c r="N362" s="22"/>
      <c r="O362">
        <v>0</v>
      </c>
      <c r="P362">
        <v>0</v>
      </c>
      <c r="Q362">
        <v>0</v>
      </c>
      <c r="R362">
        <f t="shared" si="267"/>
        <v>0</v>
      </c>
      <c r="S362">
        <f t="shared" si="268"/>
        <v>0</v>
      </c>
      <c r="T362">
        <f t="shared" si="269"/>
        <v>0</v>
      </c>
      <c r="U362">
        <f t="shared" si="270"/>
        <v>0</v>
      </c>
      <c r="V362">
        <f t="shared" si="271"/>
        <v>0</v>
      </c>
      <c r="W362">
        <f t="shared" si="319"/>
        <v>0</v>
      </c>
      <c r="X362">
        <f t="shared" si="272"/>
        <v>0</v>
      </c>
      <c r="Y362" s="22" t="s">
        <v>155</v>
      </c>
      <c r="Z362">
        <v>0</v>
      </c>
      <c r="AA362">
        <f t="shared" si="317"/>
        <v>1</v>
      </c>
      <c r="AB362">
        <f t="shared" si="309"/>
        <v>0</v>
      </c>
      <c r="AC362">
        <v>0</v>
      </c>
      <c r="AD362">
        <v>0</v>
      </c>
      <c r="AE362">
        <f t="shared" si="274"/>
        <v>1</v>
      </c>
      <c r="AF362" s="23">
        <v>1</v>
      </c>
      <c r="AG362">
        <f t="shared" si="310"/>
        <v>0</v>
      </c>
      <c r="AH362">
        <v>0</v>
      </c>
      <c r="AJ362">
        <f t="shared" si="311"/>
        <v>0</v>
      </c>
      <c r="AK362" s="22"/>
      <c r="AN362">
        <f>IF(ISERROR(VLOOKUP($J362,'[1]early late'!$G$1:$BT$134,6,FALSE)),"",VLOOKUP($J362,'[1]early late'!$G$1:$BT$134,6,FALSE))</f>
        <v>15</v>
      </c>
      <c r="AO362" s="24">
        <v>2</v>
      </c>
      <c r="AP362" s="25">
        <f t="shared" si="295"/>
        <v>69.783561643835611</v>
      </c>
      <c r="AQ362">
        <v>1</v>
      </c>
      <c r="AS362" s="26">
        <v>0</v>
      </c>
      <c r="AT362" s="24">
        <v>1</v>
      </c>
      <c r="AU362" s="27">
        <v>8</v>
      </c>
      <c r="AV362" s="27"/>
      <c r="AW362" s="22">
        <v>39911</v>
      </c>
      <c r="AX362" s="22">
        <f>IF(ISERROR(VLOOKUP($J362,'[1]early late'!$G$1:$BT$134,7,FALSE)),"",VLOOKUP($J362,'[1]early late'!$G$1:$BT$134,7,FALSE))</f>
        <v>39919</v>
      </c>
      <c r="AY362" s="22">
        <v>40105</v>
      </c>
      <c r="AZ362" s="27">
        <f t="shared" si="318"/>
        <v>6.3666666666666663</v>
      </c>
      <c r="BA362" t="s">
        <v>118</v>
      </c>
      <c r="BB362" s="25">
        <f t="shared" si="312"/>
        <v>1</v>
      </c>
      <c r="BC362" s="27">
        <v>2.02</v>
      </c>
      <c r="BD362" s="27">
        <v>19.2</v>
      </c>
      <c r="BE362" s="27">
        <v>1.5</v>
      </c>
      <c r="BF362" s="27">
        <v>14.52</v>
      </c>
      <c r="BG362" s="27">
        <f>IF(ISERROR(VLOOKUP($J362,'[1]early late'!$G$1:$BT$134,8,FALSE)),"",VLOOKUP($J362,'[1]early late'!$G$1:$BT$134,8,FALSE))</f>
        <v>8</v>
      </c>
      <c r="BH362" s="27">
        <f>IF(ISERROR(VLOOKUP($J362,'[1]early late'!$G$1:$BT$134,9,FALSE)),"",VLOOKUP($J362,'[1]early late'!$G$1:$BT$134,9,FALSE))</f>
        <v>1.35</v>
      </c>
      <c r="BI362" s="27"/>
      <c r="BJ362" s="27">
        <v>3.78</v>
      </c>
      <c r="BK362" s="27">
        <v>18.77</v>
      </c>
      <c r="BM362" s="28"/>
      <c r="BN362" s="28">
        <f>IF(ISERROR(VLOOKUP($J362,'[1]early late'!$G$1:$BT$134,40,FALSE)),"",VLOOKUP($J362,'[1]early late'!$G$1:$BT$134,40,FALSE))</f>
        <v>-0.66999999999999993</v>
      </c>
      <c r="BO362" s="28">
        <f>IF(ISERROR(VLOOKUP($J362,'[1]early late'!$G$1:$BT$134,41,FALSE)),"",VLOOKUP($J362,'[1]early late'!$G$1:$BT$134,41,FALSE))</f>
        <v>2.4299999999999997</v>
      </c>
      <c r="BP362">
        <f t="shared" si="296"/>
        <v>-0.52</v>
      </c>
      <c r="BQ362">
        <f t="shared" si="276"/>
        <v>-4.68</v>
      </c>
      <c r="BR362">
        <f t="shared" si="277"/>
        <v>-4.16</v>
      </c>
      <c r="BS362">
        <f t="shared" si="297"/>
        <v>1.7599999999999998</v>
      </c>
      <c r="BT362">
        <f t="shared" si="278"/>
        <v>-0.42999999999999972</v>
      </c>
      <c r="BU362">
        <f t="shared" si="279"/>
        <v>-2.1899999999999995</v>
      </c>
      <c r="BV362" t="str">
        <f t="shared" si="320"/>
        <v/>
      </c>
      <c r="BW362" s="24">
        <f t="shared" si="291"/>
        <v>0</v>
      </c>
      <c r="BX362" s="24">
        <f t="shared" si="280"/>
        <v>-0.67800000000000038</v>
      </c>
      <c r="BY362" s="24">
        <f t="shared" si="281"/>
        <v>0.13000000000000012</v>
      </c>
      <c r="BZ362" s="24">
        <f t="shared" si="282"/>
        <v>-0.66999999999999993</v>
      </c>
      <c r="CA362" s="24">
        <f t="shared" si="283"/>
        <v>1</v>
      </c>
      <c r="CB362" s="24" t="str">
        <f t="shared" si="298"/>
        <v/>
      </c>
      <c r="CC362" s="24">
        <f t="shared" si="284"/>
        <v>1</v>
      </c>
      <c r="CD362" s="25">
        <f t="shared" si="285"/>
        <v>0</v>
      </c>
      <c r="CE362" s="24">
        <f t="shared" si="286"/>
        <v>1</v>
      </c>
      <c r="CF362">
        <f t="shared" si="287"/>
        <v>1</v>
      </c>
      <c r="CG362">
        <f t="shared" si="299"/>
        <v>1</v>
      </c>
      <c r="CH362">
        <f t="shared" si="300"/>
        <v>1</v>
      </c>
      <c r="CI362">
        <f t="shared" si="301"/>
        <v>1</v>
      </c>
      <c r="CJ362">
        <f t="shared" si="302"/>
        <v>1</v>
      </c>
      <c r="CK362">
        <f t="shared" si="308"/>
        <v>4.5454545454545459</v>
      </c>
      <c r="CL362">
        <f t="shared" si="305"/>
        <v>0.24000000000000021</v>
      </c>
      <c r="CM362">
        <f t="shared" si="306"/>
        <v>0</v>
      </c>
      <c r="CN362" t="str">
        <f t="shared" si="288"/>
        <v/>
      </c>
      <c r="CO362" t="str">
        <f t="shared" si="289"/>
        <v/>
      </c>
    </row>
    <row r="363" spans="1:93" ht="16" x14ac:dyDescent="0.2">
      <c r="A363">
        <v>24</v>
      </c>
      <c r="B363" t="s">
        <v>161</v>
      </c>
      <c r="C363" t="s">
        <v>94</v>
      </c>
      <c r="D363" t="s">
        <v>162</v>
      </c>
      <c r="E363" t="s">
        <v>109</v>
      </c>
      <c r="F363" t="s">
        <v>97</v>
      </c>
      <c r="G363">
        <v>90048</v>
      </c>
      <c r="H363" t="s">
        <v>163</v>
      </c>
      <c r="J363" t="str">
        <f t="shared" si="266"/>
        <v>Bertha Havassy_1</v>
      </c>
      <c r="K363" s="22">
        <f>IF(ISERROR(VLOOKUP($J363,'[1]early late'!$G$1:$BT$134,4,FALSE)),"",VLOOKUP($J363,'[1]early late'!$G$1:$BT$134,4,FALSE))</f>
        <v>6941</v>
      </c>
      <c r="L363">
        <v>1</v>
      </c>
      <c r="M363" s="22" t="s">
        <v>147</v>
      </c>
      <c r="N363" s="22"/>
      <c r="O363">
        <v>0</v>
      </c>
      <c r="P363">
        <v>0</v>
      </c>
      <c r="Q363">
        <v>0</v>
      </c>
      <c r="R363">
        <f t="shared" si="267"/>
        <v>0</v>
      </c>
      <c r="S363">
        <f t="shared" si="268"/>
        <v>1</v>
      </c>
      <c r="T363">
        <f t="shared" si="269"/>
        <v>0</v>
      </c>
      <c r="U363">
        <f t="shared" si="270"/>
        <v>0</v>
      </c>
      <c r="V363">
        <f t="shared" si="271"/>
        <v>0</v>
      </c>
      <c r="W363">
        <f t="shared" si="319"/>
        <v>0</v>
      </c>
      <c r="X363">
        <f t="shared" si="272"/>
        <v>0</v>
      </c>
      <c r="Y363" s="22" t="s">
        <v>158</v>
      </c>
      <c r="Z363">
        <v>0</v>
      </c>
      <c r="AA363">
        <f t="shared" si="317"/>
        <v>1</v>
      </c>
      <c r="AB363">
        <f t="shared" si="309"/>
        <v>0</v>
      </c>
      <c r="AC363">
        <v>0</v>
      </c>
      <c r="AD363">
        <v>0</v>
      </c>
      <c r="AE363">
        <f t="shared" si="274"/>
        <v>0</v>
      </c>
      <c r="AF363" s="23">
        <f t="shared" ref="AF363:AF369" si="321">IF(ISERROR(SEARCH("canth",Y363)),0,1)</f>
        <v>0</v>
      </c>
      <c r="AG363">
        <f t="shared" si="310"/>
        <v>0</v>
      </c>
      <c r="AH363">
        <v>0</v>
      </c>
      <c r="AJ363">
        <f t="shared" si="311"/>
        <v>0</v>
      </c>
      <c r="AK363" s="22"/>
      <c r="AN363">
        <f>IF(ISERROR(VLOOKUP($J363,'[1]early late'!$G$1:$BT$134,6,FALSE)),"",VLOOKUP($J363,'[1]early late'!$G$1:$BT$134,6,FALSE))</f>
        <v>12</v>
      </c>
      <c r="AO363" s="24">
        <v>2</v>
      </c>
      <c r="AP363" s="25">
        <f t="shared" si="295"/>
        <v>86.293150684931504</v>
      </c>
      <c r="AQ363">
        <v>1</v>
      </c>
      <c r="AS363" s="26">
        <v>1</v>
      </c>
      <c r="AT363" s="24">
        <v>1</v>
      </c>
      <c r="AU363" s="27">
        <v>8</v>
      </c>
      <c r="AW363" s="22">
        <v>38896</v>
      </c>
      <c r="AX363" s="22">
        <f>IF(ISERROR(VLOOKUP($J363,'[1]early late'!$G$1:$BT$134,7,FALSE)),"",VLOOKUP($J363,'[1]early late'!$G$1:$BT$134,7,FALSE))</f>
        <v>38904</v>
      </c>
      <c r="AY363" s="22">
        <v>39335</v>
      </c>
      <c r="AZ363" s="27">
        <f t="shared" si="318"/>
        <v>14.4</v>
      </c>
      <c r="BA363" t="s">
        <v>118</v>
      </c>
      <c r="BB363" s="25">
        <f t="shared" si="312"/>
        <v>1</v>
      </c>
      <c r="BC363" s="27">
        <v>0.62</v>
      </c>
      <c r="BD363" s="27">
        <v>20.09</v>
      </c>
      <c r="BE363" s="27">
        <v>1.74</v>
      </c>
      <c r="BF363" s="27">
        <v>20.239999999999998</v>
      </c>
      <c r="BG363" s="27">
        <f>IF(ISERROR(VLOOKUP($J363,'[1]early late'!$G$1:$BT$134,8,FALSE)),"",VLOOKUP($J363,'[1]early late'!$G$1:$BT$134,8,FALSE))</f>
        <v>8</v>
      </c>
      <c r="BH363" s="27">
        <f>IF(ISERROR(VLOOKUP($J363,'[1]early late'!$G$1:$BT$134,9,FALSE)),"",VLOOKUP($J363,'[1]early late'!$G$1:$BT$134,9,FALSE))</f>
        <v>2.13</v>
      </c>
      <c r="BI363" s="27"/>
      <c r="BJ363">
        <v>2.92</v>
      </c>
      <c r="BK363">
        <v>15.17</v>
      </c>
      <c r="BM363" s="28"/>
      <c r="BN363" s="28">
        <f>IF(ISERROR(VLOOKUP($J363,'[1]early late'!$G$1:$BT$134,40,FALSE)),"",VLOOKUP($J363,'[1]early late'!$G$1:$BT$134,40,FALSE))</f>
        <v>1.5099999999999998</v>
      </c>
      <c r="BO363" s="28">
        <f>IF(ISERROR(VLOOKUP($J363,'[1]early late'!$G$1:$BT$134,41,FALSE)),"",VLOOKUP($J363,'[1]early late'!$G$1:$BT$134,41,FALSE))</f>
        <v>0.79</v>
      </c>
      <c r="BP363">
        <f t="shared" si="296"/>
        <v>1.1200000000000001</v>
      </c>
      <c r="BQ363">
        <f t="shared" si="276"/>
        <v>0.14999999999999858</v>
      </c>
      <c r="BR363">
        <f t="shared" si="277"/>
        <v>-0.97000000000000153</v>
      </c>
      <c r="BS363">
        <f t="shared" si="297"/>
        <v>2.2999999999999998</v>
      </c>
      <c r="BT363">
        <f t="shared" si="278"/>
        <v>-4.92</v>
      </c>
      <c r="BU363">
        <f t="shared" si="279"/>
        <v>-7.2199999999999989</v>
      </c>
      <c r="BV363" t="str">
        <f t="shared" si="320"/>
        <v/>
      </c>
      <c r="BW363" s="24">
        <f t="shared" si="291"/>
        <v>1</v>
      </c>
      <c r="BX363" s="24">
        <f t="shared" si="280"/>
        <v>0.10000000000000009</v>
      </c>
      <c r="BY363" s="24">
        <f t="shared" si="281"/>
        <v>-0.38</v>
      </c>
      <c r="BZ363" s="24">
        <f t="shared" si="282"/>
        <v>0.59000000000000008</v>
      </c>
      <c r="CA363" s="24">
        <f t="shared" si="283"/>
        <v>1</v>
      </c>
      <c r="CB363" s="24">
        <f t="shared" si="298"/>
        <v>0</v>
      </c>
      <c r="CC363" s="24">
        <f t="shared" si="284"/>
        <v>0</v>
      </c>
      <c r="CD363" s="25">
        <f t="shared" si="285"/>
        <v>0</v>
      </c>
      <c r="CE363" s="24">
        <f t="shared" si="286"/>
        <v>1</v>
      </c>
      <c r="CF363">
        <f t="shared" si="287"/>
        <v>1</v>
      </c>
      <c r="CG363">
        <f t="shared" si="299"/>
        <v>1</v>
      </c>
      <c r="CH363">
        <f t="shared" si="300"/>
        <v>1</v>
      </c>
      <c r="CI363">
        <f t="shared" si="301"/>
        <v>1</v>
      </c>
      <c r="CJ363">
        <f t="shared" si="302"/>
        <v>1</v>
      </c>
      <c r="CK363">
        <f t="shared" si="308"/>
        <v>3.4782608695652177</v>
      </c>
      <c r="CL363">
        <f t="shared" si="305"/>
        <v>-0.29999999999999982</v>
      </c>
      <c r="CM363">
        <f t="shared" si="306"/>
        <v>0</v>
      </c>
      <c r="CN363" t="str">
        <f t="shared" si="288"/>
        <v/>
      </c>
      <c r="CO363" t="str">
        <f t="shared" si="289"/>
        <v/>
      </c>
    </row>
    <row r="364" spans="1:93" ht="16" x14ac:dyDescent="0.2">
      <c r="A364">
        <v>25</v>
      </c>
      <c r="B364" t="s">
        <v>165</v>
      </c>
      <c r="C364" t="s">
        <v>94</v>
      </c>
      <c r="J364" t="str">
        <f t="shared" ref="J364:J427" si="322">(CONCATENATE(B364,"_",AS364))</f>
        <v>Blanca Valencia_0</v>
      </c>
      <c r="K364" s="22">
        <v>13371</v>
      </c>
      <c r="L364">
        <v>1</v>
      </c>
      <c r="M364" s="22" t="s">
        <v>166</v>
      </c>
      <c r="N364" s="22"/>
      <c r="O364">
        <v>0</v>
      </c>
      <c r="P364">
        <v>0</v>
      </c>
      <c r="Q364">
        <v>0</v>
      </c>
      <c r="R364">
        <f t="shared" ref="R364:R427" si="323">IF(ISERROR(SEARCH("ptosis",M364)),0,1)</f>
        <v>0</v>
      </c>
      <c r="S364">
        <f t="shared" ref="S364:S427" si="324">IF(ISERROR(SEARCH("cataract",M364)),0,1)</f>
        <v>1</v>
      </c>
      <c r="T364">
        <f t="shared" ref="T364:T427" si="325">IF(ISERROR(SEARCH("strab",M364)),0,1)</f>
        <v>0</v>
      </c>
      <c r="U364">
        <f t="shared" ref="U364:U427" si="326">IF(ISERROR(SEARCH("ectropion",M364)),0,1)</f>
        <v>0</v>
      </c>
      <c r="V364">
        <f t="shared" ref="V364:V427" si="327">IF(ISERROR(SEARCH("entropion",M364)),0,1)</f>
        <v>0</v>
      </c>
      <c r="W364">
        <f t="shared" si="319"/>
        <v>0</v>
      </c>
      <c r="X364">
        <f t="shared" ref="X364:X427" si="328">IF(ISERROR(SEARCH("canth",M364)),0,1)</f>
        <v>0</v>
      </c>
      <c r="Y364" s="22" t="s">
        <v>158</v>
      </c>
      <c r="Z364">
        <v>0</v>
      </c>
      <c r="AA364">
        <f t="shared" si="317"/>
        <v>1</v>
      </c>
      <c r="AB364">
        <f t="shared" si="309"/>
        <v>0</v>
      </c>
      <c r="AC364">
        <v>0</v>
      </c>
      <c r="AD364">
        <v>0</v>
      </c>
      <c r="AE364">
        <f t="shared" ref="AE364:AE427" si="329">IF(ISERROR(SEARCH("ectro",Y364)),0,1)</f>
        <v>0</v>
      </c>
      <c r="AF364" s="23">
        <f t="shared" si="321"/>
        <v>0</v>
      </c>
      <c r="AG364">
        <f t="shared" si="310"/>
        <v>0</v>
      </c>
      <c r="AH364">
        <v>0</v>
      </c>
      <c r="AJ364">
        <f t="shared" si="311"/>
        <v>0</v>
      </c>
      <c r="AK364" s="22"/>
      <c r="AL364">
        <v>37</v>
      </c>
      <c r="AN364">
        <v>15</v>
      </c>
      <c r="AO364" s="24">
        <v>2</v>
      </c>
      <c r="AP364" s="25">
        <f t="shared" si="295"/>
        <v>75.720547945205482</v>
      </c>
      <c r="AQ364">
        <v>1</v>
      </c>
      <c r="AS364" s="26">
        <v>0</v>
      </c>
      <c r="AT364" s="24">
        <v>1</v>
      </c>
      <c r="AU364" s="27">
        <v>8</v>
      </c>
      <c r="AW364" s="29">
        <v>41411</v>
      </c>
      <c r="AX364" s="22" t="str">
        <f>IF(ISERROR(VLOOKUP($J364,'[1]early late'!$G$1:$BT$134,7,FALSE)),"",VLOOKUP($J364,'[1]early late'!$G$1:$BT$134,7,FALSE))</f>
        <v/>
      </c>
      <c r="AY364" s="29">
        <v>41416</v>
      </c>
      <c r="AZ364" s="27">
        <f t="shared" si="318"/>
        <v>0.16666666666666666</v>
      </c>
      <c r="BA364" t="s">
        <v>101</v>
      </c>
      <c r="BB364" s="25">
        <f t="shared" si="312"/>
        <v>0</v>
      </c>
      <c r="BC364">
        <v>2.85</v>
      </c>
      <c r="BD364">
        <v>17.5</v>
      </c>
      <c r="BE364">
        <v>4.47</v>
      </c>
      <c r="BF364">
        <v>24.68</v>
      </c>
      <c r="BG364" s="27" t="str">
        <f>IF(ISERROR(VLOOKUP($J364,'[1]early late'!$G$1:$BT$134,8,FALSE)),"",VLOOKUP($J364,'[1]early late'!$G$1:$BT$134,8,FALSE))</f>
        <v/>
      </c>
      <c r="BH364" s="27" t="str">
        <f>IF(ISERROR(VLOOKUP($J364,'[1]early late'!$G$1:$BT$134,9,FALSE)),"",VLOOKUP($J364,'[1]early late'!$G$1:$BT$134,9,FALSE))</f>
        <v/>
      </c>
      <c r="BJ364">
        <v>5.04</v>
      </c>
      <c r="BK364">
        <v>13.58</v>
      </c>
      <c r="BM364" t="s">
        <v>167</v>
      </c>
      <c r="BN364" s="28" t="str">
        <f>IF(ISERROR(VLOOKUP($J364,'[1]early late'!$G$1:$BT$134,40,FALSE)),"",VLOOKUP($J364,'[1]early late'!$G$1:$BT$134,40,FALSE))</f>
        <v/>
      </c>
      <c r="BO364" s="28" t="str">
        <f>IF(ISERROR(VLOOKUP($J364,'[1]early late'!$G$1:$BT$134,41,FALSE)),"",VLOOKUP($J364,'[1]early late'!$G$1:$BT$134,41,FALSE))</f>
        <v/>
      </c>
      <c r="BP364">
        <f t="shared" si="296"/>
        <v>1.6199999999999997</v>
      </c>
      <c r="BQ364">
        <f t="shared" ref="BQ364:BQ427" si="330">BF364-BD364</f>
        <v>7.18</v>
      </c>
      <c r="BR364">
        <f t="shared" ref="BR364:BR427" si="331">BQ364-BP364</f>
        <v>5.5600000000000005</v>
      </c>
      <c r="BS364">
        <f t="shared" si="297"/>
        <v>2.19</v>
      </c>
      <c r="BT364">
        <f t="shared" ref="BT364:BT427" si="332">IF(AND(ISNUMBER(BD364),ISNUMBER(BK364)),BK364-BD364,"")</f>
        <v>-3.92</v>
      </c>
      <c r="BU364">
        <f t="shared" ref="BU364:BU427" si="333">IF(AND(ISNUMBER(BT364),ISNUMBER(BS364)),(BK364-BJ364)-(BD364-BC364),"")</f>
        <v>-6.1100000000000012</v>
      </c>
      <c r="BV364" t="str">
        <f t="shared" si="320"/>
        <v/>
      </c>
      <c r="BW364" s="24">
        <f t="shared" si="291"/>
        <v>1</v>
      </c>
      <c r="BX364" s="24">
        <f t="shared" ref="BX364:BX427" si="334">IF($AQ364=1,BJ364-VLOOKUP(CONCATENATE(LEFT($J364,LEN($J364)-1),IF($AS364=0,1,0)),$J$2:$BK$740,MATCH(HLOOKUP($BJ$1,$J$1:$BW$1,1,FALSE),$J$1:$BZ$1,0),FALSE),"")</f>
        <v>0.94000000000000039</v>
      </c>
      <c r="BY364" s="24">
        <f t="shared" ref="BY364:BY427" si="335">IF($AQ364=1,$BC364-VLOOKUP(CONCATENATE(LEFT($J364,LEN($J364)-1),IF($AS364=0,1,0)),$J$2:$BW$740,MATCH(HLOOKUP($BC$1,$J$1:$BW$1,1,FALSE),$J$1:$BZ$1,0),FALSE),"")</f>
        <v>1.35</v>
      </c>
      <c r="BZ364" s="24">
        <f t="shared" ref="BZ364:BZ427" si="336">IF($AQ364=1,$BE364-VLOOKUP(CONCATENATE(LEFT($J364,LEN($J364)-1),IF($AS364=0,1,0)),$J$2:$BW$740,MATCH(HLOOKUP($BE$1,$J$1:$BW$1,1,FALSE),$J$1:$BZ$1,0),FALSE),"")</f>
        <v>2.17</v>
      </c>
      <c r="CA364" s="24">
        <f t="shared" ref="CA364:CA427" si="337">IF(BY364="","",IF(AND(BY364&gt;-1.0001, BY364&lt;1.0001),1,0))</f>
        <v>0</v>
      </c>
      <c r="CB364" s="24">
        <f t="shared" si="298"/>
        <v>0</v>
      </c>
      <c r="CC364" s="24">
        <f t="shared" ref="CC364:CC427" si="338">IF(SUM(AB364:AG364)=0,0,1)</f>
        <v>0</v>
      </c>
      <c r="CD364" s="25">
        <f t="shared" ref="CD364:CD427" si="339">IF(CF364=1,IF(AA364+IF(AS364=0,VLOOKUP(CONCATENATE(LEFT(J364,LEN(J364)-1),"1"),$J$2:$BW$677,17,FALSE),VLOOKUP(CONCATENATE(LEFT(J364,LEN(J364)-1),"0"),$J$2:$BW$677,17,FALSE))=2,1,0),"")</f>
        <v>0</v>
      </c>
      <c r="CE364" s="24">
        <f t="shared" ref="CE364:CE427" si="340">IF(BZ364="","",IF(AND(BZ364&gt;-1.0001, BZ364&lt;1.0001),1,0))</f>
        <v>0</v>
      </c>
      <c r="CF364">
        <f t="shared" ref="CF364:CF427" si="341">IF(AND(AND(ISNUMBER(AW364),ISNUMBER(BC364)),ISNUMBER(BJ364)),1,0)</f>
        <v>1</v>
      </c>
      <c r="CG364">
        <f t="shared" si="299"/>
        <v>1</v>
      </c>
      <c r="CH364">
        <f t="shared" si="300"/>
        <v>1</v>
      </c>
      <c r="CI364">
        <f t="shared" si="301"/>
        <v>1</v>
      </c>
      <c r="CJ364">
        <f t="shared" si="302"/>
        <v>1</v>
      </c>
      <c r="CK364">
        <f t="shared" si="308"/>
        <v>3.6529680365296806</v>
      </c>
      <c r="CL364">
        <f t="shared" si="305"/>
        <v>-0.18999999999999995</v>
      </c>
      <c r="CM364">
        <f t="shared" si="306"/>
        <v>0</v>
      </c>
      <c r="CN364" t="str">
        <f t="shared" ref="CN364:CN427" si="342">IF(AND(BC364&lt;0.05,BS364&gt;2.75),1,"")</f>
        <v/>
      </c>
      <c r="CO364" t="str">
        <f t="shared" ref="CO364:CO427" si="343">IF(AB364=1,1,"")</f>
        <v/>
      </c>
    </row>
    <row r="365" spans="1:93" ht="16" x14ac:dyDescent="0.2">
      <c r="A365">
        <v>26</v>
      </c>
      <c r="B365" t="s">
        <v>165</v>
      </c>
      <c r="C365" t="s">
        <v>94</v>
      </c>
      <c r="J365" t="str">
        <f t="shared" si="322"/>
        <v>Blanca Valencia_1</v>
      </c>
      <c r="K365" s="22">
        <v>13371</v>
      </c>
      <c r="L365">
        <v>1</v>
      </c>
      <c r="M365" s="22" t="s">
        <v>166</v>
      </c>
      <c r="N365" s="22"/>
      <c r="O365">
        <v>0</v>
      </c>
      <c r="P365">
        <v>0</v>
      </c>
      <c r="Q365">
        <v>0</v>
      </c>
      <c r="R365">
        <f t="shared" si="323"/>
        <v>0</v>
      </c>
      <c r="S365">
        <f t="shared" si="324"/>
        <v>1</v>
      </c>
      <c r="T365">
        <f t="shared" si="325"/>
        <v>0</v>
      </c>
      <c r="U365">
        <f t="shared" si="326"/>
        <v>0</v>
      </c>
      <c r="V365">
        <f t="shared" si="327"/>
        <v>0</v>
      </c>
      <c r="W365">
        <f t="shared" si="319"/>
        <v>0</v>
      </c>
      <c r="X365">
        <f t="shared" si="328"/>
        <v>0</v>
      </c>
      <c r="Y365" s="22" t="s">
        <v>158</v>
      </c>
      <c r="Z365">
        <v>0</v>
      </c>
      <c r="AA365">
        <f t="shared" si="317"/>
        <v>1</v>
      </c>
      <c r="AB365">
        <f t="shared" si="309"/>
        <v>0</v>
      </c>
      <c r="AC365">
        <v>0</v>
      </c>
      <c r="AD365">
        <v>0</v>
      </c>
      <c r="AE365">
        <f t="shared" si="329"/>
        <v>0</v>
      </c>
      <c r="AF365" s="23">
        <f t="shared" si="321"/>
        <v>0</v>
      </c>
      <c r="AG365">
        <f t="shared" si="310"/>
        <v>0</v>
      </c>
      <c r="AH365">
        <v>0</v>
      </c>
      <c r="AJ365">
        <f t="shared" si="311"/>
        <v>0</v>
      </c>
      <c r="AK365" s="22" t="s">
        <v>168</v>
      </c>
      <c r="AL365">
        <v>36</v>
      </c>
      <c r="AN365">
        <v>16</v>
      </c>
      <c r="AO365" s="24">
        <v>2</v>
      </c>
      <c r="AP365" s="25">
        <f t="shared" si="295"/>
        <v>75.720547945205482</v>
      </c>
      <c r="AQ365">
        <v>1</v>
      </c>
      <c r="AS365" s="26">
        <v>1</v>
      </c>
      <c r="AT365" s="24">
        <v>1</v>
      </c>
      <c r="AU365" s="27">
        <v>8</v>
      </c>
      <c r="AW365" s="29">
        <f>AW364</f>
        <v>41411</v>
      </c>
      <c r="AX365" s="22" t="str">
        <f>IF(ISERROR(VLOOKUP($J365,'[1]early late'!$G$1:$BT$134,7,FALSE)),"",VLOOKUP($J365,'[1]early late'!$G$1:$BT$134,7,FALSE))</f>
        <v/>
      </c>
      <c r="AY365" s="29">
        <f>AY364</f>
        <v>41416</v>
      </c>
      <c r="AZ365" s="27">
        <f t="shared" si="318"/>
        <v>0.16666666666666666</v>
      </c>
      <c r="BA365" t="s">
        <v>101</v>
      </c>
      <c r="BB365" s="25">
        <f t="shared" si="312"/>
        <v>0</v>
      </c>
      <c r="BC365">
        <v>1.5</v>
      </c>
      <c r="BD365">
        <v>16</v>
      </c>
      <c r="BE365">
        <v>2.2999999999999998</v>
      </c>
      <c r="BF365">
        <v>21.18</v>
      </c>
      <c r="BG365" s="27" t="str">
        <f>IF(ISERROR(VLOOKUP($J365,'[1]early late'!$G$1:$BT$134,8,FALSE)),"",VLOOKUP($J365,'[1]early late'!$G$1:$BT$134,8,FALSE))</f>
        <v/>
      </c>
      <c r="BH365" s="27" t="str">
        <f>IF(ISERROR(VLOOKUP($J365,'[1]early late'!$G$1:$BT$134,9,FALSE)),"",VLOOKUP($J365,'[1]early late'!$G$1:$BT$134,9,FALSE))</f>
        <v/>
      </c>
      <c r="BJ365">
        <v>4.0999999999999996</v>
      </c>
      <c r="BK365">
        <v>13.43</v>
      </c>
      <c r="BM365" t="s">
        <v>167</v>
      </c>
      <c r="BN365" s="28" t="str">
        <f>IF(ISERROR(VLOOKUP($J365,'[1]early late'!$G$1:$BT$134,40,FALSE)),"",VLOOKUP($J365,'[1]early late'!$G$1:$BT$134,40,FALSE))</f>
        <v/>
      </c>
      <c r="BO365" s="28" t="str">
        <f>IF(ISERROR(VLOOKUP($J365,'[1]early late'!$G$1:$BT$134,41,FALSE)),"",VLOOKUP($J365,'[1]early late'!$G$1:$BT$134,41,FALSE))</f>
        <v/>
      </c>
      <c r="BP365">
        <f t="shared" si="296"/>
        <v>0.79999999999999982</v>
      </c>
      <c r="BQ365">
        <f t="shared" si="330"/>
        <v>5.18</v>
      </c>
      <c r="BR365">
        <f t="shared" si="331"/>
        <v>4.38</v>
      </c>
      <c r="BS365">
        <f t="shared" si="297"/>
        <v>2.5999999999999996</v>
      </c>
      <c r="BT365">
        <f t="shared" si="332"/>
        <v>-2.5700000000000003</v>
      </c>
      <c r="BU365">
        <f t="shared" si="333"/>
        <v>-5.17</v>
      </c>
      <c r="BV365" t="str">
        <f t="shared" si="320"/>
        <v/>
      </c>
      <c r="BW365" s="24">
        <f t="shared" ref="BW365:BW428" si="344">IF(ISNUMBER($BB365),IF(OR($BB365=$AS365,$BB365=2),1,0),"")</f>
        <v>0</v>
      </c>
      <c r="BX365" s="24">
        <f t="shared" si="334"/>
        <v>-0.94000000000000039</v>
      </c>
      <c r="BY365" s="24">
        <f t="shared" si="335"/>
        <v>-1.35</v>
      </c>
      <c r="BZ365" s="24">
        <f t="shared" si="336"/>
        <v>-2.17</v>
      </c>
      <c r="CA365" s="24">
        <f t="shared" si="337"/>
        <v>0</v>
      </c>
      <c r="CB365" s="24" t="str">
        <f t="shared" si="298"/>
        <v/>
      </c>
      <c r="CC365" s="24">
        <f t="shared" si="338"/>
        <v>0</v>
      </c>
      <c r="CD365" s="25">
        <f t="shared" si="339"/>
        <v>0</v>
      </c>
      <c r="CE365" s="24">
        <f t="shared" si="340"/>
        <v>0</v>
      </c>
      <c r="CF365">
        <f t="shared" si="341"/>
        <v>1</v>
      </c>
      <c r="CG365">
        <f t="shared" si="299"/>
        <v>1</v>
      </c>
      <c r="CH365">
        <f t="shared" si="300"/>
        <v>1</v>
      </c>
      <c r="CI365">
        <f t="shared" si="301"/>
        <v>1</v>
      </c>
      <c r="CJ365">
        <f t="shared" si="302"/>
        <v>1</v>
      </c>
      <c r="CK365">
        <f t="shared" si="308"/>
        <v>3.0769230769230775</v>
      </c>
      <c r="CL365">
        <f t="shared" si="305"/>
        <v>-0.59999999999999964</v>
      </c>
      <c r="CM365">
        <f t="shared" si="306"/>
        <v>0</v>
      </c>
      <c r="CN365" t="str">
        <f t="shared" si="342"/>
        <v/>
      </c>
      <c r="CO365" t="str">
        <f t="shared" si="343"/>
        <v/>
      </c>
    </row>
    <row r="366" spans="1:93" ht="16" hidden="1" x14ac:dyDescent="0.2">
      <c r="A366">
        <v>27</v>
      </c>
      <c r="B366" t="s">
        <v>169</v>
      </c>
      <c r="C366" t="s">
        <v>94</v>
      </c>
      <c r="D366" t="s">
        <v>170</v>
      </c>
      <c r="E366" t="s">
        <v>171</v>
      </c>
      <c r="F366" t="s">
        <v>97</v>
      </c>
      <c r="G366">
        <v>90265</v>
      </c>
      <c r="H366" t="s">
        <v>172</v>
      </c>
      <c r="J366" t="str">
        <f t="shared" si="322"/>
        <v>Boyd A Zontelli_0</v>
      </c>
      <c r="K366" s="22">
        <f>IF(ISERROR(VLOOKUP($J366,'[1]early late'!$G$1:$BT$134,4,FALSE)),"",VLOOKUP($J366,'[1]early late'!$G$1:$BT$134,4,FALSE))</f>
        <v>12179</v>
      </c>
      <c r="L366">
        <v>0</v>
      </c>
      <c r="M366" s="22"/>
      <c r="N366" s="22"/>
      <c r="O366">
        <v>0</v>
      </c>
      <c r="P366">
        <v>0</v>
      </c>
      <c r="Q366">
        <v>0</v>
      </c>
      <c r="R366">
        <f t="shared" si="323"/>
        <v>0</v>
      </c>
      <c r="S366">
        <f t="shared" si="324"/>
        <v>0</v>
      </c>
      <c r="T366">
        <f t="shared" si="325"/>
        <v>0</v>
      </c>
      <c r="U366">
        <f t="shared" si="326"/>
        <v>0</v>
      </c>
      <c r="V366">
        <f t="shared" si="327"/>
        <v>0</v>
      </c>
      <c r="W366">
        <f t="shared" si="319"/>
        <v>0</v>
      </c>
      <c r="X366">
        <f t="shared" si="328"/>
        <v>0</v>
      </c>
      <c r="Y366" s="22" t="s">
        <v>173</v>
      </c>
      <c r="Z366">
        <v>0</v>
      </c>
      <c r="AA366">
        <f t="shared" si="317"/>
        <v>1</v>
      </c>
      <c r="AB366">
        <f t="shared" si="309"/>
        <v>1</v>
      </c>
      <c r="AC366">
        <v>0</v>
      </c>
      <c r="AD366">
        <v>1</v>
      </c>
      <c r="AE366">
        <f t="shared" si="329"/>
        <v>0</v>
      </c>
      <c r="AF366" s="23">
        <f t="shared" si="321"/>
        <v>0</v>
      </c>
      <c r="AG366">
        <f t="shared" si="310"/>
        <v>0</v>
      </c>
      <c r="AH366">
        <v>0</v>
      </c>
      <c r="AJ366">
        <f t="shared" si="311"/>
        <v>0</v>
      </c>
      <c r="AK366" s="22" t="s">
        <v>174</v>
      </c>
      <c r="AL366">
        <v>30</v>
      </c>
      <c r="AN366">
        <f>IF(ISERROR(VLOOKUP($J366,'[1]early late'!$G$1:$BT$134,6,FALSE)),"",VLOOKUP($J366,'[1]early late'!$G$1:$BT$134,6,FALSE))</f>
        <v>14</v>
      </c>
      <c r="AO366" s="24">
        <v>1</v>
      </c>
      <c r="AP366" s="25">
        <f t="shared" si="295"/>
        <v>73.186301369863017</v>
      </c>
      <c r="AQ366">
        <v>1</v>
      </c>
      <c r="AS366" s="26">
        <v>0</v>
      </c>
      <c r="AT366" s="24">
        <v>1</v>
      </c>
      <c r="AU366" s="27">
        <v>8</v>
      </c>
      <c r="AW366" s="22">
        <v>39281</v>
      </c>
      <c r="AX366" s="22">
        <f>IF(ISERROR(VLOOKUP($J366,'[1]early late'!$G$1:$BT$134,7,FALSE)),"",VLOOKUP($J366,'[1]early late'!$G$1:$BT$134,7,FALSE))</f>
        <v>39286</v>
      </c>
      <c r="AY366" s="22">
        <v>39384</v>
      </c>
      <c r="AZ366" s="27">
        <f t="shared" si="318"/>
        <v>3.3666666666666667</v>
      </c>
      <c r="BA366" t="s">
        <v>118</v>
      </c>
      <c r="BB366" s="25">
        <f t="shared" si="312"/>
        <v>1</v>
      </c>
      <c r="BC366" s="27">
        <v>1.89</v>
      </c>
      <c r="BD366" s="27">
        <v>15</v>
      </c>
      <c r="BE366" s="27">
        <v>2.02</v>
      </c>
      <c r="BF366" s="27">
        <v>14.69</v>
      </c>
      <c r="BG366" s="27">
        <f>IF(ISERROR(VLOOKUP($J366,'[1]early late'!$G$1:$BT$134,8,FALSE)),"",VLOOKUP($J366,'[1]early late'!$G$1:$BT$134,8,FALSE))</f>
        <v>5</v>
      </c>
      <c r="BH366" s="27">
        <f>IF(ISERROR(VLOOKUP($J366,'[1]early late'!$G$1:$BT$134,9,FALSE)),"",VLOOKUP($J366,'[1]early late'!$G$1:$BT$134,9,FALSE))</f>
        <v>2.29</v>
      </c>
      <c r="BI366" s="27"/>
      <c r="BJ366">
        <v>3.99</v>
      </c>
      <c r="BK366">
        <v>8.89</v>
      </c>
      <c r="BM366" s="28"/>
      <c r="BN366" s="28">
        <f>IF(ISERROR(VLOOKUP($J366,'[1]early late'!$G$1:$BT$134,40,FALSE)),"",VLOOKUP($J366,'[1]early late'!$G$1:$BT$134,40,FALSE))</f>
        <v>0.40000000000000013</v>
      </c>
      <c r="BO366" s="28">
        <f>IF(ISERROR(VLOOKUP($J366,'[1]early late'!$G$1:$BT$134,41,FALSE)),"",VLOOKUP($J366,'[1]early late'!$G$1:$BT$134,41,FALSE))</f>
        <v>1.7000000000000002</v>
      </c>
      <c r="BP366">
        <f t="shared" si="296"/>
        <v>0.13000000000000012</v>
      </c>
      <c r="BQ366">
        <f t="shared" si="330"/>
        <v>-0.3100000000000005</v>
      </c>
      <c r="BR366">
        <f t="shared" si="331"/>
        <v>-0.44000000000000061</v>
      </c>
      <c r="BS366">
        <f t="shared" si="297"/>
        <v>2.1000000000000005</v>
      </c>
      <c r="BT366">
        <f t="shared" si="332"/>
        <v>-6.1099999999999994</v>
      </c>
      <c r="BU366">
        <f t="shared" si="333"/>
        <v>-8.2099999999999991</v>
      </c>
      <c r="BV366" t="str">
        <f t="shared" si="320"/>
        <v/>
      </c>
      <c r="BW366" s="24">
        <f t="shared" si="344"/>
        <v>0</v>
      </c>
      <c r="BX366" s="24">
        <f t="shared" si="334"/>
        <v>0.92000000000000037</v>
      </c>
      <c r="BY366" s="24">
        <f t="shared" si="335"/>
        <v>0.16999999999999993</v>
      </c>
      <c r="BZ366" s="24">
        <f t="shared" si="336"/>
        <v>-1.23</v>
      </c>
      <c r="CA366" s="24">
        <f t="shared" si="337"/>
        <v>1</v>
      </c>
      <c r="CB366" s="24" t="str">
        <f t="shared" si="298"/>
        <v/>
      </c>
      <c r="CC366" s="24">
        <f t="shared" si="338"/>
        <v>1</v>
      </c>
      <c r="CD366" s="25">
        <f t="shared" si="339"/>
        <v>0</v>
      </c>
      <c r="CE366" s="24">
        <f t="shared" si="340"/>
        <v>0</v>
      </c>
      <c r="CF366">
        <f t="shared" si="341"/>
        <v>1</v>
      </c>
      <c r="CG366">
        <f t="shared" si="299"/>
        <v>1</v>
      </c>
      <c r="CH366">
        <f t="shared" si="300"/>
        <v>1</v>
      </c>
      <c r="CI366">
        <f t="shared" si="301"/>
        <v>1</v>
      </c>
      <c r="CJ366">
        <f t="shared" si="302"/>
        <v>1</v>
      </c>
      <c r="CK366">
        <f t="shared" si="308"/>
        <v>3.8095238095238084</v>
      </c>
      <c r="CL366">
        <f t="shared" si="305"/>
        <v>-0.10000000000000053</v>
      </c>
      <c r="CM366">
        <f t="shared" si="306"/>
        <v>0</v>
      </c>
      <c r="CN366" t="str">
        <f t="shared" si="342"/>
        <v/>
      </c>
      <c r="CO366">
        <f t="shared" si="343"/>
        <v>1</v>
      </c>
    </row>
    <row r="367" spans="1:93" ht="16" hidden="1" x14ac:dyDescent="0.2">
      <c r="A367">
        <v>31</v>
      </c>
      <c r="B367" t="s">
        <v>181</v>
      </c>
      <c r="C367" t="s">
        <v>94</v>
      </c>
      <c r="D367" t="s">
        <v>182</v>
      </c>
      <c r="E367" t="s">
        <v>109</v>
      </c>
      <c r="F367" t="s">
        <v>97</v>
      </c>
      <c r="G367">
        <v>90038</v>
      </c>
      <c r="H367" t="s">
        <v>183</v>
      </c>
      <c r="J367" t="str">
        <f t="shared" si="322"/>
        <v>Carmen Soto_1</v>
      </c>
      <c r="K367" s="22">
        <f>IF(ISERROR(VLOOKUP($J367,'[1]early late'!$G$1:$BT$134,4,FALSE)),"",VLOOKUP($J367,'[1]early late'!$G$1:$BT$134,4,FALSE))</f>
        <v>12249</v>
      </c>
      <c r="L367">
        <v>1</v>
      </c>
      <c r="M367" s="22" t="s">
        <v>184</v>
      </c>
      <c r="N367" s="22"/>
      <c r="O367">
        <v>0</v>
      </c>
      <c r="P367">
        <v>0</v>
      </c>
      <c r="Q367">
        <v>0</v>
      </c>
      <c r="R367">
        <f t="shared" si="323"/>
        <v>0</v>
      </c>
      <c r="S367">
        <f t="shared" si="324"/>
        <v>1</v>
      </c>
      <c r="T367">
        <f t="shared" si="325"/>
        <v>0</v>
      </c>
      <c r="U367">
        <f t="shared" si="326"/>
        <v>0</v>
      </c>
      <c r="V367">
        <f t="shared" si="327"/>
        <v>0</v>
      </c>
      <c r="W367">
        <f t="shared" si="319"/>
        <v>0</v>
      </c>
      <c r="X367">
        <f t="shared" si="328"/>
        <v>0</v>
      </c>
      <c r="Y367" s="22" t="s">
        <v>185</v>
      </c>
      <c r="Z367">
        <v>0</v>
      </c>
      <c r="AA367">
        <f t="shared" si="317"/>
        <v>1</v>
      </c>
      <c r="AB367">
        <f t="shared" si="309"/>
        <v>0</v>
      </c>
      <c r="AC367">
        <v>0</v>
      </c>
      <c r="AD367">
        <v>0</v>
      </c>
      <c r="AE367">
        <f t="shared" si="329"/>
        <v>0</v>
      </c>
      <c r="AF367" s="23">
        <f t="shared" si="321"/>
        <v>1</v>
      </c>
      <c r="AG367">
        <f t="shared" si="310"/>
        <v>0</v>
      </c>
      <c r="AH367">
        <v>0</v>
      </c>
      <c r="AJ367">
        <f t="shared" si="311"/>
        <v>0</v>
      </c>
      <c r="AK367" s="22"/>
      <c r="AN367">
        <f>IF(ISERROR(VLOOKUP($J367,'[1]early late'!$G$1:$BT$134,6,FALSE)),"",VLOOKUP($J367,'[1]early late'!$G$1:$BT$134,6,FALSE))</f>
        <v>11</v>
      </c>
      <c r="AO367" s="24">
        <v>2</v>
      </c>
      <c r="AP367" s="25">
        <f t="shared" si="295"/>
        <v>75.079452054794515</v>
      </c>
      <c r="AQ367">
        <v>1</v>
      </c>
      <c r="AS367" s="26">
        <v>1</v>
      </c>
      <c r="AT367" s="24">
        <v>1</v>
      </c>
      <c r="AU367" s="27">
        <v>8</v>
      </c>
      <c r="AV367" s="27"/>
      <c r="AW367" s="22">
        <v>40053</v>
      </c>
      <c r="AX367" s="22">
        <f>IF(ISERROR(VLOOKUP($J367,'[1]early late'!$G$1:$BT$134,7,FALSE)),"",VLOOKUP($J367,'[1]early late'!$G$1:$BT$134,7,FALSE))</f>
        <v>40059</v>
      </c>
      <c r="AY367" s="22">
        <v>40182</v>
      </c>
      <c r="AZ367" s="27">
        <f t="shared" si="318"/>
        <v>4.2</v>
      </c>
      <c r="BA367" t="s">
        <v>118</v>
      </c>
      <c r="BB367" s="25">
        <f t="shared" si="312"/>
        <v>1</v>
      </c>
      <c r="BC367" s="27">
        <v>0.80900000000000005</v>
      </c>
      <c r="BD367" s="27">
        <v>26.47</v>
      </c>
      <c r="BE367" s="27">
        <v>2.0059999999999998</v>
      </c>
      <c r="BF367" s="27">
        <v>21.062999999999999</v>
      </c>
      <c r="BG367" s="27">
        <f>IF(ISERROR(VLOOKUP($J367,'[1]early late'!$G$1:$BT$134,8,FALSE)),"",VLOOKUP($J367,'[1]early late'!$G$1:$BT$134,8,FALSE))</f>
        <v>5</v>
      </c>
      <c r="BH367" s="27">
        <f>IF(ISERROR(VLOOKUP($J367,'[1]early late'!$G$1:$BT$134,9,FALSE)),"",VLOOKUP($J367,'[1]early late'!$G$1:$BT$134,9,FALSE))</f>
        <v>3.65</v>
      </c>
      <c r="BI367" s="27"/>
      <c r="BJ367">
        <v>4.1470000000000002</v>
      </c>
      <c r="BK367">
        <v>23.010999999999999</v>
      </c>
      <c r="BM367" s="28"/>
      <c r="BN367" s="28">
        <f>IF(ISERROR(VLOOKUP($J367,'[1]early late'!$G$1:$BT$134,40,FALSE)),"",VLOOKUP($J367,'[1]early late'!$G$1:$BT$134,40,FALSE))</f>
        <v>2.8409999999999997</v>
      </c>
      <c r="BO367" s="28">
        <f>IF(ISERROR(VLOOKUP($J367,'[1]early late'!$G$1:$BT$134,41,FALSE)),"",VLOOKUP($J367,'[1]early late'!$G$1:$BT$134,41,FALSE))</f>
        <v>0.49700000000000033</v>
      </c>
      <c r="BP367">
        <f t="shared" si="296"/>
        <v>1.1969999999999996</v>
      </c>
      <c r="BQ367">
        <f t="shared" si="330"/>
        <v>-5.407</v>
      </c>
      <c r="BR367">
        <f t="shared" si="331"/>
        <v>-6.6039999999999992</v>
      </c>
      <c r="BS367">
        <f t="shared" si="297"/>
        <v>3.3380000000000001</v>
      </c>
      <c r="BT367">
        <f t="shared" si="332"/>
        <v>-3.4589999999999996</v>
      </c>
      <c r="BU367">
        <f t="shared" si="333"/>
        <v>-6.7970000000000006</v>
      </c>
      <c r="BV367" t="str">
        <f t="shared" si="320"/>
        <v/>
      </c>
      <c r="BW367" s="24">
        <f t="shared" si="344"/>
        <v>1</v>
      </c>
      <c r="BX367" s="24">
        <f t="shared" si="334"/>
        <v>-0.24299999999999944</v>
      </c>
      <c r="BY367" s="24">
        <f t="shared" si="335"/>
        <v>-2.2309999999999999</v>
      </c>
      <c r="BZ367" s="24">
        <f t="shared" si="336"/>
        <v>-0.31400000000000006</v>
      </c>
      <c r="CA367" s="24">
        <f t="shared" si="337"/>
        <v>0</v>
      </c>
      <c r="CB367" s="24">
        <f t="shared" si="298"/>
        <v>0</v>
      </c>
      <c r="CC367" s="24">
        <f t="shared" si="338"/>
        <v>1</v>
      </c>
      <c r="CD367" s="25">
        <f t="shared" si="339"/>
        <v>0</v>
      </c>
      <c r="CE367" s="24">
        <f t="shared" si="340"/>
        <v>1</v>
      </c>
      <c r="CF367">
        <f t="shared" si="341"/>
        <v>1</v>
      </c>
      <c r="CG367">
        <f t="shared" si="299"/>
        <v>1</v>
      </c>
      <c r="CH367">
        <f t="shared" si="300"/>
        <v>1</v>
      </c>
      <c r="CI367">
        <f t="shared" si="301"/>
        <v>1</v>
      </c>
      <c r="CJ367">
        <f t="shared" si="302"/>
        <v>1</v>
      </c>
      <c r="CK367">
        <f t="shared" si="308"/>
        <v>2.3966446974236071</v>
      </c>
      <c r="CL367">
        <f t="shared" si="305"/>
        <v>-1.3380000000000001</v>
      </c>
      <c r="CM367">
        <f t="shared" si="306"/>
        <v>1</v>
      </c>
      <c r="CN367" t="str">
        <f t="shared" si="342"/>
        <v/>
      </c>
      <c r="CO367" t="str">
        <f t="shared" si="343"/>
        <v/>
      </c>
    </row>
    <row r="368" spans="1:93" ht="16" x14ac:dyDescent="0.2">
      <c r="A368">
        <v>35</v>
      </c>
      <c r="B368" t="s">
        <v>193</v>
      </c>
      <c r="C368" t="s">
        <v>94</v>
      </c>
      <c r="J368" t="str">
        <f t="shared" si="322"/>
        <v>Carolyn Shadduck_1</v>
      </c>
      <c r="K368" s="22">
        <f>IF(ISERROR(VLOOKUP($J368,'[1]early late'!$G$1:$BT$134,4,FALSE)),"",VLOOKUP($J368,'[1]early late'!$G$1:$BT$134,4,FALSE))</f>
        <v>14891</v>
      </c>
      <c r="L368">
        <v>1</v>
      </c>
      <c r="M368" s="22" t="s">
        <v>197</v>
      </c>
      <c r="N368" s="22"/>
      <c r="O368">
        <v>1</v>
      </c>
      <c r="P368">
        <v>1</v>
      </c>
      <c r="Q368">
        <v>0</v>
      </c>
      <c r="R368">
        <f t="shared" si="323"/>
        <v>1</v>
      </c>
      <c r="S368">
        <f t="shared" si="324"/>
        <v>0</v>
      </c>
      <c r="T368">
        <f t="shared" si="325"/>
        <v>0</v>
      </c>
      <c r="U368">
        <f t="shared" si="326"/>
        <v>0</v>
      </c>
      <c r="V368">
        <f t="shared" si="327"/>
        <v>0</v>
      </c>
      <c r="W368">
        <f t="shared" si="319"/>
        <v>0</v>
      </c>
      <c r="X368">
        <f t="shared" si="328"/>
        <v>0</v>
      </c>
      <c r="Y368" s="22" t="s">
        <v>158</v>
      </c>
      <c r="Z368">
        <v>0</v>
      </c>
      <c r="AA368">
        <f t="shared" si="317"/>
        <v>1</v>
      </c>
      <c r="AB368">
        <f t="shared" si="309"/>
        <v>0</v>
      </c>
      <c r="AC368">
        <v>0</v>
      </c>
      <c r="AD368">
        <v>0</v>
      </c>
      <c r="AE368">
        <f t="shared" si="329"/>
        <v>0</v>
      </c>
      <c r="AF368" s="23">
        <f t="shared" si="321"/>
        <v>0</v>
      </c>
      <c r="AG368">
        <f t="shared" si="310"/>
        <v>0</v>
      </c>
      <c r="AH368">
        <v>0</v>
      </c>
      <c r="AJ368">
        <f t="shared" si="311"/>
        <v>0</v>
      </c>
      <c r="AK368" s="22" t="s">
        <v>195</v>
      </c>
      <c r="AM368">
        <v>11</v>
      </c>
      <c r="AN368">
        <f>IF(ISERROR(VLOOKUP($J368,'[1]early late'!$G$1:$BT$134,6,FALSE)),"",VLOOKUP($J368,'[1]early late'!$G$1:$BT$134,6,FALSE))</f>
        <v>14</v>
      </c>
      <c r="AO368" s="24">
        <v>2</v>
      </c>
      <c r="AP368" s="25">
        <f t="shared" si="295"/>
        <v>67.854794520547941</v>
      </c>
      <c r="AQ368">
        <v>1</v>
      </c>
      <c r="AS368" s="26">
        <v>1</v>
      </c>
      <c r="AT368" s="24">
        <v>1</v>
      </c>
      <c r="AU368" s="27">
        <v>8</v>
      </c>
      <c r="AV368" s="27"/>
      <c r="AW368" s="22">
        <v>40018</v>
      </c>
      <c r="AX368" s="22">
        <f>IF(ISERROR(VLOOKUP($J368,'[1]early late'!$G$1:$BT$134,7,FALSE)),"",VLOOKUP($J368,'[1]early late'!$G$1:$BT$134,7,FALSE))</f>
        <v>40024</v>
      </c>
      <c r="AY368" s="22">
        <f>AY367</f>
        <v>40182</v>
      </c>
      <c r="AZ368" s="27">
        <f t="shared" si="318"/>
        <v>5.333333333333333</v>
      </c>
      <c r="BA368" t="s">
        <v>118</v>
      </c>
      <c r="BB368" s="25">
        <f t="shared" si="312"/>
        <v>1</v>
      </c>
      <c r="BC368" s="27">
        <v>2.1800000000000002</v>
      </c>
      <c r="BD368" s="27">
        <v>19.36</v>
      </c>
      <c r="BE368" s="27">
        <v>3.03</v>
      </c>
      <c r="BF368" s="27">
        <v>17.41</v>
      </c>
      <c r="BG368" s="27">
        <f>IF(ISERROR(VLOOKUP($J368,'[1]early late'!$G$1:$BT$134,8,FALSE)),"",VLOOKUP($J368,'[1]early late'!$G$1:$BT$134,8,FALSE))</f>
        <v>6</v>
      </c>
      <c r="BH368" s="27">
        <f>IF(ISERROR(VLOOKUP($J368,'[1]early late'!$G$1:$BT$134,9,FALSE)),"",VLOOKUP($J368,'[1]early late'!$G$1:$BT$134,9,FALSE))</f>
        <v>2.98</v>
      </c>
      <c r="BI368" s="27"/>
      <c r="BJ368">
        <v>3.47</v>
      </c>
      <c r="BK368">
        <v>27.6</v>
      </c>
      <c r="BM368" s="28" t="s">
        <v>196</v>
      </c>
      <c r="BN368" s="28">
        <f>IF(ISERROR(VLOOKUP($J368,'[1]early late'!$G$1:$BT$134,40,FALSE)),"",VLOOKUP($J368,'[1]early late'!$G$1:$BT$134,40,FALSE))</f>
        <v>0.79999999999999982</v>
      </c>
      <c r="BO368" s="28">
        <f>IF(ISERROR(VLOOKUP($J368,'[1]early late'!$G$1:$BT$134,41,FALSE)),"",VLOOKUP($J368,'[1]early late'!$G$1:$BT$134,41,FALSE))</f>
        <v>0.49000000000000021</v>
      </c>
      <c r="BP368">
        <f t="shared" si="296"/>
        <v>0.84999999999999964</v>
      </c>
      <c r="BQ368">
        <f t="shared" si="330"/>
        <v>-1.9499999999999993</v>
      </c>
      <c r="BR368">
        <f t="shared" si="331"/>
        <v>-2.7999999999999989</v>
      </c>
      <c r="BS368">
        <f t="shared" si="297"/>
        <v>1.29</v>
      </c>
      <c r="BT368">
        <f t="shared" si="332"/>
        <v>8.240000000000002</v>
      </c>
      <c r="BU368">
        <f t="shared" si="333"/>
        <v>6.9500000000000028</v>
      </c>
      <c r="BV368" t="str">
        <f t="shared" si="320"/>
        <v/>
      </c>
      <c r="BW368" s="24">
        <f t="shared" si="344"/>
        <v>1</v>
      </c>
      <c r="BX368" s="24">
        <f t="shared" si="334"/>
        <v>-0.19999999999999973</v>
      </c>
      <c r="BY368" s="24">
        <f t="shared" si="335"/>
        <v>-0.64999999999999991</v>
      </c>
      <c r="BZ368" s="24">
        <f t="shared" si="336"/>
        <v>0.88999999999999968</v>
      </c>
      <c r="CA368" s="24">
        <f t="shared" si="337"/>
        <v>1</v>
      </c>
      <c r="CB368" s="24">
        <f t="shared" si="298"/>
        <v>0</v>
      </c>
      <c r="CC368" s="24">
        <f t="shared" si="338"/>
        <v>0</v>
      </c>
      <c r="CD368" s="25">
        <f t="shared" si="339"/>
        <v>0</v>
      </c>
      <c r="CE368" s="24">
        <f t="shared" si="340"/>
        <v>1</v>
      </c>
      <c r="CF368">
        <f t="shared" si="341"/>
        <v>1</v>
      </c>
      <c r="CG368">
        <f t="shared" si="299"/>
        <v>1</v>
      </c>
      <c r="CH368">
        <f t="shared" si="300"/>
        <v>1</v>
      </c>
      <c r="CI368">
        <f t="shared" si="301"/>
        <v>1</v>
      </c>
      <c r="CJ368">
        <f t="shared" si="302"/>
        <v>1</v>
      </c>
      <c r="CK368">
        <f t="shared" si="308"/>
        <v>6.2015503875968987</v>
      </c>
      <c r="CL368">
        <f t="shared" si="305"/>
        <v>0.71</v>
      </c>
      <c r="CM368">
        <f t="shared" si="306"/>
        <v>0</v>
      </c>
      <c r="CN368" t="str">
        <f t="shared" si="342"/>
        <v/>
      </c>
      <c r="CO368" t="str">
        <f t="shared" si="343"/>
        <v/>
      </c>
    </row>
    <row r="369" spans="1:93" ht="16" hidden="1" x14ac:dyDescent="0.2">
      <c r="A369">
        <v>44</v>
      </c>
      <c r="B369" t="s">
        <v>215</v>
      </c>
      <c r="C369" t="s">
        <v>94</v>
      </c>
      <c r="D369" t="s">
        <v>216</v>
      </c>
      <c r="E369" t="s">
        <v>217</v>
      </c>
      <c r="F369" t="s">
        <v>97</v>
      </c>
      <c r="G369">
        <v>90732</v>
      </c>
      <c r="H369" t="s">
        <v>218</v>
      </c>
      <c r="J369" t="str">
        <f t="shared" si="322"/>
        <v>Dolores Nawa_0</v>
      </c>
      <c r="K369" s="22">
        <f>IF(ISERROR(VLOOKUP($J369,'[1]early late'!$G$1:$BT$134,4,FALSE)),"",VLOOKUP($J369,'[1]early late'!$G$1:$BT$134,4,FALSE))</f>
        <v>8886</v>
      </c>
      <c r="L369">
        <v>1</v>
      </c>
      <c r="M369" s="22" t="s">
        <v>219</v>
      </c>
      <c r="N369" s="22"/>
      <c r="O369">
        <v>1</v>
      </c>
      <c r="P369">
        <v>0</v>
      </c>
      <c r="Q369">
        <v>1</v>
      </c>
      <c r="R369">
        <f t="shared" si="323"/>
        <v>0</v>
      </c>
      <c r="S369">
        <f t="shared" si="324"/>
        <v>1</v>
      </c>
      <c r="T369">
        <f t="shared" si="325"/>
        <v>0</v>
      </c>
      <c r="U369">
        <f t="shared" si="326"/>
        <v>0</v>
      </c>
      <c r="V369">
        <f t="shared" si="327"/>
        <v>0</v>
      </c>
      <c r="W369">
        <f t="shared" si="319"/>
        <v>0</v>
      </c>
      <c r="X369">
        <f t="shared" si="328"/>
        <v>1</v>
      </c>
      <c r="Y369" s="22" t="s">
        <v>220</v>
      </c>
      <c r="Z369">
        <v>0</v>
      </c>
      <c r="AA369">
        <f t="shared" si="317"/>
        <v>1</v>
      </c>
      <c r="AB369">
        <f t="shared" si="309"/>
        <v>1</v>
      </c>
      <c r="AC369">
        <v>1</v>
      </c>
      <c r="AD369">
        <v>0</v>
      </c>
      <c r="AE369">
        <f t="shared" si="329"/>
        <v>0</v>
      </c>
      <c r="AF369" s="23">
        <f t="shared" si="321"/>
        <v>0</v>
      </c>
      <c r="AG369">
        <f t="shared" si="310"/>
        <v>0</v>
      </c>
      <c r="AH369">
        <v>0</v>
      </c>
      <c r="AJ369">
        <f t="shared" si="311"/>
        <v>0</v>
      </c>
      <c r="AK369" s="22" t="s">
        <v>221</v>
      </c>
      <c r="AN369">
        <f>IF(ISERROR(VLOOKUP($J369,'[1]early late'!$G$1:$BT$134,6,FALSE)),"",VLOOKUP($J369,'[1]early late'!$G$1:$BT$134,6,FALSE))</f>
        <v>11</v>
      </c>
      <c r="AO369" s="24">
        <v>2</v>
      </c>
      <c r="AP369" s="25">
        <f t="shared" si="295"/>
        <v>83.854794520547941</v>
      </c>
      <c r="AQ369">
        <v>1</v>
      </c>
      <c r="AS369" s="26">
        <v>0</v>
      </c>
      <c r="AT369" s="24">
        <v>1</v>
      </c>
      <c r="AU369" s="27">
        <v>8</v>
      </c>
      <c r="AV369" s="27"/>
      <c r="AW369" s="22">
        <v>39939</v>
      </c>
      <c r="AX369" s="22">
        <f>IF(ISERROR(VLOOKUP($J369,'[1]early late'!$G$1:$BT$134,7,FALSE)),"",VLOOKUP($J369,'[1]early late'!$G$1:$BT$134,7,FALSE))</f>
        <v>39944</v>
      </c>
      <c r="AY369" s="22">
        <v>40213</v>
      </c>
      <c r="AZ369" s="27">
        <f t="shared" si="318"/>
        <v>8.9333333333333336</v>
      </c>
      <c r="BA369" t="s">
        <v>101</v>
      </c>
      <c r="BB369" s="25">
        <f t="shared" si="312"/>
        <v>0</v>
      </c>
      <c r="BC369" s="27">
        <v>1.05</v>
      </c>
      <c r="BD369" s="27">
        <v>17.760000000000002</v>
      </c>
      <c r="BE369" s="27">
        <v>4.01</v>
      </c>
      <c r="BF369" s="27">
        <v>17.07</v>
      </c>
      <c r="BG369" s="27">
        <f>IF(ISERROR(VLOOKUP($J369,'[1]early late'!$G$1:$BT$134,8,FALSE)),"",VLOOKUP($J369,'[1]early late'!$G$1:$BT$134,8,FALSE))</f>
        <v>5</v>
      </c>
      <c r="BH369" s="27">
        <f>IF(ISERROR(VLOOKUP($J369,'[1]early late'!$G$1:$BT$134,9,FALSE)),"",VLOOKUP($J369,'[1]early late'!$G$1:$BT$134,9,FALSE))</f>
        <v>4.1760000000000002</v>
      </c>
      <c r="BI369" s="27"/>
      <c r="BJ369">
        <v>3.66</v>
      </c>
      <c r="BK369">
        <v>13.64</v>
      </c>
      <c r="BM369" s="28" t="s">
        <v>222</v>
      </c>
      <c r="BN369" s="28">
        <f>IF(ISERROR(VLOOKUP($J369,'[1]early late'!$G$1:$BT$134,40,FALSE)),"",VLOOKUP($J369,'[1]early late'!$G$1:$BT$134,40,FALSE))</f>
        <v>3.1260000000000003</v>
      </c>
      <c r="BO369" s="28">
        <f>IF(ISERROR(VLOOKUP($J369,'[1]early late'!$G$1:$BT$134,41,FALSE)),"",VLOOKUP($J369,'[1]early late'!$G$1:$BT$134,41,FALSE))</f>
        <v>-0.51600000000000001</v>
      </c>
      <c r="BP369">
        <f t="shared" si="296"/>
        <v>2.96</v>
      </c>
      <c r="BQ369">
        <f t="shared" si="330"/>
        <v>-0.69000000000000128</v>
      </c>
      <c r="BR369">
        <f t="shared" si="331"/>
        <v>-3.6500000000000012</v>
      </c>
      <c r="BS369">
        <f t="shared" si="297"/>
        <v>2.6100000000000003</v>
      </c>
      <c r="BT369">
        <f t="shared" si="332"/>
        <v>-4.120000000000001</v>
      </c>
      <c r="BU369">
        <f t="shared" si="333"/>
        <v>-6.73</v>
      </c>
      <c r="BV369" t="str">
        <f t="shared" si="320"/>
        <v/>
      </c>
      <c r="BW369" s="24">
        <f t="shared" si="344"/>
        <v>1</v>
      </c>
      <c r="BX369" s="24">
        <f t="shared" si="334"/>
        <v>0.56000000000000005</v>
      </c>
      <c r="BY369" s="24">
        <f t="shared" si="335"/>
        <v>-0.82000000000000006</v>
      </c>
      <c r="BZ369" s="24">
        <f t="shared" si="336"/>
        <v>1.0299999999999998</v>
      </c>
      <c r="CA369" s="24">
        <f t="shared" si="337"/>
        <v>1</v>
      </c>
      <c r="CB369" s="24">
        <f t="shared" si="298"/>
        <v>0</v>
      </c>
      <c r="CC369" s="24">
        <f t="shared" si="338"/>
        <v>1</v>
      </c>
      <c r="CD369" s="25">
        <f t="shared" si="339"/>
        <v>0</v>
      </c>
      <c r="CE369" s="24">
        <f t="shared" si="340"/>
        <v>0</v>
      </c>
      <c r="CF369">
        <f t="shared" si="341"/>
        <v>1</v>
      </c>
      <c r="CG369">
        <f t="shared" si="299"/>
        <v>1</v>
      </c>
      <c r="CH369">
        <f t="shared" si="300"/>
        <v>1</v>
      </c>
      <c r="CI369">
        <f t="shared" si="301"/>
        <v>1</v>
      </c>
      <c r="CJ369">
        <f t="shared" si="302"/>
        <v>1</v>
      </c>
      <c r="CK369">
        <f t="shared" si="308"/>
        <v>3.0651340996168579</v>
      </c>
      <c r="CL369">
        <f t="shared" si="305"/>
        <v>-0.61000000000000032</v>
      </c>
      <c r="CM369">
        <f t="shared" si="306"/>
        <v>0</v>
      </c>
      <c r="CN369" t="str">
        <f t="shared" si="342"/>
        <v/>
      </c>
      <c r="CO369">
        <f t="shared" si="343"/>
        <v>1</v>
      </c>
    </row>
    <row r="370" spans="1:93" ht="16" hidden="1" x14ac:dyDescent="0.2">
      <c r="A370">
        <v>47</v>
      </c>
      <c r="B370" t="s">
        <v>225</v>
      </c>
      <c r="C370" t="s">
        <v>94</v>
      </c>
      <c r="J370" t="str">
        <f t="shared" si="322"/>
        <v>Donna Bean_1</v>
      </c>
      <c r="K370" s="22">
        <f>IF(ISERROR(VLOOKUP($J370,'[1]early late'!$G$1:$BT$134,4,FALSE)),"",VLOOKUP($J370,'[1]early late'!$G$1:$BT$134,4,FALSE))</f>
        <v>18311</v>
      </c>
      <c r="L370">
        <v>0</v>
      </c>
      <c r="M370" s="22"/>
      <c r="N370" s="22"/>
      <c r="O370">
        <v>0</v>
      </c>
      <c r="P370">
        <v>0</v>
      </c>
      <c r="Q370">
        <v>0</v>
      </c>
      <c r="R370">
        <f t="shared" si="323"/>
        <v>0</v>
      </c>
      <c r="S370">
        <f t="shared" si="324"/>
        <v>0</v>
      </c>
      <c r="T370">
        <f t="shared" si="325"/>
        <v>0</v>
      </c>
      <c r="U370">
        <f t="shared" si="326"/>
        <v>0</v>
      </c>
      <c r="V370">
        <f t="shared" si="327"/>
        <v>0</v>
      </c>
      <c r="W370">
        <f t="shared" si="319"/>
        <v>0</v>
      </c>
      <c r="X370">
        <f t="shared" si="328"/>
        <v>0</v>
      </c>
      <c r="Y370" s="22" t="s">
        <v>226</v>
      </c>
      <c r="Z370">
        <v>0</v>
      </c>
      <c r="AA370">
        <f t="shared" si="317"/>
        <v>1</v>
      </c>
      <c r="AB370">
        <f t="shared" si="309"/>
        <v>0</v>
      </c>
      <c r="AC370">
        <v>0</v>
      </c>
      <c r="AD370">
        <v>0</v>
      </c>
      <c r="AE370">
        <f t="shared" si="329"/>
        <v>1</v>
      </c>
      <c r="AF370" s="23">
        <v>1</v>
      </c>
      <c r="AG370">
        <f t="shared" si="310"/>
        <v>0</v>
      </c>
      <c r="AH370">
        <v>0</v>
      </c>
      <c r="AJ370">
        <f t="shared" si="311"/>
        <v>0</v>
      </c>
      <c r="AK370" s="22" t="s">
        <v>227</v>
      </c>
      <c r="AN370">
        <f>IF(ISERROR(VLOOKUP($J370,'[1]early late'!$G$1:$BT$134,6,FALSE)),"",VLOOKUP($J370,'[1]early late'!$G$1:$BT$134,6,FALSE))</f>
        <v>15</v>
      </c>
      <c r="AO370" s="24">
        <v>2</v>
      </c>
      <c r="AP370" s="25">
        <f t="shared" si="295"/>
        <v>58.408219178082192</v>
      </c>
      <c r="AQ370">
        <v>1</v>
      </c>
      <c r="AS370" s="26">
        <v>1</v>
      </c>
      <c r="AT370" s="24">
        <v>1</v>
      </c>
      <c r="AU370" s="27">
        <v>8</v>
      </c>
      <c r="AV370" s="27"/>
      <c r="AW370" s="29">
        <f>AW369</f>
        <v>39939</v>
      </c>
      <c r="AX370" s="22">
        <f>IF(ISERROR(VLOOKUP($J370,'[1]early late'!$G$1:$BT$134,7,FALSE)),"",VLOOKUP($J370,'[1]early late'!$G$1:$BT$134,7,FALSE))</f>
        <v>41324</v>
      </c>
      <c r="AY370" s="29">
        <f>AY369</f>
        <v>40213</v>
      </c>
      <c r="AZ370" s="27">
        <f t="shared" si="318"/>
        <v>8.9333333333333336</v>
      </c>
      <c r="BA370" t="s">
        <v>101</v>
      </c>
      <c r="BB370" s="25">
        <f t="shared" si="312"/>
        <v>0</v>
      </c>
      <c r="BC370">
        <v>0.84</v>
      </c>
      <c r="BD370">
        <v>19.260000000000002</v>
      </c>
      <c r="BE370">
        <v>1.01</v>
      </c>
      <c r="BF370">
        <v>15.37</v>
      </c>
      <c r="BG370" s="27">
        <f>IF(ISERROR(VLOOKUP($J370,'[1]early late'!$G$1:$BT$134,8,FALSE)),"",VLOOKUP($J370,'[1]early late'!$G$1:$BT$134,8,FALSE))</f>
        <v>6</v>
      </c>
      <c r="BH370" s="27">
        <f>IF(ISERROR(VLOOKUP($J370,'[1]early late'!$G$1:$BT$134,9,FALSE)),"",VLOOKUP($J370,'[1]early late'!$G$1:$BT$134,9,FALSE))</f>
        <v>2.98</v>
      </c>
      <c r="BJ370">
        <v>2.64</v>
      </c>
      <c r="BK370">
        <v>15.74</v>
      </c>
      <c r="BN370" s="28">
        <f>IF(ISERROR(VLOOKUP($J370,'[1]early late'!$G$1:$BT$134,40,FALSE)),"",VLOOKUP($J370,'[1]early late'!$G$1:$BT$134,40,FALSE))</f>
        <v>2.14</v>
      </c>
      <c r="BO370" s="28">
        <f>IF(ISERROR(VLOOKUP($J370,'[1]early late'!$G$1:$BT$134,41,FALSE)),"",VLOOKUP($J370,'[1]early late'!$G$1:$BT$134,41,FALSE))</f>
        <v>-0.33999999999999986</v>
      </c>
      <c r="BP370">
        <f t="shared" si="296"/>
        <v>0.17000000000000004</v>
      </c>
      <c r="BQ370">
        <f t="shared" si="330"/>
        <v>-3.8900000000000023</v>
      </c>
      <c r="BR370">
        <f t="shared" si="331"/>
        <v>-4.0600000000000023</v>
      </c>
      <c r="BS370">
        <f t="shared" si="297"/>
        <v>1.8000000000000003</v>
      </c>
      <c r="BT370">
        <f t="shared" si="332"/>
        <v>-3.5200000000000014</v>
      </c>
      <c r="BU370">
        <f t="shared" si="333"/>
        <v>-5.3200000000000021</v>
      </c>
      <c r="BV370" t="str">
        <f t="shared" si="320"/>
        <v/>
      </c>
      <c r="BW370" s="24">
        <f t="shared" si="344"/>
        <v>0</v>
      </c>
      <c r="BX370" s="24">
        <f t="shared" si="334"/>
        <v>0.53000000000000025</v>
      </c>
      <c r="BY370" s="24">
        <f t="shared" si="335"/>
        <v>-0.21000000000000008</v>
      </c>
      <c r="BZ370" s="24">
        <f t="shared" si="336"/>
        <v>-2.0199999999999996</v>
      </c>
      <c r="CA370" s="24">
        <f t="shared" si="337"/>
        <v>1</v>
      </c>
      <c r="CB370" s="24" t="str">
        <f t="shared" si="298"/>
        <v/>
      </c>
      <c r="CC370" s="24">
        <f t="shared" si="338"/>
        <v>1</v>
      </c>
      <c r="CD370" s="25">
        <f t="shared" si="339"/>
        <v>0</v>
      </c>
      <c r="CE370" s="24">
        <f t="shared" si="340"/>
        <v>0</v>
      </c>
      <c r="CF370">
        <f t="shared" si="341"/>
        <v>1</v>
      </c>
      <c r="CG370">
        <f t="shared" si="299"/>
        <v>1</v>
      </c>
      <c r="CH370">
        <f t="shared" si="300"/>
        <v>1</v>
      </c>
      <c r="CI370">
        <f t="shared" si="301"/>
        <v>1</v>
      </c>
      <c r="CJ370">
        <f t="shared" si="302"/>
        <v>1</v>
      </c>
      <c r="CK370">
        <f t="shared" si="308"/>
        <v>4.4444444444444438</v>
      </c>
      <c r="CL370">
        <f t="shared" si="305"/>
        <v>0.19999999999999973</v>
      </c>
      <c r="CM370">
        <f t="shared" si="306"/>
        <v>0</v>
      </c>
      <c r="CN370" t="str">
        <f t="shared" si="342"/>
        <v/>
      </c>
      <c r="CO370" t="str">
        <f t="shared" si="343"/>
        <v/>
      </c>
    </row>
    <row r="371" spans="1:93" ht="16" hidden="1" x14ac:dyDescent="0.2">
      <c r="A371">
        <v>53</v>
      </c>
      <c r="B371" t="s">
        <v>240</v>
      </c>
      <c r="C371" t="s">
        <v>94</v>
      </c>
      <c r="D371" t="s">
        <v>241</v>
      </c>
      <c r="E371" t="s">
        <v>242</v>
      </c>
      <c r="F371" t="s">
        <v>97</v>
      </c>
      <c r="G371">
        <v>91423</v>
      </c>
      <c r="H371" t="s">
        <v>243</v>
      </c>
      <c r="J371" t="str">
        <f t="shared" si="322"/>
        <v>Edie Kianfar_1</v>
      </c>
      <c r="K371" s="22">
        <f>IF(ISERROR(VLOOKUP($J371,'[1]early late'!$G$1:$BT$134,4,FALSE)),"",VLOOKUP($J371,'[1]early late'!$G$1:$BT$134,4,FALSE))</f>
        <v>16747</v>
      </c>
      <c r="L371">
        <v>0</v>
      </c>
      <c r="M371" s="22"/>
      <c r="N371" s="22"/>
      <c r="O371">
        <v>0</v>
      </c>
      <c r="P371">
        <v>0</v>
      </c>
      <c r="Q371">
        <v>0</v>
      </c>
      <c r="R371">
        <f t="shared" si="323"/>
        <v>0</v>
      </c>
      <c r="S371">
        <f t="shared" si="324"/>
        <v>0</v>
      </c>
      <c r="T371">
        <f t="shared" si="325"/>
        <v>0</v>
      </c>
      <c r="U371">
        <f t="shared" si="326"/>
        <v>0</v>
      </c>
      <c r="V371">
        <f t="shared" si="327"/>
        <v>0</v>
      </c>
      <c r="W371">
        <f t="shared" si="319"/>
        <v>0</v>
      </c>
      <c r="X371">
        <f t="shared" si="328"/>
        <v>0</v>
      </c>
      <c r="Y371" s="22" t="s">
        <v>244</v>
      </c>
      <c r="Z371">
        <v>0</v>
      </c>
      <c r="AA371">
        <f t="shared" si="317"/>
        <v>1</v>
      </c>
      <c r="AB371">
        <f t="shared" si="309"/>
        <v>0</v>
      </c>
      <c r="AC371">
        <v>0</v>
      </c>
      <c r="AD371">
        <v>0</v>
      </c>
      <c r="AE371">
        <f t="shared" si="329"/>
        <v>0</v>
      </c>
      <c r="AF371" s="23">
        <f t="shared" ref="AF371:AF376" si="345">IF(ISERROR(SEARCH("canth",Y371)),0,1)</f>
        <v>1</v>
      </c>
      <c r="AG371">
        <f t="shared" si="310"/>
        <v>0</v>
      </c>
      <c r="AH371">
        <v>0</v>
      </c>
      <c r="AJ371">
        <f t="shared" si="311"/>
        <v>0</v>
      </c>
      <c r="AK371" s="22"/>
      <c r="AN371">
        <f>IF(ISERROR(VLOOKUP($J371,'[1]early late'!$G$1:$BT$134,6,FALSE)),"",VLOOKUP($J371,'[1]early late'!$G$1:$BT$134,6,FALSE))</f>
        <v>14</v>
      </c>
      <c r="AO371" s="24">
        <v>2</v>
      </c>
      <c r="AP371" s="25">
        <f t="shared" si="295"/>
        <v>60.726027397260275</v>
      </c>
      <c r="AQ371">
        <v>1</v>
      </c>
      <c r="AS371" s="26">
        <v>1</v>
      </c>
      <c r="AT371" s="24">
        <v>1</v>
      </c>
      <c r="AU371" s="27">
        <v>8</v>
      </c>
      <c r="AW371" s="22">
        <v>39234</v>
      </c>
      <c r="AX371" s="22">
        <f>IF(ISERROR(VLOOKUP($J371,'[1]early late'!$G$1:$BT$134,7,FALSE)),"",VLOOKUP($J371,'[1]early late'!$G$1:$BT$134,7,FALSE))</f>
        <v>39240</v>
      </c>
      <c r="AY371" s="22">
        <v>39342</v>
      </c>
      <c r="AZ371" s="27">
        <f t="shared" si="318"/>
        <v>3.5333333333333332</v>
      </c>
      <c r="BA371" t="s">
        <v>245</v>
      </c>
      <c r="BB371" s="25">
        <f t="shared" si="312"/>
        <v>2</v>
      </c>
      <c r="BC371" s="27">
        <v>1.71</v>
      </c>
      <c r="BD371" s="27">
        <v>22.9</v>
      </c>
      <c r="BE371" s="27">
        <v>3.43</v>
      </c>
      <c r="BF371" s="27">
        <v>17.82</v>
      </c>
      <c r="BG371" s="27">
        <f>IF(ISERROR(VLOOKUP($J371,'[1]early late'!$G$1:$BT$134,8,FALSE)),"",VLOOKUP($J371,'[1]early late'!$G$1:$BT$134,8,FALSE))</f>
        <v>6</v>
      </c>
      <c r="BH371" s="27">
        <f>IF(ISERROR(VLOOKUP($J371,'[1]early late'!$G$1:$BT$134,9,FALSE)),"",VLOOKUP($J371,'[1]early late'!$G$1:$BT$134,9,FALSE))</f>
        <v>1.103</v>
      </c>
      <c r="BI371" s="27"/>
      <c r="BJ371" s="27">
        <v>1.38</v>
      </c>
      <c r="BK371" s="27">
        <v>19.14</v>
      </c>
      <c r="BM371" s="28"/>
      <c r="BN371" s="28">
        <f>IF(ISERROR(VLOOKUP($J371,'[1]early late'!$G$1:$BT$134,40,FALSE)),"",VLOOKUP($J371,'[1]early late'!$G$1:$BT$134,40,FALSE))</f>
        <v>-0.60699999999999998</v>
      </c>
      <c r="BO371" s="28">
        <f>IF(ISERROR(VLOOKUP($J371,'[1]early late'!$G$1:$BT$134,41,FALSE)),"",VLOOKUP($J371,'[1]early late'!$G$1:$BT$134,41,FALSE))</f>
        <v>0.27699999999999991</v>
      </c>
      <c r="BP371">
        <f t="shared" si="296"/>
        <v>1.7200000000000002</v>
      </c>
      <c r="BQ371">
        <f t="shared" si="330"/>
        <v>-5.0799999999999983</v>
      </c>
      <c r="BR371">
        <f t="shared" si="331"/>
        <v>-6.7999999999999989</v>
      </c>
      <c r="BS371">
        <f t="shared" si="297"/>
        <v>-0.33000000000000007</v>
      </c>
      <c r="BT371">
        <f t="shared" si="332"/>
        <v>-3.759999999999998</v>
      </c>
      <c r="BU371">
        <f t="shared" si="333"/>
        <v>-3.4299999999999962</v>
      </c>
      <c r="BV371" t="str">
        <f t="shared" si="320"/>
        <v/>
      </c>
      <c r="BW371" s="24">
        <f t="shared" si="344"/>
        <v>1</v>
      </c>
      <c r="BX371" s="24">
        <f t="shared" si="334"/>
        <v>-0.14300000000000002</v>
      </c>
      <c r="BY371" s="24">
        <f t="shared" si="335"/>
        <v>1.0419999999999998</v>
      </c>
      <c r="BZ371" s="24">
        <f t="shared" si="336"/>
        <v>0.54900000000000038</v>
      </c>
      <c r="CA371" s="24">
        <f t="shared" si="337"/>
        <v>0</v>
      </c>
      <c r="CB371" s="24">
        <f t="shared" si="298"/>
        <v>0</v>
      </c>
      <c r="CC371" s="24">
        <f t="shared" si="338"/>
        <v>1</v>
      </c>
      <c r="CD371" s="25">
        <f t="shared" si="339"/>
        <v>0</v>
      </c>
      <c r="CE371" s="24">
        <f t="shared" si="340"/>
        <v>1</v>
      </c>
      <c r="CF371">
        <f t="shared" si="341"/>
        <v>1</v>
      </c>
      <c r="CG371">
        <f t="shared" si="299"/>
        <v>0</v>
      </c>
      <c r="CH371">
        <f t="shared" si="300"/>
        <v>0</v>
      </c>
      <c r="CI371">
        <f t="shared" si="301"/>
        <v>1</v>
      </c>
      <c r="CJ371">
        <f t="shared" si="302"/>
        <v>1</v>
      </c>
      <c r="CK371">
        <f t="shared" si="308"/>
        <v>-24.242424242424239</v>
      </c>
      <c r="CL371">
        <f t="shared" si="305"/>
        <v>2.33</v>
      </c>
      <c r="CM371">
        <f t="shared" si="306"/>
        <v>1</v>
      </c>
      <c r="CN371" t="str">
        <f t="shared" si="342"/>
        <v/>
      </c>
      <c r="CO371" t="str">
        <f t="shared" si="343"/>
        <v/>
      </c>
    </row>
    <row r="372" spans="1:93" ht="16" hidden="1" x14ac:dyDescent="0.2">
      <c r="A372">
        <v>61</v>
      </c>
      <c r="B372" t="s">
        <v>264</v>
      </c>
      <c r="C372" t="s">
        <v>94</v>
      </c>
      <c r="D372" t="s">
        <v>265</v>
      </c>
      <c r="E372" t="s">
        <v>109</v>
      </c>
      <c r="F372" t="s">
        <v>97</v>
      </c>
      <c r="G372">
        <v>90077</v>
      </c>
      <c r="H372" t="s">
        <v>266</v>
      </c>
      <c r="J372" t="str">
        <f t="shared" si="322"/>
        <v>Esshagh Shoohed_1</v>
      </c>
      <c r="K372" s="22">
        <v>7563</v>
      </c>
      <c r="L372">
        <v>1</v>
      </c>
      <c r="M372" t="s">
        <v>270</v>
      </c>
      <c r="O372">
        <v>1</v>
      </c>
      <c r="P372">
        <v>0</v>
      </c>
      <c r="Q372">
        <v>0</v>
      </c>
      <c r="R372">
        <f t="shared" si="323"/>
        <v>0</v>
      </c>
      <c r="S372">
        <f t="shared" si="324"/>
        <v>1</v>
      </c>
      <c r="T372">
        <f t="shared" si="325"/>
        <v>0</v>
      </c>
      <c r="U372">
        <f t="shared" si="326"/>
        <v>0</v>
      </c>
      <c r="V372">
        <f t="shared" si="327"/>
        <v>0</v>
      </c>
      <c r="W372">
        <f t="shared" si="319"/>
        <v>0</v>
      </c>
      <c r="X372">
        <f t="shared" si="328"/>
        <v>0</v>
      </c>
      <c r="Y372" s="22" t="s">
        <v>267</v>
      </c>
      <c r="Z372">
        <v>0</v>
      </c>
      <c r="AA372">
        <f t="shared" si="317"/>
        <v>1</v>
      </c>
      <c r="AB372">
        <f t="shared" si="309"/>
        <v>1</v>
      </c>
      <c r="AC372">
        <v>0</v>
      </c>
      <c r="AD372">
        <v>1</v>
      </c>
      <c r="AE372">
        <f t="shared" si="329"/>
        <v>0</v>
      </c>
      <c r="AF372" s="23">
        <f t="shared" si="345"/>
        <v>0</v>
      </c>
      <c r="AG372">
        <f t="shared" ref="AG372:AG403" si="346">IF(ISERROR(SEARCH("entro",Y372)),0,1)</f>
        <v>0</v>
      </c>
      <c r="AH372">
        <v>1</v>
      </c>
      <c r="AI372" t="s">
        <v>271</v>
      </c>
      <c r="AJ372">
        <f t="shared" si="311"/>
        <v>0</v>
      </c>
      <c r="AK372" s="22" t="s">
        <v>268</v>
      </c>
      <c r="AL372">
        <v>24</v>
      </c>
      <c r="AN372">
        <v>17</v>
      </c>
      <c r="AO372" s="24">
        <v>1</v>
      </c>
      <c r="AP372" s="25">
        <f t="shared" si="295"/>
        <v>81.101369863013701</v>
      </c>
      <c r="AQ372">
        <v>1</v>
      </c>
      <c r="AS372" s="26">
        <v>1</v>
      </c>
      <c r="AT372" s="24">
        <v>1</v>
      </c>
      <c r="AU372" s="27">
        <v>8</v>
      </c>
      <c r="AV372" s="27"/>
      <c r="AW372" s="22">
        <v>37596</v>
      </c>
      <c r="AX372" s="22" t="str">
        <f>IF(ISERROR(VLOOKUP($J372,'[1]early late'!$G$1:$BT$134,7,FALSE)),"",VLOOKUP($J372,'[1]early late'!$G$1:$BT$134,7,FALSE))</f>
        <v/>
      </c>
      <c r="AY372" s="22">
        <f>AY371</f>
        <v>39342</v>
      </c>
      <c r="AZ372" s="27">
        <f t="shared" si="318"/>
        <v>57.366666666666667</v>
      </c>
      <c r="BA372" t="s">
        <v>118</v>
      </c>
      <c r="BB372" s="25">
        <f t="shared" si="312"/>
        <v>1</v>
      </c>
      <c r="BC372" s="27">
        <v>-0.248</v>
      </c>
      <c r="BD372" s="27">
        <v>17.332000000000001</v>
      </c>
      <c r="BE372" s="27">
        <v>2.92</v>
      </c>
      <c r="BF372" s="27">
        <v>21.57</v>
      </c>
      <c r="BG372" s="27" t="str">
        <f>IF(ISERROR(VLOOKUP($J372,'[1]early late'!$G$1:$BT$134,8,FALSE)),"",VLOOKUP($J372,'[1]early late'!$G$1:$BT$134,8,FALSE))</f>
        <v/>
      </c>
      <c r="BH372" s="27" t="str">
        <f>IF(ISERROR(VLOOKUP($J372,'[1]early late'!$G$1:$BT$134,9,FALSE)),"",VLOOKUP($J372,'[1]early late'!$G$1:$BT$134,9,FALSE))</f>
        <v/>
      </c>
      <c r="BI372" s="27"/>
      <c r="BJ372">
        <v>1.6</v>
      </c>
      <c r="BK372">
        <v>16.73</v>
      </c>
      <c r="BM372" s="28" t="s">
        <v>269</v>
      </c>
      <c r="BN372" s="28" t="str">
        <f>IF(ISERROR(VLOOKUP($J372,'[1]early late'!$G$1:$BT$134,40,FALSE)),"",VLOOKUP($J372,'[1]early late'!$G$1:$BT$134,40,FALSE))</f>
        <v/>
      </c>
      <c r="BO372" s="28" t="str">
        <f>IF(ISERROR(VLOOKUP($J372,'[1]early late'!$G$1:$BT$134,41,FALSE)),"",VLOOKUP($J372,'[1]early late'!$G$1:$BT$134,41,FALSE))</f>
        <v/>
      </c>
      <c r="BP372">
        <f t="shared" si="296"/>
        <v>3.1680000000000001</v>
      </c>
      <c r="BQ372">
        <f t="shared" si="330"/>
        <v>4.2379999999999995</v>
      </c>
      <c r="BR372">
        <f t="shared" si="331"/>
        <v>1.0699999999999994</v>
      </c>
      <c r="BS372">
        <f t="shared" si="297"/>
        <v>1.8480000000000001</v>
      </c>
      <c r="BT372">
        <f t="shared" si="332"/>
        <v>-0.60200000000000031</v>
      </c>
      <c r="BU372">
        <f t="shared" si="333"/>
        <v>-2.4500000000000011</v>
      </c>
      <c r="BV372" t="str">
        <f t="shared" si="320"/>
        <v/>
      </c>
      <c r="BW372" s="24">
        <f t="shared" si="344"/>
        <v>1</v>
      </c>
      <c r="BX372" s="24">
        <f t="shared" si="334"/>
        <v>-1.54</v>
      </c>
      <c r="BY372" s="24">
        <f t="shared" si="335"/>
        <v>-2.1619999999999999</v>
      </c>
      <c r="BZ372" s="24">
        <f t="shared" si="336"/>
        <v>0.85000000000000009</v>
      </c>
      <c r="CA372" s="24">
        <f t="shared" si="337"/>
        <v>0</v>
      </c>
      <c r="CB372" s="24">
        <f t="shared" si="298"/>
        <v>0</v>
      </c>
      <c r="CC372" s="24">
        <f t="shared" si="338"/>
        <v>1</v>
      </c>
      <c r="CD372" s="25">
        <f t="shared" si="339"/>
        <v>0</v>
      </c>
      <c r="CE372" s="24">
        <f t="shared" si="340"/>
        <v>1</v>
      </c>
      <c r="CF372">
        <f t="shared" si="341"/>
        <v>1</v>
      </c>
      <c r="CG372">
        <f t="shared" si="299"/>
        <v>0</v>
      </c>
      <c r="CH372">
        <f t="shared" si="300"/>
        <v>1</v>
      </c>
      <c r="CI372">
        <f t="shared" si="301"/>
        <v>0</v>
      </c>
      <c r="CJ372">
        <f t="shared" si="302"/>
        <v>0</v>
      </c>
      <c r="CK372">
        <f t="shared" si="308"/>
        <v>4.329004329004329</v>
      </c>
      <c r="CL372">
        <f t="shared" si="305"/>
        <v>0.15199999999999991</v>
      </c>
      <c r="CM372">
        <f t="shared" si="306"/>
        <v>0</v>
      </c>
      <c r="CN372" t="str">
        <f t="shared" si="342"/>
        <v/>
      </c>
      <c r="CO372">
        <f t="shared" si="343"/>
        <v>1</v>
      </c>
    </row>
    <row r="373" spans="1:93" ht="16" x14ac:dyDescent="0.2">
      <c r="A373">
        <v>64</v>
      </c>
      <c r="B373" t="s">
        <v>281</v>
      </c>
      <c r="C373" t="s">
        <v>94</v>
      </c>
      <c r="D373" t="s">
        <v>282</v>
      </c>
      <c r="E373" t="s">
        <v>283</v>
      </c>
      <c r="F373" t="s">
        <v>97</v>
      </c>
      <c r="G373">
        <v>90069</v>
      </c>
      <c r="H373" t="s">
        <v>284</v>
      </c>
      <c r="J373" t="str">
        <f t="shared" si="322"/>
        <v>Frank Fried_0</v>
      </c>
      <c r="K373" s="22">
        <v>10367</v>
      </c>
      <c r="L373">
        <v>0</v>
      </c>
      <c r="M373" s="22"/>
      <c r="N373" s="22"/>
      <c r="O373">
        <v>0</v>
      </c>
      <c r="P373">
        <v>0</v>
      </c>
      <c r="Q373">
        <v>0</v>
      </c>
      <c r="R373">
        <f t="shared" si="323"/>
        <v>0</v>
      </c>
      <c r="S373">
        <f t="shared" si="324"/>
        <v>0</v>
      </c>
      <c r="T373">
        <f t="shared" si="325"/>
        <v>0</v>
      </c>
      <c r="U373">
        <f t="shared" si="326"/>
        <v>0</v>
      </c>
      <c r="V373">
        <f t="shared" si="327"/>
        <v>0</v>
      </c>
      <c r="W373">
        <f t="shared" si="319"/>
        <v>0</v>
      </c>
      <c r="X373">
        <f t="shared" si="328"/>
        <v>0</v>
      </c>
      <c r="Y373" s="22" t="s">
        <v>158</v>
      </c>
      <c r="Z373">
        <v>0</v>
      </c>
      <c r="AA373">
        <f t="shared" si="317"/>
        <v>1</v>
      </c>
      <c r="AB373">
        <f t="shared" si="309"/>
        <v>0</v>
      </c>
      <c r="AC373">
        <v>0</v>
      </c>
      <c r="AD373">
        <v>0</v>
      </c>
      <c r="AE373">
        <f t="shared" si="329"/>
        <v>0</v>
      </c>
      <c r="AF373" s="23">
        <f t="shared" si="345"/>
        <v>0</v>
      </c>
      <c r="AG373">
        <f t="shared" si="346"/>
        <v>0</v>
      </c>
      <c r="AH373">
        <v>0</v>
      </c>
      <c r="AJ373">
        <f t="shared" si="311"/>
        <v>0</v>
      </c>
      <c r="AK373" s="22"/>
      <c r="AM373">
        <v>17</v>
      </c>
      <c r="AN373">
        <v>12</v>
      </c>
      <c r="AO373" s="24">
        <v>1</v>
      </c>
      <c r="AP373" s="25">
        <f t="shared" si="295"/>
        <v>74.147945205479445</v>
      </c>
      <c r="AQ373">
        <v>1</v>
      </c>
      <c r="AS373" s="26">
        <v>0</v>
      </c>
      <c r="AT373" s="24">
        <v>1</v>
      </c>
      <c r="AU373" s="27">
        <v>8</v>
      </c>
      <c r="AW373" s="22">
        <v>37825</v>
      </c>
      <c r="AX373" s="22" t="str">
        <f>IF(ISERROR(VLOOKUP($J373,'[1]early late'!$G$1:$BT$134,7,FALSE)),"",VLOOKUP($J373,'[1]early late'!$G$1:$BT$134,7,FALSE))</f>
        <v/>
      </c>
      <c r="AY373" s="22">
        <v>38300</v>
      </c>
      <c r="AZ373" s="27">
        <f t="shared" si="318"/>
        <v>15.533333333333333</v>
      </c>
      <c r="BA373" t="s">
        <v>101</v>
      </c>
      <c r="BB373" s="25">
        <f t="shared" ref="BB373:BB404" si="347">IF($BA373="OD",0,IF($BA373="OS",1,IF($BA373="OU",2,IF($BA373="null",3,""))))</f>
        <v>0</v>
      </c>
      <c r="BC373" s="27">
        <v>-2.27</v>
      </c>
      <c r="BD373" s="27">
        <v>19.420000000000002</v>
      </c>
      <c r="BE373" s="27">
        <v>0</v>
      </c>
      <c r="BF373" s="27">
        <v>18.588999999999999</v>
      </c>
      <c r="BG373" s="27" t="str">
        <f>IF(ISERROR(VLOOKUP($J373,'[1]early late'!$G$1:$BT$134,8,FALSE)),"",VLOOKUP($J373,'[1]early late'!$G$1:$BT$134,8,FALSE))</f>
        <v/>
      </c>
      <c r="BH373" s="27" t="str">
        <f>IF(ISERROR(VLOOKUP($J373,'[1]early late'!$G$1:$BT$134,9,FALSE)),"",VLOOKUP($J373,'[1]early late'!$G$1:$BT$134,9,FALSE))</f>
        <v/>
      </c>
      <c r="BI373" s="27"/>
      <c r="BJ373">
        <v>0.48799999999999999</v>
      </c>
      <c r="BK373">
        <v>17.257999999999999</v>
      </c>
      <c r="BM373" s="28" t="s">
        <v>285</v>
      </c>
      <c r="BN373" s="28" t="str">
        <f>IF(ISERROR(VLOOKUP($J373,'[1]early late'!$G$1:$BT$134,40,FALSE)),"",VLOOKUP($J373,'[1]early late'!$G$1:$BT$134,40,FALSE))</f>
        <v/>
      </c>
      <c r="BO373" s="28" t="str">
        <f>IF(ISERROR(VLOOKUP($J373,'[1]early late'!$G$1:$BT$134,41,FALSE)),"",VLOOKUP($J373,'[1]early late'!$G$1:$BT$134,41,FALSE))</f>
        <v/>
      </c>
      <c r="BP373">
        <f t="shared" si="296"/>
        <v>2.27</v>
      </c>
      <c r="BQ373">
        <f t="shared" si="330"/>
        <v>-0.83100000000000307</v>
      </c>
      <c r="BR373">
        <f t="shared" si="331"/>
        <v>-3.1010000000000031</v>
      </c>
      <c r="BS373">
        <f t="shared" si="297"/>
        <v>2.758</v>
      </c>
      <c r="BT373">
        <f t="shared" si="332"/>
        <v>-2.1620000000000026</v>
      </c>
      <c r="BU373">
        <f t="shared" si="333"/>
        <v>-4.9200000000000017</v>
      </c>
      <c r="BV373" t="str">
        <f t="shared" si="320"/>
        <v/>
      </c>
      <c r="BW373" s="24">
        <f t="shared" si="344"/>
        <v>1</v>
      </c>
      <c r="BX373" s="24">
        <f t="shared" si="334"/>
        <v>-0.36599999999999999</v>
      </c>
      <c r="BY373" s="24">
        <f t="shared" si="335"/>
        <v>-0.63400000000000012</v>
      </c>
      <c r="BZ373" s="24">
        <f t="shared" si="336"/>
        <v>1.075</v>
      </c>
      <c r="CA373" s="24">
        <f t="shared" si="337"/>
        <v>1</v>
      </c>
      <c r="CB373" s="24">
        <f t="shared" si="298"/>
        <v>0</v>
      </c>
      <c r="CC373" s="24">
        <f t="shared" si="338"/>
        <v>0</v>
      </c>
      <c r="CD373" s="25">
        <f t="shared" si="339"/>
        <v>0</v>
      </c>
      <c r="CE373" s="24">
        <f t="shared" si="340"/>
        <v>0</v>
      </c>
      <c r="CF373">
        <f t="shared" si="341"/>
        <v>1</v>
      </c>
      <c r="CG373">
        <f t="shared" si="299"/>
        <v>0</v>
      </c>
      <c r="CH373">
        <f t="shared" si="300"/>
        <v>1</v>
      </c>
      <c r="CI373">
        <f t="shared" si="301"/>
        <v>1</v>
      </c>
      <c r="CJ373">
        <f t="shared" si="302"/>
        <v>1</v>
      </c>
      <c r="CK373">
        <f t="shared" si="308"/>
        <v>2.9006526468455403</v>
      </c>
      <c r="CL373">
        <f t="shared" si="305"/>
        <v>-0.75800000000000001</v>
      </c>
      <c r="CM373">
        <f t="shared" si="306"/>
        <v>0</v>
      </c>
      <c r="CN373">
        <f t="shared" si="342"/>
        <v>1</v>
      </c>
      <c r="CO373" t="str">
        <f t="shared" si="343"/>
        <v/>
      </c>
    </row>
    <row r="374" spans="1:93" ht="16" x14ac:dyDescent="0.2">
      <c r="A374">
        <v>65</v>
      </c>
      <c r="B374" t="s">
        <v>281</v>
      </c>
      <c r="C374" t="s">
        <v>94</v>
      </c>
      <c r="D374" t="s">
        <v>282</v>
      </c>
      <c r="E374" t="s">
        <v>283</v>
      </c>
      <c r="F374" t="s">
        <v>97</v>
      </c>
      <c r="G374">
        <v>90069</v>
      </c>
      <c r="H374" t="s">
        <v>284</v>
      </c>
      <c r="J374" t="str">
        <f t="shared" si="322"/>
        <v>Frank Fried_1</v>
      </c>
      <c r="K374" s="22">
        <v>10367</v>
      </c>
      <c r="L374">
        <v>0</v>
      </c>
      <c r="M374" s="22"/>
      <c r="N374" s="22"/>
      <c r="O374">
        <v>0</v>
      </c>
      <c r="P374">
        <v>0</v>
      </c>
      <c r="Q374">
        <v>0</v>
      </c>
      <c r="R374">
        <f t="shared" si="323"/>
        <v>0</v>
      </c>
      <c r="S374">
        <f t="shared" si="324"/>
        <v>0</v>
      </c>
      <c r="T374">
        <f t="shared" si="325"/>
        <v>0</v>
      </c>
      <c r="U374">
        <f t="shared" si="326"/>
        <v>0</v>
      </c>
      <c r="V374">
        <f t="shared" si="327"/>
        <v>0</v>
      </c>
      <c r="W374">
        <f t="shared" si="319"/>
        <v>0</v>
      </c>
      <c r="X374">
        <f t="shared" si="328"/>
        <v>0</v>
      </c>
      <c r="Y374" s="22" t="s">
        <v>158</v>
      </c>
      <c r="Z374">
        <v>0</v>
      </c>
      <c r="AA374">
        <f t="shared" si="317"/>
        <v>1</v>
      </c>
      <c r="AB374">
        <f t="shared" si="309"/>
        <v>0</v>
      </c>
      <c r="AC374">
        <v>0</v>
      </c>
      <c r="AD374">
        <v>0</v>
      </c>
      <c r="AE374">
        <f t="shared" si="329"/>
        <v>0</v>
      </c>
      <c r="AF374" s="23">
        <f t="shared" si="345"/>
        <v>0</v>
      </c>
      <c r="AG374">
        <f t="shared" si="346"/>
        <v>0</v>
      </c>
      <c r="AH374">
        <v>0</v>
      </c>
      <c r="AJ374">
        <f t="shared" si="311"/>
        <v>0</v>
      </c>
      <c r="AK374" s="22"/>
      <c r="AM374">
        <v>18</v>
      </c>
      <c r="AN374">
        <v>12</v>
      </c>
      <c r="AO374" s="24">
        <v>1</v>
      </c>
      <c r="AP374" s="25">
        <f t="shared" si="295"/>
        <v>74.147945205479445</v>
      </c>
      <c r="AQ374">
        <v>1</v>
      </c>
      <c r="AS374" s="26">
        <v>1</v>
      </c>
      <c r="AT374" s="24">
        <v>1</v>
      </c>
      <c r="AU374" s="27">
        <v>8</v>
      </c>
      <c r="AW374" s="22">
        <v>37825</v>
      </c>
      <c r="AX374" s="22" t="str">
        <f>IF(ISERROR(VLOOKUP($J374,'[1]early late'!$G$1:$BT$134,7,FALSE)),"",VLOOKUP($J374,'[1]early late'!$G$1:$BT$134,7,FALSE))</f>
        <v/>
      </c>
      <c r="AY374" s="22">
        <f>AY373</f>
        <v>38300</v>
      </c>
      <c r="AZ374" s="27">
        <f t="shared" si="318"/>
        <v>15.533333333333333</v>
      </c>
      <c r="BA374" t="s">
        <v>101</v>
      </c>
      <c r="BB374" s="25">
        <f t="shared" si="347"/>
        <v>0</v>
      </c>
      <c r="BC374" s="27">
        <v>-1.6359999999999999</v>
      </c>
      <c r="BD374" s="27">
        <v>17.684000000000001</v>
      </c>
      <c r="BE374" s="27">
        <v>-1.075</v>
      </c>
      <c r="BF374" s="27">
        <v>19.550999999999998</v>
      </c>
      <c r="BG374" s="27" t="str">
        <f>IF(ISERROR(VLOOKUP($J374,'[1]early late'!$G$1:$BT$134,8,FALSE)),"",VLOOKUP($J374,'[1]early late'!$G$1:$BT$134,8,FALSE))</f>
        <v/>
      </c>
      <c r="BH374" s="27" t="str">
        <f>IF(ISERROR(VLOOKUP($J374,'[1]early late'!$G$1:$BT$134,9,FALSE)),"",VLOOKUP($J374,'[1]early late'!$G$1:$BT$134,9,FALSE))</f>
        <v/>
      </c>
      <c r="BI374" s="27"/>
      <c r="BJ374">
        <v>0.85399999999999998</v>
      </c>
      <c r="BK374">
        <v>18.844000000000001</v>
      </c>
      <c r="BM374" s="28" t="s">
        <v>286</v>
      </c>
      <c r="BN374" s="28" t="str">
        <f>IF(ISERROR(VLOOKUP($J374,'[1]early late'!$G$1:$BT$134,40,FALSE)),"",VLOOKUP($J374,'[1]early late'!$G$1:$BT$134,40,FALSE))</f>
        <v/>
      </c>
      <c r="BO374" s="28" t="str">
        <f>IF(ISERROR(VLOOKUP($J374,'[1]early late'!$G$1:$BT$134,41,FALSE)),"",VLOOKUP($J374,'[1]early late'!$G$1:$BT$134,41,FALSE))</f>
        <v/>
      </c>
      <c r="BP374">
        <f t="shared" si="296"/>
        <v>0.56099999999999994</v>
      </c>
      <c r="BQ374">
        <f t="shared" si="330"/>
        <v>1.8669999999999973</v>
      </c>
      <c r="BR374">
        <f t="shared" si="331"/>
        <v>1.3059999999999974</v>
      </c>
      <c r="BS374">
        <f t="shared" si="297"/>
        <v>2.4899999999999998</v>
      </c>
      <c r="BT374">
        <f t="shared" si="332"/>
        <v>1.1600000000000001</v>
      </c>
      <c r="BU374">
        <f t="shared" si="333"/>
        <v>-1.3299999999999983</v>
      </c>
      <c r="BV374" t="str">
        <f t="shared" si="320"/>
        <v/>
      </c>
      <c r="BW374" s="24">
        <f t="shared" si="344"/>
        <v>0</v>
      </c>
      <c r="BX374" s="24">
        <f t="shared" si="334"/>
        <v>0.36599999999999999</v>
      </c>
      <c r="BY374" s="24">
        <f t="shared" si="335"/>
        <v>0.63400000000000012</v>
      </c>
      <c r="BZ374" s="24">
        <f t="shared" si="336"/>
        <v>-1.075</v>
      </c>
      <c r="CA374" s="24">
        <f t="shared" si="337"/>
        <v>1</v>
      </c>
      <c r="CB374" s="24" t="str">
        <f t="shared" si="298"/>
        <v/>
      </c>
      <c r="CC374" s="24">
        <f t="shared" si="338"/>
        <v>0</v>
      </c>
      <c r="CD374" s="25">
        <f t="shared" si="339"/>
        <v>0</v>
      </c>
      <c r="CE374" s="24">
        <f t="shared" si="340"/>
        <v>0</v>
      </c>
      <c r="CF374">
        <f t="shared" si="341"/>
        <v>1</v>
      </c>
      <c r="CG374">
        <f t="shared" si="299"/>
        <v>0</v>
      </c>
      <c r="CH374">
        <f t="shared" si="300"/>
        <v>1</v>
      </c>
      <c r="CI374">
        <f t="shared" si="301"/>
        <v>1</v>
      </c>
      <c r="CJ374">
        <f t="shared" si="302"/>
        <v>1</v>
      </c>
      <c r="CK374">
        <f t="shared" si="308"/>
        <v>3.2128514056224904</v>
      </c>
      <c r="CL374">
        <f t="shared" si="305"/>
        <v>-0.48999999999999977</v>
      </c>
      <c r="CM374">
        <f t="shared" si="306"/>
        <v>0</v>
      </c>
      <c r="CN374" t="str">
        <f t="shared" si="342"/>
        <v/>
      </c>
      <c r="CO374" t="str">
        <f t="shared" si="343"/>
        <v/>
      </c>
    </row>
    <row r="375" spans="1:93" ht="16" x14ac:dyDescent="0.2">
      <c r="A375">
        <v>66</v>
      </c>
      <c r="B375" t="s">
        <v>287</v>
      </c>
      <c r="C375" t="s">
        <v>94</v>
      </c>
      <c r="J375" t="str">
        <f t="shared" si="322"/>
        <v>Frank Robinson_0</v>
      </c>
      <c r="K375" s="22">
        <v>13027</v>
      </c>
      <c r="L375">
        <v>1</v>
      </c>
      <c r="M375" s="22" t="s">
        <v>288</v>
      </c>
      <c r="N375" s="22"/>
      <c r="O375">
        <v>1</v>
      </c>
      <c r="P375">
        <v>1</v>
      </c>
      <c r="Q375">
        <v>0</v>
      </c>
      <c r="R375">
        <f t="shared" si="323"/>
        <v>0</v>
      </c>
      <c r="S375">
        <f t="shared" si="324"/>
        <v>1</v>
      </c>
      <c r="T375">
        <f t="shared" si="325"/>
        <v>1</v>
      </c>
      <c r="U375">
        <f t="shared" si="326"/>
        <v>0</v>
      </c>
      <c r="V375">
        <f t="shared" si="327"/>
        <v>0</v>
      </c>
      <c r="W375">
        <f t="shared" si="319"/>
        <v>0</v>
      </c>
      <c r="X375">
        <f t="shared" si="328"/>
        <v>0</v>
      </c>
      <c r="Y375" s="22" t="s">
        <v>289</v>
      </c>
      <c r="Z375">
        <v>0</v>
      </c>
      <c r="AA375">
        <f t="shared" si="317"/>
        <v>1</v>
      </c>
      <c r="AB375">
        <f t="shared" si="309"/>
        <v>0</v>
      </c>
      <c r="AC375">
        <v>0</v>
      </c>
      <c r="AD375">
        <v>0</v>
      </c>
      <c r="AE375">
        <f t="shared" si="329"/>
        <v>0</v>
      </c>
      <c r="AF375" s="23">
        <f t="shared" si="345"/>
        <v>0</v>
      </c>
      <c r="AG375">
        <f t="shared" si="346"/>
        <v>0</v>
      </c>
      <c r="AH375">
        <v>0</v>
      </c>
      <c r="AJ375">
        <f t="shared" si="311"/>
        <v>0</v>
      </c>
      <c r="AK375" s="22" t="s">
        <v>290</v>
      </c>
      <c r="AL375">
        <v>24</v>
      </c>
      <c r="AN375">
        <v>15</v>
      </c>
      <c r="AO375" s="24">
        <v>1</v>
      </c>
      <c r="AP375" s="25">
        <f t="shared" si="295"/>
        <v>75.241095890410961</v>
      </c>
      <c r="AQ375">
        <v>1</v>
      </c>
      <c r="AS375" s="26">
        <v>0</v>
      </c>
      <c r="AT375" s="24">
        <v>1</v>
      </c>
      <c r="AU375" s="27">
        <v>8</v>
      </c>
      <c r="AW375" s="29">
        <v>40890</v>
      </c>
      <c r="AX375" s="22" t="str">
        <f>IF(ISERROR(VLOOKUP($J375,'[1]early late'!$G$1:$BT$134,7,FALSE)),"",VLOOKUP($J375,'[1]early late'!$G$1:$BT$134,7,FALSE))</f>
        <v/>
      </c>
      <c r="AY375" s="22">
        <v>40914</v>
      </c>
      <c r="AZ375" s="27">
        <f t="shared" si="318"/>
        <v>0.76666666666666672</v>
      </c>
      <c r="BA375" t="s">
        <v>101</v>
      </c>
      <c r="BB375" s="25">
        <f t="shared" si="347"/>
        <v>0</v>
      </c>
      <c r="BC375">
        <v>1.49</v>
      </c>
      <c r="BD375">
        <v>11.03</v>
      </c>
      <c r="BE375">
        <v>3</v>
      </c>
      <c r="BF375">
        <v>10.73</v>
      </c>
      <c r="BG375" s="27" t="str">
        <f>IF(ISERROR(VLOOKUP($J375,'[1]early late'!$G$1:$BT$134,8,FALSE)),"",VLOOKUP($J375,'[1]early late'!$G$1:$BT$134,8,FALSE))</f>
        <v/>
      </c>
      <c r="BH375" s="27" t="str">
        <f>IF(ISERROR(VLOOKUP($J375,'[1]early late'!$G$1:$BT$134,9,FALSE)),"",VLOOKUP($J375,'[1]early late'!$G$1:$BT$134,9,FALSE))</f>
        <v/>
      </c>
      <c r="BJ375">
        <v>3.27</v>
      </c>
      <c r="BK375">
        <v>11.16</v>
      </c>
      <c r="BN375" s="28" t="str">
        <f>IF(ISERROR(VLOOKUP($J375,'[1]early late'!$G$1:$BT$134,40,FALSE)),"",VLOOKUP($J375,'[1]early late'!$G$1:$BT$134,40,FALSE))</f>
        <v/>
      </c>
      <c r="BO375" s="28" t="str">
        <f>IF(ISERROR(VLOOKUP($J375,'[1]early late'!$G$1:$BT$134,41,FALSE)),"",VLOOKUP($J375,'[1]early late'!$G$1:$BT$134,41,FALSE))</f>
        <v/>
      </c>
      <c r="BP375">
        <f t="shared" si="296"/>
        <v>1.51</v>
      </c>
      <c r="BQ375">
        <f t="shared" si="330"/>
        <v>-0.29999999999999893</v>
      </c>
      <c r="BR375">
        <f t="shared" si="331"/>
        <v>-1.8099999999999989</v>
      </c>
      <c r="BS375">
        <f t="shared" si="297"/>
        <v>1.78</v>
      </c>
      <c r="BT375">
        <f t="shared" si="332"/>
        <v>0.13000000000000078</v>
      </c>
      <c r="BU375">
        <f t="shared" si="333"/>
        <v>-1.6499999999999986</v>
      </c>
      <c r="BV375" t="str">
        <f t="shared" si="320"/>
        <v/>
      </c>
      <c r="BW375" s="24">
        <f t="shared" si="344"/>
        <v>1</v>
      </c>
      <c r="BX375" s="24">
        <f t="shared" si="334"/>
        <v>-0.14999999999999991</v>
      </c>
      <c r="BY375" s="24">
        <f t="shared" si="335"/>
        <v>-1.07</v>
      </c>
      <c r="BZ375" s="24">
        <f t="shared" si="336"/>
        <v>0.56000000000000005</v>
      </c>
      <c r="CA375" s="24">
        <f t="shared" si="337"/>
        <v>0</v>
      </c>
      <c r="CB375" s="24">
        <f t="shared" si="298"/>
        <v>0</v>
      </c>
      <c r="CC375" s="24">
        <f t="shared" si="338"/>
        <v>0</v>
      </c>
      <c r="CD375" s="25">
        <f t="shared" si="339"/>
        <v>0</v>
      </c>
      <c r="CE375" s="24">
        <f t="shared" si="340"/>
        <v>1</v>
      </c>
      <c r="CF375">
        <f t="shared" si="341"/>
        <v>1</v>
      </c>
      <c r="CG375">
        <f t="shared" si="299"/>
        <v>1</v>
      </c>
      <c r="CH375">
        <f t="shared" si="300"/>
        <v>1</v>
      </c>
      <c r="CI375">
        <f t="shared" si="301"/>
        <v>1</v>
      </c>
      <c r="CJ375">
        <f t="shared" si="302"/>
        <v>1</v>
      </c>
      <c r="CK375">
        <f t="shared" si="308"/>
        <v>4.4943820224719104</v>
      </c>
      <c r="CL375">
        <f t="shared" si="305"/>
        <v>0.21999999999999997</v>
      </c>
      <c r="CM375">
        <f t="shared" si="306"/>
        <v>0</v>
      </c>
      <c r="CN375" t="str">
        <f t="shared" si="342"/>
        <v/>
      </c>
      <c r="CO375" t="str">
        <f t="shared" si="343"/>
        <v/>
      </c>
    </row>
    <row r="376" spans="1:93" ht="16" hidden="1" x14ac:dyDescent="0.2">
      <c r="A376">
        <v>68</v>
      </c>
      <c r="B376" t="s">
        <v>291</v>
      </c>
      <c r="C376" t="s">
        <v>94</v>
      </c>
      <c r="D376" t="s">
        <v>292</v>
      </c>
      <c r="E376" t="s">
        <v>152</v>
      </c>
      <c r="F376" t="s">
        <v>97</v>
      </c>
      <c r="G376">
        <v>90212</v>
      </c>
      <c r="H376" t="s">
        <v>293</v>
      </c>
      <c r="J376" t="str">
        <f t="shared" si="322"/>
        <v>Goel Kushanian_0</v>
      </c>
      <c r="K376" s="22">
        <f>IF(ISERROR(VLOOKUP($J376,'[1]early late'!$G$1:$BT$134,4,FALSE)),"",VLOOKUP($J376,'[1]early late'!$G$1:$BT$134,4,FALSE))</f>
        <v>11369</v>
      </c>
      <c r="L376">
        <v>1</v>
      </c>
      <c r="M376" s="22" t="s">
        <v>294</v>
      </c>
      <c r="N376" s="22"/>
      <c r="O376">
        <v>0</v>
      </c>
      <c r="P376">
        <v>0</v>
      </c>
      <c r="Q376">
        <v>0</v>
      </c>
      <c r="R376">
        <f t="shared" si="323"/>
        <v>0</v>
      </c>
      <c r="S376">
        <f t="shared" si="324"/>
        <v>1</v>
      </c>
      <c r="T376">
        <f t="shared" si="325"/>
        <v>0</v>
      </c>
      <c r="U376">
        <f t="shared" si="326"/>
        <v>0</v>
      </c>
      <c r="V376">
        <f t="shared" si="327"/>
        <v>0</v>
      </c>
      <c r="W376">
        <f t="shared" si="319"/>
        <v>0</v>
      </c>
      <c r="X376">
        <f t="shared" si="328"/>
        <v>0</v>
      </c>
      <c r="Y376" s="22" t="s">
        <v>295</v>
      </c>
      <c r="Z376">
        <v>0</v>
      </c>
      <c r="AA376">
        <f t="shared" si="317"/>
        <v>1</v>
      </c>
      <c r="AB376">
        <f t="shared" si="309"/>
        <v>0</v>
      </c>
      <c r="AC376">
        <v>0</v>
      </c>
      <c r="AD376">
        <v>0</v>
      </c>
      <c r="AE376">
        <f t="shared" si="329"/>
        <v>1</v>
      </c>
      <c r="AF376" s="23">
        <f t="shared" si="345"/>
        <v>1</v>
      </c>
      <c r="AG376">
        <f t="shared" si="346"/>
        <v>0</v>
      </c>
      <c r="AH376">
        <v>0</v>
      </c>
      <c r="AJ376">
        <f t="shared" si="311"/>
        <v>0</v>
      </c>
      <c r="AK376" s="22"/>
      <c r="AN376">
        <f>IF(ISERROR(VLOOKUP($J376,'[1]early late'!$G$1:$BT$134,6,FALSE)),"",VLOOKUP($J376,'[1]early late'!$G$1:$BT$134,6,FALSE))</f>
        <v>18</v>
      </c>
      <c r="AO376" s="24">
        <v>1</v>
      </c>
      <c r="AP376" s="25">
        <f t="shared" si="295"/>
        <v>71.975342465753428</v>
      </c>
      <c r="AQ376">
        <v>1</v>
      </c>
      <c r="AS376" s="26">
        <v>0</v>
      </c>
      <c r="AT376" s="24">
        <v>1</v>
      </c>
      <c r="AU376" s="27">
        <v>8</v>
      </c>
      <c r="AW376" s="22">
        <v>38023</v>
      </c>
      <c r="AX376" s="22">
        <f>IF(ISERROR(VLOOKUP($J376,'[1]early late'!$G$1:$BT$134,7,FALSE)),"",VLOOKUP($J376,'[1]early late'!$G$1:$BT$134,7,FALSE))</f>
        <v>38029</v>
      </c>
      <c r="AY376" s="22">
        <v>38134</v>
      </c>
      <c r="AZ376" s="27">
        <f t="shared" si="318"/>
        <v>3.7</v>
      </c>
      <c r="BA376" t="s">
        <v>245</v>
      </c>
      <c r="BB376" s="25">
        <f t="shared" si="347"/>
        <v>2</v>
      </c>
      <c r="BC376" s="27">
        <v>0</v>
      </c>
      <c r="BD376" s="27">
        <v>23.22</v>
      </c>
      <c r="BE376" s="27">
        <v>2.302</v>
      </c>
      <c r="BF376" s="27">
        <v>19.251999999999999</v>
      </c>
      <c r="BG376" s="27">
        <f>IF(ISERROR(VLOOKUP($J376,'[1]early late'!$G$1:$BT$134,8,FALSE)),"",VLOOKUP($J376,'[1]early late'!$G$1:$BT$134,8,FALSE))</f>
        <v>6</v>
      </c>
      <c r="BH376" s="27">
        <f>IF(ISERROR(VLOOKUP($J376,'[1]early late'!$G$1:$BT$134,9,FALSE)),"",VLOOKUP($J376,'[1]early late'!$G$1:$BT$134,9,FALSE))</f>
        <v>0.83499999999999996</v>
      </c>
      <c r="BI376" s="27"/>
      <c r="BJ376">
        <v>2.77</v>
      </c>
      <c r="BK376">
        <v>21.29</v>
      </c>
      <c r="BM376" s="28" t="s">
        <v>296</v>
      </c>
      <c r="BN376" s="28">
        <f>IF(ISERROR(VLOOKUP($J376,'[1]early late'!$G$1:$BT$134,40,FALSE)),"",VLOOKUP($J376,'[1]early late'!$G$1:$BT$134,40,FALSE))</f>
        <v>0.83499999999999996</v>
      </c>
      <c r="BO376" s="28">
        <f>IF(ISERROR(VLOOKUP($J376,'[1]early late'!$G$1:$BT$134,41,FALSE)),"",VLOOKUP($J376,'[1]early late'!$G$1:$BT$134,41,FALSE))</f>
        <v>1.9350000000000001</v>
      </c>
      <c r="BP376">
        <f t="shared" si="296"/>
        <v>2.302</v>
      </c>
      <c r="BQ376">
        <f t="shared" si="330"/>
        <v>-3.968</v>
      </c>
      <c r="BR376">
        <f t="shared" si="331"/>
        <v>-6.27</v>
      </c>
      <c r="BS376">
        <f t="shared" si="297"/>
        <v>2.77</v>
      </c>
      <c r="BT376">
        <f t="shared" si="332"/>
        <v>-1.9299999999999997</v>
      </c>
      <c r="BU376">
        <f t="shared" si="333"/>
        <v>-4.6999999999999993</v>
      </c>
      <c r="BV376" t="str">
        <f t="shared" si="320"/>
        <v/>
      </c>
      <c r="BW376" s="24">
        <f t="shared" si="344"/>
        <v>1</v>
      </c>
      <c r="BX376" s="24">
        <f t="shared" si="334"/>
        <v>-0.93000000000000016</v>
      </c>
      <c r="BY376" s="24">
        <f t="shared" si="335"/>
        <v>-1.1739999999999999</v>
      </c>
      <c r="BZ376" s="24">
        <f t="shared" si="336"/>
        <v>-0.28799999999999981</v>
      </c>
      <c r="CA376" s="24">
        <f t="shared" si="337"/>
        <v>0</v>
      </c>
      <c r="CB376" s="24">
        <f t="shared" si="298"/>
        <v>0</v>
      </c>
      <c r="CC376" s="24">
        <f t="shared" si="338"/>
        <v>1</v>
      </c>
      <c r="CD376" s="25">
        <f t="shared" si="339"/>
        <v>0</v>
      </c>
      <c r="CE376" s="24">
        <f t="shared" si="340"/>
        <v>1</v>
      </c>
      <c r="CF376">
        <f t="shared" si="341"/>
        <v>1</v>
      </c>
      <c r="CG376">
        <f t="shared" si="299"/>
        <v>1</v>
      </c>
      <c r="CH376">
        <f t="shared" si="300"/>
        <v>1</v>
      </c>
      <c r="CI376">
        <f t="shared" si="301"/>
        <v>1</v>
      </c>
      <c r="CJ376">
        <f t="shared" si="302"/>
        <v>1</v>
      </c>
      <c r="CK376">
        <f t="shared" si="308"/>
        <v>2.8880866425992782</v>
      </c>
      <c r="CL376">
        <f t="shared" si="305"/>
        <v>-0.77</v>
      </c>
      <c r="CM376">
        <f t="shared" si="306"/>
        <v>0</v>
      </c>
      <c r="CN376">
        <f t="shared" si="342"/>
        <v>1</v>
      </c>
      <c r="CO376" t="str">
        <f t="shared" si="343"/>
        <v/>
      </c>
    </row>
    <row r="377" spans="1:93" ht="16" hidden="1" x14ac:dyDescent="0.2">
      <c r="A377">
        <v>71</v>
      </c>
      <c r="B377" t="s">
        <v>298</v>
      </c>
      <c r="C377" t="s">
        <v>94</v>
      </c>
      <c r="D377" t="s">
        <v>299</v>
      </c>
      <c r="E377" t="s">
        <v>109</v>
      </c>
      <c r="F377" t="s">
        <v>97</v>
      </c>
      <c r="G377">
        <v>90049</v>
      </c>
      <c r="H377" t="s">
        <v>300</v>
      </c>
      <c r="J377" t="str">
        <f t="shared" si="322"/>
        <v>Harvey Greenberg_1</v>
      </c>
      <c r="K377" s="22">
        <v>13657</v>
      </c>
      <c r="L377">
        <v>0</v>
      </c>
      <c r="M377" s="22"/>
      <c r="N377" s="22"/>
      <c r="O377">
        <v>0</v>
      </c>
      <c r="P377">
        <v>0</v>
      </c>
      <c r="Q377">
        <v>0</v>
      </c>
      <c r="R377">
        <f t="shared" si="323"/>
        <v>0</v>
      </c>
      <c r="S377">
        <f t="shared" si="324"/>
        <v>0</v>
      </c>
      <c r="T377">
        <f t="shared" si="325"/>
        <v>0</v>
      </c>
      <c r="U377">
        <f t="shared" si="326"/>
        <v>0</v>
      </c>
      <c r="V377">
        <f t="shared" si="327"/>
        <v>0</v>
      </c>
      <c r="W377">
        <f t="shared" si="319"/>
        <v>0</v>
      </c>
      <c r="X377">
        <f t="shared" si="328"/>
        <v>0</v>
      </c>
      <c r="Y377" s="22" t="s">
        <v>301</v>
      </c>
      <c r="Z377">
        <v>0</v>
      </c>
      <c r="AA377">
        <f t="shared" si="317"/>
        <v>1</v>
      </c>
      <c r="AB377">
        <f t="shared" si="309"/>
        <v>0</v>
      </c>
      <c r="AC377">
        <v>0</v>
      </c>
      <c r="AD377">
        <v>0</v>
      </c>
      <c r="AE377">
        <f t="shared" si="329"/>
        <v>0</v>
      </c>
      <c r="AF377" s="23">
        <v>1</v>
      </c>
      <c r="AG377">
        <f t="shared" si="346"/>
        <v>1</v>
      </c>
      <c r="AH377">
        <v>0</v>
      </c>
      <c r="AJ377">
        <f t="shared" si="311"/>
        <v>0</v>
      </c>
      <c r="AK377" s="22"/>
      <c r="AN377">
        <v>15</v>
      </c>
      <c r="AO377" s="24">
        <v>1</v>
      </c>
      <c r="AP377" s="25">
        <f t="shared" si="295"/>
        <v>69.2</v>
      </c>
      <c r="AQ377">
        <v>1</v>
      </c>
      <c r="AS377" s="26">
        <v>1</v>
      </c>
      <c r="AT377" s="24">
        <v>1</v>
      </c>
      <c r="AU377" s="27">
        <v>8</v>
      </c>
      <c r="AV377" s="27"/>
      <c r="AW377" s="22">
        <v>39283</v>
      </c>
      <c r="AX377" s="22" t="str">
        <f>IF(ISERROR(VLOOKUP($J377,'[1]early late'!$G$1:$BT$134,7,FALSE)),"",VLOOKUP($J377,'[1]early late'!$G$1:$BT$134,7,FALSE))</f>
        <v/>
      </c>
      <c r="AY377" s="22">
        <v>39391</v>
      </c>
      <c r="AZ377" s="27">
        <f t="shared" si="318"/>
        <v>3.5</v>
      </c>
      <c r="BA377" t="s">
        <v>101</v>
      </c>
      <c r="BB377" s="25">
        <f t="shared" si="347"/>
        <v>0</v>
      </c>
      <c r="BC377" s="27">
        <v>2.39</v>
      </c>
      <c r="BD377" s="27">
        <v>12.64</v>
      </c>
      <c r="BE377" s="27">
        <v>2.5299999999999998</v>
      </c>
      <c r="BF377" s="27">
        <v>12.59</v>
      </c>
      <c r="BG377" s="27" t="str">
        <f>IF(ISERROR(VLOOKUP($J377,'[1]early late'!$G$1:$BT$134,8,FALSE)),"",VLOOKUP($J377,'[1]early late'!$G$1:$BT$134,8,FALSE))</f>
        <v/>
      </c>
      <c r="BH377" s="27" t="str">
        <f>IF(ISERROR(VLOOKUP($J377,'[1]early late'!$G$1:$BT$134,9,FALSE)),"",VLOOKUP($J377,'[1]early late'!$G$1:$BT$134,9,FALSE))</f>
        <v/>
      </c>
      <c r="BI377" s="27"/>
      <c r="BJ377" s="27">
        <v>3.46</v>
      </c>
      <c r="BK377" s="27">
        <v>10.199999999999999</v>
      </c>
      <c r="BM377" s="28" t="s">
        <v>302</v>
      </c>
      <c r="BN377" s="28" t="str">
        <f>IF(ISERROR(VLOOKUP($J377,'[1]early late'!$G$1:$BT$134,40,FALSE)),"",VLOOKUP($J377,'[1]early late'!$G$1:$BT$134,40,FALSE))</f>
        <v/>
      </c>
      <c r="BO377" s="28" t="str">
        <f>IF(ISERROR(VLOOKUP($J377,'[1]early late'!$G$1:$BT$134,41,FALSE)),"",VLOOKUP($J377,'[1]early late'!$G$1:$BT$134,41,FALSE))</f>
        <v/>
      </c>
      <c r="BP377">
        <f t="shared" si="296"/>
        <v>0.13999999999999968</v>
      </c>
      <c r="BQ377">
        <f t="shared" si="330"/>
        <v>-5.0000000000000711E-2</v>
      </c>
      <c r="BR377">
        <f t="shared" si="331"/>
        <v>-0.19000000000000039</v>
      </c>
      <c r="BS377">
        <f t="shared" si="297"/>
        <v>1.0699999999999998</v>
      </c>
      <c r="BT377">
        <f t="shared" si="332"/>
        <v>-2.4400000000000013</v>
      </c>
      <c r="BU377">
        <f t="shared" si="333"/>
        <v>-3.5100000000000007</v>
      </c>
      <c r="BV377" t="str">
        <f t="shared" si="320"/>
        <v/>
      </c>
      <c r="BW377" s="24">
        <f t="shared" si="344"/>
        <v>0</v>
      </c>
      <c r="BX377" s="24">
        <f t="shared" si="334"/>
        <v>0.13200000000000012</v>
      </c>
      <c r="BY377" s="24">
        <f t="shared" si="335"/>
        <v>0.87200000000000011</v>
      </c>
      <c r="BZ377" s="24">
        <f t="shared" si="336"/>
        <v>-0.375</v>
      </c>
      <c r="CA377" s="24">
        <f t="shared" si="337"/>
        <v>1</v>
      </c>
      <c r="CB377" s="24" t="str">
        <f t="shared" si="298"/>
        <v/>
      </c>
      <c r="CC377" s="24">
        <f t="shared" si="338"/>
        <v>1</v>
      </c>
      <c r="CD377" s="25">
        <f t="shared" si="339"/>
        <v>0</v>
      </c>
      <c r="CE377" s="24">
        <f t="shared" si="340"/>
        <v>1</v>
      </c>
      <c r="CF377">
        <f t="shared" si="341"/>
        <v>1</v>
      </c>
      <c r="CG377">
        <f t="shared" si="299"/>
        <v>1</v>
      </c>
      <c r="CH377">
        <f t="shared" si="300"/>
        <v>1</v>
      </c>
      <c r="CI377">
        <f t="shared" si="301"/>
        <v>1</v>
      </c>
      <c r="CJ377">
        <f t="shared" si="302"/>
        <v>1</v>
      </c>
      <c r="CK377">
        <f t="shared" si="308"/>
        <v>7.4766355140186924</v>
      </c>
      <c r="CL377">
        <f t="shared" si="305"/>
        <v>0.93000000000000016</v>
      </c>
      <c r="CM377">
        <f t="shared" si="306"/>
        <v>0</v>
      </c>
      <c r="CN377" t="str">
        <f t="shared" si="342"/>
        <v/>
      </c>
      <c r="CO377" t="str">
        <f t="shared" si="343"/>
        <v/>
      </c>
    </row>
    <row r="378" spans="1:93" ht="16" x14ac:dyDescent="0.2">
      <c r="A378">
        <v>83</v>
      </c>
      <c r="B378" t="s">
        <v>324</v>
      </c>
      <c r="C378" t="s">
        <v>94</v>
      </c>
      <c r="D378" t="s">
        <v>325</v>
      </c>
      <c r="E378" t="s">
        <v>326</v>
      </c>
      <c r="F378" t="s">
        <v>97</v>
      </c>
      <c r="G378">
        <v>91355</v>
      </c>
      <c r="H378" t="s">
        <v>327</v>
      </c>
      <c r="J378" t="str">
        <f t="shared" si="322"/>
        <v>Jennifer Ann Ramirez_1</v>
      </c>
      <c r="K378" s="22">
        <f>IF(ISERROR(VLOOKUP($J378,'[1]early late'!$G$1:$BT$134,4,FALSE)),"",VLOOKUP($J378,'[1]early late'!$G$1:$BT$134,4,FALSE))</f>
        <v>24579</v>
      </c>
      <c r="L378">
        <v>0</v>
      </c>
      <c r="M378" s="22"/>
      <c r="N378" s="22"/>
      <c r="O378">
        <v>0</v>
      </c>
      <c r="P378">
        <v>0</v>
      </c>
      <c r="Q378">
        <v>0</v>
      </c>
      <c r="R378">
        <f t="shared" si="323"/>
        <v>0</v>
      </c>
      <c r="S378">
        <f t="shared" si="324"/>
        <v>0</v>
      </c>
      <c r="T378">
        <f t="shared" si="325"/>
        <v>0</v>
      </c>
      <c r="U378">
        <f t="shared" si="326"/>
        <v>0</v>
      </c>
      <c r="V378">
        <f t="shared" si="327"/>
        <v>0</v>
      </c>
      <c r="W378">
        <f t="shared" si="319"/>
        <v>0</v>
      </c>
      <c r="X378">
        <f t="shared" si="328"/>
        <v>0</v>
      </c>
      <c r="Y378" s="22" t="s">
        <v>328</v>
      </c>
      <c r="Z378">
        <v>0</v>
      </c>
      <c r="AA378">
        <f t="shared" si="317"/>
        <v>1</v>
      </c>
      <c r="AB378">
        <f t="shared" si="309"/>
        <v>0</v>
      </c>
      <c r="AC378">
        <v>0</v>
      </c>
      <c r="AD378">
        <v>0</v>
      </c>
      <c r="AE378">
        <f t="shared" si="329"/>
        <v>0</v>
      </c>
      <c r="AF378" s="23">
        <f>IF(ISERROR(SEARCH("canth",Y378)),0,1)</f>
        <v>0</v>
      </c>
      <c r="AG378">
        <f t="shared" si="346"/>
        <v>0</v>
      </c>
      <c r="AH378">
        <v>0</v>
      </c>
      <c r="AJ378">
        <f t="shared" si="311"/>
        <v>0</v>
      </c>
      <c r="AK378" s="22"/>
      <c r="AM378">
        <v>11</v>
      </c>
      <c r="AN378">
        <f>IF(ISERROR(VLOOKUP($J378,'[1]early late'!$G$1:$BT$134,6,FALSE)),"",VLOOKUP($J378,'[1]early late'!$G$1:$BT$134,6,FALSE))</f>
        <v>14</v>
      </c>
      <c r="AO378" s="24">
        <v>2</v>
      </c>
      <c r="AP378" s="25">
        <f t="shared" si="295"/>
        <v>41.463013698630135</v>
      </c>
      <c r="AQ378">
        <v>1</v>
      </c>
      <c r="AS378" s="26">
        <v>1</v>
      </c>
      <c r="AT378" s="24">
        <v>1</v>
      </c>
      <c r="AU378" s="27">
        <v>8</v>
      </c>
      <c r="AW378" s="22">
        <v>39934</v>
      </c>
      <c r="AX378" s="22">
        <f>IF(ISERROR(VLOOKUP($J378,'[1]early late'!$G$1:$BT$134,7,FALSE)),"",VLOOKUP($J378,'[1]early late'!$G$1:$BT$134,7,FALSE))</f>
        <v>39940</v>
      </c>
      <c r="AY378" s="22">
        <v>40049</v>
      </c>
      <c r="AZ378" s="27">
        <f t="shared" si="318"/>
        <v>3.7666666666666666</v>
      </c>
      <c r="BA378" t="s">
        <v>118</v>
      </c>
      <c r="BB378" s="25">
        <f t="shared" si="347"/>
        <v>1</v>
      </c>
      <c r="BC378" s="27">
        <v>1.208</v>
      </c>
      <c r="BD378" s="27">
        <v>15.92</v>
      </c>
      <c r="BE378" s="27">
        <v>2.4</v>
      </c>
      <c r="BF378" s="27">
        <v>16.559999999999999</v>
      </c>
      <c r="BG378" s="27">
        <f>IF(ISERROR(VLOOKUP($J378,'[1]early late'!$G$1:$BT$134,8,FALSE)),"",VLOOKUP($J378,'[1]early late'!$G$1:$BT$134,8,FALSE))</f>
        <v>6</v>
      </c>
      <c r="BH378" s="27">
        <f>IF(ISERROR(VLOOKUP($J378,'[1]early late'!$G$1:$BT$134,9,FALSE)),"",VLOOKUP($J378,'[1]early late'!$G$1:$BT$134,9,FALSE))</f>
        <v>3.7269999999999999</v>
      </c>
      <c r="BI378" s="27"/>
      <c r="BJ378">
        <v>5.1870000000000003</v>
      </c>
      <c r="BK378">
        <v>16.068000000000001</v>
      </c>
      <c r="BM378" s="28"/>
      <c r="BN378" s="28">
        <f>IF(ISERROR(VLOOKUP($J378,'[1]early late'!$G$1:$BT$134,40,FALSE)),"",VLOOKUP($J378,'[1]early late'!$G$1:$BT$134,40,FALSE))</f>
        <v>2.5190000000000001</v>
      </c>
      <c r="BO378" s="28">
        <f>IF(ISERROR(VLOOKUP($J378,'[1]early late'!$G$1:$BT$134,41,FALSE)),"",VLOOKUP($J378,'[1]early late'!$G$1:$BT$134,41,FALSE))</f>
        <v>1.4600000000000004</v>
      </c>
      <c r="BP378">
        <f t="shared" si="296"/>
        <v>1.1919999999999999</v>
      </c>
      <c r="BQ378">
        <f t="shared" si="330"/>
        <v>0.63999999999999879</v>
      </c>
      <c r="BR378">
        <f t="shared" si="331"/>
        <v>-0.55200000000000116</v>
      </c>
      <c r="BS378">
        <f t="shared" si="297"/>
        <v>3.9790000000000001</v>
      </c>
      <c r="BT378">
        <f t="shared" si="332"/>
        <v>0.14800000000000146</v>
      </c>
      <c r="BU378">
        <f t="shared" si="333"/>
        <v>-3.8309999999999995</v>
      </c>
      <c r="BV378" t="str">
        <f t="shared" si="320"/>
        <v/>
      </c>
      <c r="BW378" s="24">
        <f t="shared" si="344"/>
        <v>1</v>
      </c>
      <c r="BX378" s="24">
        <f t="shared" si="334"/>
        <v>0.5470000000000006</v>
      </c>
      <c r="BY378" s="24">
        <f t="shared" si="335"/>
        <v>-1.0120000000000002</v>
      </c>
      <c r="BZ378" s="24">
        <f t="shared" si="336"/>
        <v>1.2799999999999998</v>
      </c>
      <c r="CA378" s="24">
        <f t="shared" si="337"/>
        <v>0</v>
      </c>
      <c r="CB378" s="24">
        <f t="shared" si="298"/>
        <v>0</v>
      </c>
      <c r="CC378" s="24">
        <f t="shared" si="338"/>
        <v>0</v>
      </c>
      <c r="CD378" s="25">
        <f t="shared" si="339"/>
        <v>0</v>
      </c>
      <c r="CE378" s="24">
        <f t="shared" si="340"/>
        <v>0</v>
      </c>
      <c r="CF378">
        <f t="shared" si="341"/>
        <v>1</v>
      </c>
      <c r="CG378">
        <f t="shared" si="299"/>
        <v>1</v>
      </c>
      <c r="CH378">
        <f t="shared" si="300"/>
        <v>1</v>
      </c>
      <c r="CI378">
        <f t="shared" si="301"/>
        <v>1</v>
      </c>
      <c r="CJ378">
        <f t="shared" si="302"/>
        <v>1</v>
      </c>
      <c r="CK378">
        <f t="shared" si="308"/>
        <v>2.0105554159336516</v>
      </c>
      <c r="CL378">
        <f t="shared" si="305"/>
        <v>-1.9790000000000001</v>
      </c>
      <c r="CM378">
        <f t="shared" si="306"/>
        <v>1</v>
      </c>
      <c r="CN378" t="str">
        <f t="shared" si="342"/>
        <v/>
      </c>
      <c r="CO378" t="str">
        <f t="shared" si="343"/>
        <v/>
      </c>
    </row>
    <row r="379" spans="1:93" ht="16" x14ac:dyDescent="0.2">
      <c r="A379">
        <v>87</v>
      </c>
      <c r="B379" t="s">
        <v>335</v>
      </c>
      <c r="C379" t="s">
        <v>94</v>
      </c>
      <c r="J379" t="str">
        <f t="shared" si="322"/>
        <v>Joella West_1</v>
      </c>
      <c r="K379" s="22">
        <v>17254</v>
      </c>
      <c r="L379">
        <v>0</v>
      </c>
      <c r="M379" s="22"/>
      <c r="N379" s="22"/>
      <c r="O379">
        <v>0</v>
      </c>
      <c r="P379">
        <v>0</v>
      </c>
      <c r="Q379">
        <v>0</v>
      </c>
      <c r="R379">
        <f t="shared" si="323"/>
        <v>0</v>
      </c>
      <c r="S379">
        <f t="shared" si="324"/>
        <v>0</v>
      </c>
      <c r="T379">
        <f t="shared" si="325"/>
        <v>0</v>
      </c>
      <c r="U379">
        <f t="shared" si="326"/>
        <v>0</v>
      </c>
      <c r="V379">
        <f t="shared" si="327"/>
        <v>0</v>
      </c>
      <c r="W379">
        <f t="shared" si="319"/>
        <v>0</v>
      </c>
      <c r="X379">
        <f t="shared" si="328"/>
        <v>0</v>
      </c>
      <c r="Y379" s="22" t="s">
        <v>336</v>
      </c>
      <c r="Z379">
        <v>0</v>
      </c>
      <c r="AA379">
        <f t="shared" si="317"/>
        <v>1</v>
      </c>
      <c r="AB379">
        <f t="shared" si="309"/>
        <v>0</v>
      </c>
      <c r="AC379">
        <v>0</v>
      </c>
      <c r="AD379">
        <v>0</v>
      </c>
      <c r="AE379">
        <f t="shared" si="329"/>
        <v>0</v>
      </c>
      <c r="AF379" s="23">
        <f>IF(ISERROR(SEARCH("canth",Y379)),0,1)</f>
        <v>0</v>
      </c>
      <c r="AG379">
        <f t="shared" si="346"/>
        <v>0</v>
      </c>
      <c r="AH379">
        <v>0</v>
      </c>
      <c r="AJ379">
        <f t="shared" si="311"/>
        <v>0</v>
      </c>
      <c r="AK379" s="22"/>
      <c r="AN379" t="str">
        <f>IF(ISERROR(VLOOKUP($J379,'[1]early late'!$G$1:$BT$134,6,FALSE)),"",VLOOKUP($J379,'[1]early late'!$G$1:$BT$134,6,FALSE))</f>
        <v/>
      </c>
      <c r="AO379" s="24">
        <v>2</v>
      </c>
      <c r="AP379" s="25">
        <f t="shared" si="295"/>
        <v>61.241095890410961</v>
      </c>
      <c r="AQ379">
        <v>1</v>
      </c>
      <c r="AS379" s="26">
        <v>1</v>
      </c>
      <c r="AT379" s="24">
        <v>1</v>
      </c>
      <c r="AU379" s="27">
        <v>8</v>
      </c>
      <c r="AW379" s="29">
        <f>AW378</f>
        <v>39934</v>
      </c>
      <c r="AX379" s="22" t="str">
        <f>IF(ISERROR(VLOOKUP($J379,'[1]early late'!$G$1:$BT$134,7,FALSE)),"",VLOOKUP($J379,'[1]early late'!$G$1:$BT$134,7,FALSE))</f>
        <v/>
      </c>
      <c r="AY379" s="29">
        <f>AY378</f>
        <v>40049</v>
      </c>
      <c r="AZ379" s="27">
        <f t="shared" si="318"/>
        <v>3.7666666666666666</v>
      </c>
      <c r="BA379" t="s">
        <v>101</v>
      </c>
      <c r="BB379" s="25">
        <f t="shared" si="347"/>
        <v>0</v>
      </c>
      <c r="BC379">
        <v>2.4</v>
      </c>
      <c r="BD379">
        <v>15.24</v>
      </c>
      <c r="BE379">
        <v>2.88</v>
      </c>
      <c r="BF379">
        <v>15.52</v>
      </c>
      <c r="BG379" s="27" t="str">
        <f>IF(ISERROR(VLOOKUP($J379,'[1]early late'!$G$1:$BT$134,8,FALSE)),"",VLOOKUP($J379,'[1]early late'!$G$1:$BT$134,8,FALSE))</f>
        <v/>
      </c>
      <c r="BH379" s="27" t="str">
        <f>IF(ISERROR(VLOOKUP($J379,'[1]early late'!$G$1:$BT$134,9,FALSE)),"",VLOOKUP($J379,'[1]early late'!$G$1:$BT$134,9,FALSE))</f>
        <v/>
      </c>
      <c r="BJ379">
        <v>3.38</v>
      </c>
      <c r="BK379">
        <v>15.47</v>
      </c>
      <c r="BN379" s="28" t="str">
        <f>IF(ISERROR(VLOOKUP($J379,'[1]early late'!$G$1:$BT$134,40,FALSE)),"",VLOOKUP($J379,'[1]early late'!$G$1:$BT$134,40,FALSE))</f>
        <v/>
      </c>
      <c r="BO379" s="28" t="str">
        <f>IF(ISERROR(VLOOKUP($J379,'[1]early late'!$G$1:$BT$134,41,FALSE)),"",VLOOKUP($J379,'[1]early late'!$G$1:$BT$134,41,FALSE))</f>
        <v/>
      </c>
      <c r="BP379">
        <f t="shared" si="296"/>
        <v>0.48</v>
      </c>
      <c r="BQ379">
        <f t="shared" si="330"/>
        <v>0.27999999999999936</v>
      </c>
      <c r="BR379">
        <f t="shared" si="331"/>
        <v>-0.20000000000000062</v>
      </c>
      <c r="BS379">
        <f t="shared" si="297"/>
        <v>0.98</v>
      </c>
      <c r="BT379">
        <f t="shared" si="332"/>
        <v>0.23000000000000043</v>
      </c>
      <c r="BU379">
        <f t="shared" si="333"/>
        <v>-0.75</v>
      </c>
      <c r="BV379" t="str">
        <f t="shared" si="320"/>
        <v/>
      </c>
      <c r="BW379" s="24">
        <f t="shared" si="344"/>
        <v>0</v>
      </c>
      <c r="BX379" s="24">
        <f t="shared" si="334"/>
        <v>-0.61000000000000032</v>
      </c>
      <c r="BY379" s="24">
        <f t="shared" si="335"/>
        <v>0</v>
      </c>
      <c r="BZ379" s="24">
        <f t="shared" si="336"/>
        <v>-0.75</v>
      </c>
      <c r="CA379" s="24">
        <f t="shared" si="337"/>
        <v>1</v>
      </c>
      <c r="CB379" s="24" t="str">
        <f t="shared" si="298"/>
        <v/>
      </c>
      <c r="CC379" s="24">
        <f t="shared" si="338"/>
        <v>0</v>
      </c>
      <c r="CD379" s="25">
        <f t="shared" si="339"/>
        <v>0</v>
      </c>
      <c r="CE379" s="24">
        <f t="shared" si="340"/>
        <v>1</v>
      </c>
      <c r="CF379">
        <f t="shared" si="341"/>
        <v>1</v>
      </c>
      <c r="CG379">
        <f t="shared" si="299"/>
        <v>1</v>
      </c>
      <c r="CH379">
        <f t="shared" si="300"/>
        <v>0</v>
      </c>
      <c r="CI379">
        <f t="shared" si="301"/>
        <v>1</v>
      </c>
      <c r="CJ379">
        <f t="shared" si="302"/>
        <v>1</v>
      </c>
      <c r="CK379">
        <f t="shared" si="308"/>
        <v>8.1632653061224492</v>
      </c>
      <c r="CL379">
        <f t="shared" si="305"/>
        <v>1.02</v>
      </c>
      <c r="CM379">
        <f t="shared" si="306"/>
        <v>1</v>
      </c>
      <c r="CN379" t="str">
        <f t="shared" si="342"/>
        <v/>
      </c>
      <c r="CO379" t="str">
        <f t="shared" si="343"/>
        <v/>
      </c>
    </row>
    <row r="380" spans="1:93" ht="16" hidden="1" x14ac:dyDescent="0.2">
      <c r="A380">
        <v>91</v>
      </c>
      <c r="B380" t="s">
        <v>343</v>
      </c>
      <c r="C380" t="s">
        <v>94</v>
      </c>
      <c r="J380" t="str">
        <f t="shared" si="322"/>
        <v>Joseph P Boylan_1</v>
      </c>
      <c r="K380" s="22">
        <v>8544</v>
      </c>
      <c r="L380">
        <v>1</v>
      </c>
      <c r="M380" s="22" t="s">
        <v>347</v>
      </c>
      <c r="N380" s="22"/>
      <c r="O380">
        <v>0</v>
      </c>
      <c r="P380">
        <v>0</v>
      </c>
      <c r="Q380">
        <v>0</v>
      </c>
      <c r="R380">
        <f t="shared" si="323"/>
        <v>0</v>
      </c>
      <c r="S380">
        <f t="shared" si="324"/>
        <v>1</v>
      </c>
      <c r="T380">
        <f t="shared" si="325"/>
        <v>0</v>
      </c>
      <c r="U380">
        <f t="shared" si="326"/>
        <v>0</v>
      </c>
      <c r="V380">
        <f t="shared" si="327"/>
        <v>0</v>
      </c>
      <c r="W380">
        <v>1</v>
      </c>
      <c r="X380">
        <f t="shared" si="328"/>
        <v>0</v>
      </c>
      <c r="Y380" s="22" t="s">
        <v>345</v>
      </c>
      <c r="Z380">
        <v>0</v>
      </c>
      <c r="AA380">
        <f t="shared" si="317"/>
        <v>1</v>
      </c>
      <c r="AB380">
        <f t="shared" si="309"/>
        <v>0</v>
      </c>
      <c r="AC380">
        <v>0</v>
      </c>
      <c r="AD380">
        <v>0</v>
      </c>
      <c r="AE380">
        <f t="shared" si="329"/>
        <v>1</v>
      </c>
      <c r="AF380" s="23">
        <v>1</v>
      </c>
      <c r="AG380">
        <f t="shared" si="346"/>
        <v>0</v>
      </c>
      <c r="AH380">
        <v>0</v>
      </c>
      <c r="AJ380">
        <f t="shared" si="311"/>
        <v>0</v>
      </c>
      <c r="AK380" s="22" t="s">
        <v>290</v>
      </c>
      <c r="AN380">
        <v>14</v>
      </c>
      <c r="AO380" s="24">
        <v>1</v>
      </c>
      <c r="AP380" s="25">
        <f t="shared" si="295"/>
        <v>84.761643835616439</v>
      </c>
      <c r="AQ380">
        <v>1</v>
      </c>
      <c r="AS380" s="26">
        <v>1</v>
      </c>
      <c r="AT380" s="24">
        <v>1</v>
      </c>
      <c r="AU380" s="27">
        <v>8</v>
      </c>
      <c r="AV380" s="27"/>
      <c r="AW380" s="29">
        <f>AW379</f>
        <v>39934</v>
      </c>
      <c r="AX380" s="22" t="str">
        <f>IF(ISERROR(VLOOKUP($J380,'[1]early late'!$G$1:$BT$134,7,FALSE)),"",VLOOKUP($J380,'[1]early late'!$G$1:$BT$134,7,FALSE))</f>
        <v/>
      </c>
      <c r="AY380" s="29">
        <f>AY379</f>
        <v>40049</v>
      </c>
      <c r="AZ380" s="27">
        <f t="shared" si="318"/>
        <v>3.7666666666666666</v>
      </c>
      <c r="BA380" t="s">
        <v>118</v>
      </c>
      <c r="BB380" s="25">
        <f t="shared" si="347"/>
        <v>1</v>
      </c>
      <c r="BC380">
        <v>1.61</v>
      </c>
      <c r="BD380">
        <v>21.82</v>
      </c>
      <c r="BE380">
        <v>3.35</v>
      </c>
      <c r="BF380">
        <v>22.52</v>
      </c>
      <c r="BG380" s="27" t="str">
        <f>IF(ISERROR(VLOOKUP($J380,'[1]early late'!$G$1:$BT$134,8,FALSE)),"",VLOOKUP($J380,'[1]early late'!$G$1:$BT$134,8,FALSE))</f>
        <v/>
      </c>
      <c r="BH380" s="27" t="str">
        <f>IF(ISERROR(VLOOKUP($J380,'[1]early late'!$G$1:$BT$134,9,FALSE)),"",VLOOKUP($J380,'[1]early late'!$G$1:$BT$134,9,FALSE))</f>
        <v/>
      </c>
      <c r="BJ380">
        <v>2.72</v>
      </c>
      <c r="BK380">
        <v>18.64</v>
      </c>
      <c r="BM380" t="s">
        <v>346</v>
      </c>
      <c r="BN380" s="28" t="str">
        <f>IF(ISERROR(VLOOKUP($J380,'[1]early late'!$G$1:$BT$134,40,FALSE)),"",VLOOKUP($J380,'[1]early late'!$G$1:$BT$134,40,FALSE))</f>
        <v/>
      </c>
      <c r="BO380" s="28" t="str">
        <f>IF(ISERROR(VLOOKUP($J380,'[1]early late'!$G$1:$BT$134,41,FALSE)),"",VLOOKUP($J380,'[1]early late'!$G$1:$BT$134,41,FALSE))</f>
        <v/>
      </c>
      <c r="BP380">
        <f t="shared" si="296"/>
        <v>1.74</v>
      </c>
      <c r="BQ380">
        <f t="shared" si="330"/>
        <v>0.69999999999999929</v>
      </c>
      <c r="BR380">
        <f t="shared" si="331"/>
        <v>-1.0400000000000007</v>
      </c>
      <c r="BS380">
        <f t="shared" si="297"/>
        <v>1.1100000000000001</v>
      </c>
      <c r="BT380">
        <f t="shared" si="332"/>
        <v>-3.1799999999999997</v>
      </c>
      <c r="BU380">
        <f t="shared" si="333"/>
        <v>-4.2900000000000009</v>
      </c>
      <c r="BV380" t="str">
        <f t="shared" si="320"/>
        <v/>
      </c>
      <c r="BW380" s="24">
        <f t="shared" si="344"/>
        <v>1</v>
      </c>
      <c r="BX380" s="24">
        <f t="shared" si="334"/>
        <v>0.41000000000000014</v>
      </c>
      <c r="BY380" s="24">
        <f t="shared" si="335"/>
        <v>-0.53</v>
      </c>
      <c r="BZ380" s="24">
        <f t="shared" si="336"/>
        <v>1.76</v>
      </c>
      <c r="CA380" s="24">
        <f t="shared" si="337"/>
        <v>1</v>
      </c>
      <c r="CB380" s="24">
        <f t="shared" si="298"/>
        <v>0</v>
      </c>
      <c r="CC380" s="24">
        <f t="shared" si="338"/>
        <v>1</v>
      </c>
      <c r="CD380" s="25">
        <f t="shared" si="339"/>
        <v>0</v>
      </c>
      <c r="CE380" s="24">
        <f t="shared" si="340"/>
        <v>0</v>
      </c>
      <c r="CF380">
        <f t="shared" si="341"/>
        <v>1</v>
      </c>
      <c r="CG380">
        <f t="shared" si="299"/>
        <v>1</v>
      </c>
      <c r="CH380">
        <f t="shared" si="300"/>
        <v>1</v>
      </c>
      <c r="CI380">
        <f t="shared" si="301"/>
        <v>1</v>
      </c>
      <c r="CJ380">
        <f t="shared" si="302"/>
        <v>1</v>
      </c>
      <c r="CK380">
        <f t="shared" si="308"/>
        <v>7.2072072072072064</v>
      </c>
      <c r="CL380">
        <f t="shared" si="305"/>
        <v>0.8899999999999999</v>
      </c>
      <c r="CM380">
        <f t="shared" si="306"/>
        <v>0</v>
      </c>
      <c r="CN380" t="str">
        <f t="shared" si="342"/>
        <v/>
      </c>
      <c r="CO380" t="str">
        <f t="shared" si="343"/>
        <v/>
      </c>
    </row>
    <row r="381" spans="1:93" ht="16" x14ac:dyDescent="0.2">
      <c r="A381">
        <v>92</v>
      </c>
      <c r="B381" t="s">
        <v>348</v>
      </c>
      <c r="C381" t="s">
        <v>94</v>
      </c>
      <c r="D381" t="s">
        <v>349</v>
      </c>
      <c r="E381" t="s">
        <v>109</v>
      </c>
      <c r="F381" t="s">
        <v>97</v>
      </c>
      <c r="G381">
        <v>90024</v>
      </c>
      <c r="H381" t="s">
        <v>350</v>
      </c>
      <c r="J381" t="str">
        <f t="shared" si="322"/>
        <v>Josephine Guagenti_0</v>
      </c>
      <c r="K381" s="22">
        <v>11302</v>
      </c>
      <c r="L381">
        <v>1</v>
      </c>
      <c r="M381" s="22" t="s">
        <v>351</v>
      </c>
      <c r="N381" s="22"/>
      <c r="O381">
        <v>0</v>
      </c>
      <c r="P381">
        <v>0</v>
      </c>
      <c r="Q381">
        <v>0</v>
      </c>
      <c r="R381">
        <f t="shared" si="323"/>
        <v>0</v>
      </c>
      <c r="S381">
        <f t="shared" si="324"/>
        <v>1</v>
      </c>
      <c r="T381">
        <f t="shared" si="325"/>
        <v>0</v>
      </c>
      <c r="U381">
        <f t="shared" si="326"/>
        <v>0</v>
      </c>
      <c r="V381">
        <f t="shared" si="327"/>
        <v>0</v>
      </c>
      <c r="W381">
        <f t="shared" ref="W381:W412" si="348">IF(ISERROR(SEARCH("glauc",M381)),0,1)</f>
        <v>0</v>
      </c>
      <c r="X381">
        <f t="shared" si="328"/>
        <v>0</v>
      </c>
      <c r="Y381" s="22" t="s">
        <v>352</v>
      </c>
      <c r="Z381">
        <v>0</v>
      </c>
      <c r="AA381">
        <v>1</v>
      </c>
      <c r="AB381">
        <f t="shared" si="309"/>
        <v>0</v>
      </c>
      <c r="AC381">
        <v>0</v>
      </c>
      <c r="AD381">
        <v>0</v>
      </c>
      <c r="AE381">
        <f t="shared" si="329"/>
        <v>0</v>
      </c>
      <c r="AF381" s="23">
        <f>IF(ISERROR(SEARCH("canth",Y381)),0,1)</f>
        <v>0</v>
      </c>
      <c r="AG381">
        <f t="shared" si="346"/>
        <v>0</v>
      </c>
      <c r="AH381">
        <v>1</v>
      </c>
      <c r="AI381" t="s">
        <v>353</v>
      </c>
      <c r="AJ381">
        <f t="shared" si="311"/>
        <v>0</v>
      </c>
      <c r="AK381" s="22"/>
      <c r="AN381">
        <v>15</v>
      </c>
      <c r="AO381" s="24">
        <v>2</v>
      </c>
      <c r="AP381" s="25">
        <f t="shared" si="295"/>
        <v>68.167123287671231</v>
      </c>
      <c r="AQ381">
        <v>1</v>
      </c>
      <c r="AS381" s="26">
        <v>0</v>
      </c>
      <c r="AT381" s="24">
        <v>1</v>
      </c>
      <c r="AU381" s="27">
        <v>8</v>
      </c>
      <c r="AV381" s="27"/>
      <c r="AW381" s="22">
        <v>36546</v>
      </c>
      <c r="AX381" s="22" t="str">
        <f>IF(ISERROR(VLOOKUP($J381,'[1]early late'!$G$1:$BT$134,7,FALSE)),"",VLOOKUP($J381,'[1]early late'!$G$1:$BT$134,7,FALSE))</f>
        <v/>
      </c>
      <c r="AY381" s="22">
        <v>37018</v>
      </c>
      <c r="AZ381" s="27">
        <f t="shared" si="318"/>
        <v>15.533333333333333</v>
      </c>
      <c r="BA381" t="s">
        <v>245</v>
      </c>
      <c r="BB381" s="25">
        <f t="shared" si="347"/>
        <v>2</v>
      </c>
      <c r="BC381" s="27">
        <v>2.1440000000000001</v>
      </c>
      <c r="BD381" s="27">
        <v>19.834</v>
      </c>
      <c r="BE381" s="27">
        <v>2.4500000000000002</v>
      </c>
      <c r="BF381" s="27">
        <v>17.149999999999999</v>
      </c>
      <c r="BG381" s="27" t="str">
        <f>IF(ISERROR(VLOOKUP($J381,'[1]early late'!$G$1:$BT$134,8,FALSE)),"",VLOOKUP($J381,'[1]early late'!$G$1:$BT$134,8,FALSE))</f>
        <v/>
      </c>
      <c r="BH381" s="27" t="str">
        <f>IF(ISERROR(VLOOKUP($J381,'[1]early late'!$G$1:$BT$134,9,FALSE)),"",VLOOKUP($J381,'[1]early late'!$G$1:$BT$134,9,FALSE))</f>
        <v/>
      </c>
      <c r="BI381" s="27"/>
      <c r="BJ381">
        <v>2.23</v>
      </c>
      <c r="BK381">
        <v>19.579999999999998</v>
      </c>
      <c r="BM381" s="28" t="s">
        <v>354</v>
      </c>
      <c r="BN381" s="28" t="str">
        <f>IF(ISERROR(VLOOKUP($J381,'[1]early late'!$G$1:$BT$134,40,FALSE)),"",VLOOKUP($J381,'[1]early late'!$G$1:$BT$134,40,FALSE))</f>
        <v/>
      </c>
      <c r="BO381" s="28" t="str">
        <f>IF(ISERROR(VLOOKUP($J381,'[1]early late'!$G$1:$BT$134,41,FALSE)),"",VLOOKUP($J381,'[1]early late'!$G$1:$BT$134,41,FALSE))</f>
        <v/>
      </c>
      <c r="BP381">
        <f t="shared" si="296"/>
        <v>0.30600000000000005</v>
      </c>
      <c r="BQ381">
        <f t="shared" si="330"/>
        <v>-2.6840000000000011</v>
      </c>
      <c r="BR381">
        <f t="shared" si="331"/>
        <v>-2.9900000000000011</v>
      </c>
      <c r="BS381">
        <f t="shared" si="297"/>
        <v>8.5999999999999854E-2</v>
      </c>
      <c r="BT381">
        <f t="shared" si="332"/>
        <v>-0.25400000000000134</v>
      </c>
      <c r="BU381">
        <f t="shared" si="333"/>
        <v>-0.33999999999999986</v>
      </c>
      <c r="BV381" t="str">
        <f t="shared" si="320"/>
        <v/>
      </c>
      <c r="BW381" s="24">
        <f t="shared" si="344"/>
        <v>1</v>
      </c>
      <c r="BX381" s="24">
        <f t="shared" si="334"/>
        <v>-0.71</v>
      </c>
      <c r="BY381" s="24">
        <f t="shared" si="335"/>
        <v>0.38400000000000012</v>
      </c>
      <c r="BZ381" s="24">
        <f t="shared" si="336"/>
        <v>-0.33999999999999986</v>
      </c>
      <c r="CA381" s="24">
        <f t="shared" si="337"/>
        <v>1</v>
      </c>
      <c r="CB381" s="24">
        <f t="shared" si="298"/>
        <v>1</v>
      </c>
      <c r="CC381" s="24">
        <f t="shared" si="338"/>
        <v>0</v>
      </c>
      <c r="CD381" s="25">
        <f t="shared" si="339"/>
        <v>0</v>
      </c>
      <c r="CE381" s="24">
        <f t="shared" si="340"/>
        <v>1</v>
      </c>
      <c r="CF381">
        <f t="shared" si="341"/>
        <v>1</v>
      </c>
      <c r="CG381">
        <f t="shared" si="299"/>
        <v>0</v>
      </c>
      <c r="CH381">
        <f t="shared" si="300"/>
        <v>0</v>
      </c>
      <c r="CI381">
        <f t="shared" si="301"/>
        <v>1</v>
      </c>
      <c r="CJ381">
        <f t="shared" si="302"/>
        <v>1</v>
      </c>
      <c r="CK381">
        <f t="shared" si="308"/>
        <v>93.023255813953639</v>
      </c>
      <c r="CL381">
        <f t="shared" si="305"/>
        <v>1.9140000000000001</v>
      </c>
      <c r="CM381">
        <f t="shared" si="306"/>
        <v>1</v>
      </c>
      <c r="CN381" t="str">
        <f t="shared" si="342"/>
        <v/>
      </c>
      <c r="CO381" t="str">
        <f t="shared" si="343"/>
        <v/>
      </c>
    </row>
    <row r="382" spans="1:93" ht="16" x14ac:dyDescent="0.2">
      <c r="A382">
        <v>95</v>
      </c>
      <c r="B382" t="s">
        <v>355</v>
      </c>
      <c r="C382" t="s">
        <v>94</v>
      </c>
      <c r="D382" t="s">
        <v>356</v>
      </c>
      <c r="E382" t="s">
        <v>357</v>
      </c>
      <c r="F382" t="s">
        <v>97</v>
      </c>
      <c r="G382">
        <v>93420</v>
      </c>
      <c r="H382" t="s">
        <v>358</v>
      </c>
      <c r="J382" t="str">
        <f t="shared" si="322"/>
        <v>Katheleen Philips_1</v>
      </c>
      <c r="K382" s="22">
        <v>18876</v>
      </c>
      <c r="L382">
        <v>1</v>
      </c>
      <c r="M382" s="22" t="s">
        <v>359</v>
      </c>
      <c r="N382" s="22"/>
      <c r="O382">
        <v>1</v>
      </c>
      <c r="P382">
        <v>1</v>
      </c>
      <c r="Q382">
        <v>1</v>
      </c>
      <c r="R382">
        <f t="shared" si="323"/>
        <v>0</v>
      </c>
      <c r="S382">
        <f t="shared" si="324"/>
        <v>0</v>
      </c>
      <c r="T382">
        <f t="shared" si="325"/>
        <v>0</v>
      </c>
      <c r="U382">
        <f t="shared" si="326"/>
        <v>0</v>
      </c>
      <c r="V382">
        <f t="shared" si="327"/>
        <v>0</v>
      </c>
      <c r="W382">
        <f t="shared" si="348"/>
        <v>0</v>
      </c>
      <c r="X382">
        <f t="shared" si="328"/>
        <v>0</v>
      </c>
      <c r="Y382" s="22" t="s">
        <v>360</v>
      </c>
      <c r="Z382">
        <v>0</v>
      </c>
      <c r="AA382">
        <v>1</v>
      </c>
      <c r="AB382">
        <f t="shared" si="309"/>
        <v>0</v>
      </c>
      <c r="AC382">
        <v>0</v>
      </c>
      <c r="AD382">
        <v>0</v>
      </c>
      <c r="AE382">
        <f t="shared" si="329"/>
        <v>0</v>
      </c>
      <c r="AF382" s="23">
        <f>IF(ISERROR(SEARCH("canth",Y382)),0,1)</f>
        <v>0</v>
      </c>
      <c r="AG382">
        <f t="shared" si="346"/>
        <v>0</v>
      </c>
      <c r="AH382">
        <v>0</v>
      </c>
      <c r="AJ382">
        <f t="shared" si="311"/>
        <v>0</v>
      </c>
      <c r="AK382" s="22"/>
      <c r="AN382" t="str">
        <f>IF(ISERROR(VLOOKUP($J382,'[1]early late'!$G$1:$BT$134,6,FALSE)),"",VLOOKUP($J382,'[1]early late'!$G$1:$BT$134,6,FALSE))</f>
        <v/>
      </c>
      <c r="AO382" s="24">
        <v>2</v>
      </c>
      <c r="AP382" s="25">
        <f t="shared" si="295"/>
        <v>57.161643835616438</v>
      </c>
      <c r="AQ382">
        <v>1</v>
      </c>
      <c r="AS382" s="26">
        <v>1</v>
      </c>
      <c r="AT382" s="24">
        <v>1</v>
      </c>
      <c r="AU382" s="27">
        <v>8</v>
      </c>
      <c r="AV382" s="27"/>
      <c r="AW382" s="22">
        <v>40044</v>
      </c>
      <c r="AX382" s="22" t="str">
        <f>IF(ISERROR(VLOOKUP($J382,'[1]early late'!$G$1:$BT$134,7,FALSE)),"",VLOOKUP($J382,'[1]early late'!$G$1:$BT$134,7,FALSE))</f>
        <v/>
      </c>
      <c r="AY382" s="22">
        <f>AY381</f>
        <v>37018</v>
      </c>
      <c r="AZ382" s="27">
        <f t="shared" si="318"/>
        <v>-99.4</v>
      </c>
      <c r="BA382" t="s">
        <v>118</v>
      </c>
      <c r="BB382" s="25">
        <f t="shared" si="347"/>
        <v>1</v>
      </c>
      <c r="BC382" s="27">
        <v>2.69</v>
      </c>
      <c r="BD382" s="27">
        <v>24.67</v>
      </c>
      <c r="BE382" s="27">
        <v>4.34</v>
      </c>
      <c r="BF382" s="27">
        <v>24.72</v>
      </c>
      <c r="BG382" s="27" t="str">
        <f>IF(ISERROR(VLOOKUP($J382,'[1]early late'!$G$1:$BT$134,8,FALSE)),"",VLOOKUP($J382,'[1]early late'!$G$1:$BT$134,8,FALSE))</f>
        <v/>
      </c>
      <c r="BH382" s="27" t="str">
        <f>IF(ISERROR(VLOOKUP($J382,'[1]early late'!$G$1:$BT$134,9,FALSE)),"",VLOOKUP($J382,'[1]early late'!$G$1:$BT$134,9,FALSE))</f>
        <v/>
      </c>
      <c r="BI382" s="27"/>
      <c r="BJ382">
        <v>3.53</v>
      </c>
      <c r="BK382">
        <v>21.89</v>
      </c>
      <c r="BM382" s="28" t="s">
        <v>361</v>
      </c>
      <c r="BN382" s="28" t="str">
        <f>IF(ISERROR(VLOOKUP($J382,'[1]early late'!$G$1:$BT$134,40,FALSE)),"",VLOOKUP($J382,'[1]early late'!$G$1:$BT$134,40,FALSE))</f>
        <v/>
      </c>
      <c r="BO382" s="28" t="str">
        <f>IF(ISERROR(VLOOKUP($J382,'[1]early late'!$G$1:$BT$134,41,FALSE)),"",VLOOKUP($J382,'[1]early late'!$G$1:$BT$134,41,FALSE))</f>
        <v/>
      </c>
      <c r="BP382">
        <f t="shared" si="296"/>
        <v>1.65</v>
      </c>
      <c r="BQ382">
        <f t="shared" si="330"/>
        <v>4.9999999999997158E-2</v>
      </c>
      <c r="BR382">
        <f t="shared" si="331"/>
        <v>-1.6000000000000028</v>
      </c>
      <c r="BS382">
        <f t="shared" si="297"/>
        <v>0.83999999999999986</v>
      </c>
      <c r="BT382">
        <f t="shared" si="332"/>
        <v>-2.7800000000000011</v>
      </c>
      <c r="BU382">
        <f t="shared" si="333"/>
        <v>-3.620000000000001</v>
      </c>
      <c r="BV382" t="str">
        <f t="shared" si="320"/>
        <v/>
      </c>
      <c r="BW382" s="24">
        <f t="shared" si="344"/>
        <v>1</v>
      </c>
      <c r="BX382" s="24">
        <f t="shared" si="334"/>
        <v>-4.0000000000000036E-2</v>
      </c>
      <c r="BY382" s="24">
        <f t="shared" si="335"/>
        <v>-0.52</v>
      </c>
      <c r="BZ382" s="24">
        <f t="shared" si="336"/>
        <v>1.54</v>
      </c>
      <c r="CA382" s="24">
        <f t="shared" si="337"/>
        <v>1</v>
      </c>
      <c r="CB382" s="24">
        <f t="shared" si="298"/>
        <v>0</v>
      </c>
      <c r="CC382" s="24">
        <f t="shared" si="338"/>
        <v>0</v>
      </c>
      <c r="CD382" s="25">
        <f t="shared" si="339"/>
        <v>0</v>
      </c>
      <c r="CE382" s="24">
        <f t="shared" si="340"/>
        <v>0</v>
      </c>
      <c r="CF382">
        <f t="shared" si="341"/>
        <v>1</v>
      </c>
      <c r="CG382">
        <f t="shared" si="299"/>
        <v>1</v>
      </c>
      <c r="CH382">
        <f t="shared" si="300"/>
        <v>0</v>
      </c>
      <c r="CI382">
        <f t="shared" si="301"/>
        <v>1</v>
      </c>
      <c r="CJ382">
        <f t="shared" si="302"/>
        <v>1</v>
      </c>
      <c r="CK382">
        <f t="shared" si="308"/>
        <v>9.5238095238095255</v>
      </c>
      <c r="CL382">
        <f t="shared" si="305"/>
        <v>1.1600000000000001</v>
      </c>
      <c r="CM382">
        <f t="shared" si="306"/>
        <v>1</v>
      </c>
      <c r="CN382" t="str">
        <f t="shared" si="342"/>
        <v/>
      </c>
      <c r="CO382" t="str">
        <f t="shared" si="343"/>
        <v/>
      </c>
    </row>
    <row r="383" spans="1:93" ht="16" hidden="1" x14ac:dyDescent="0.2">
      <c r="A383">
        <v>97</v>
      </c>
      <c r="B383" t="s">
        <v>362</v>
      </c>
      <c r="C383" t="s">
        <v>94</v>
      </c>
      <c r="D383" t="s">
        <v>363</v>
      </c>
      <c r="E383" t="s">
        <v>364</v>
      </c>
      <c r="F383" t="s">
        <v>97</v>
      </c>
      <c r="G383">
        <v>90230</v>
      </c>
      <c r="H383" t="s">
        <v>365</v>
      </c>
      <c r="J383" t="str">
        <f t="shared" si="322"/>
        <v>Kikuye Kubo_1</v>
      </c>
      <c r="K383" s="22">
        <v>11955</v>
      </c>
      <c r="L383">
        <v>1</v>
      </c>
      <c r="M383" s="22" t="s">
        <v>366</v>
      </c>
      <c r="N383" s="22"/>
      <c r="O383">
        <v>0</v>
      </c>
      <c r="P383">
        <v>0</v>
      </c>
      <c r="Q383">
        <v>0</v>
      </c>
      <c r="R383">
        <f t="shared" si="323"/>
        <v>0</v>
      </c>
      <c r="S383">
        <f t="shared" si="324"/>
        <v>1</v>
      </c>
      <c r="T383">
        <f t="shared" si="325"/>
        <v>0</v>
      </c>
      <c r="U383">
        <f t="shared" si="326"/>
        <v>0</v>
      </c>
      <c r="V383">
        <f t="shared" si="327"/>
        <v>0</v>
      </c>
      <c r="W383">
        <f t="shared" si="348"/>
        <v>0</v>
      </c>
      <c r="X383">
        <f t="shared" si="328"/>
        <v>0</v>
      </c>
      <c r="Y383" s="22" t="s">
        <v>367</v>
      </c>
      <c r="Z383">
        <v>0</v>
      </c>
      <c r="AA383">
        <f t="shared" ref="AA383:AA414" si="349">IF(ISERROR(SEARCH("ptosis",Y383)),0,1)</f>
        <v>1</v>
      </c>
      <c r="AB383">
        <f t="shared" si="309"/>
        <v>0</v>
      </c>
      <c r="AC383">
        <v>0</v>
      </c>
      <c r="AD383">
        <v>0</v>
      </c>
      <c r="AE383">
        <f t="shared" si="329"/>
        <v>0</v>
      </c>
      <c r="AF383" s="23">
        <f>IF(ISERROR(SEARCH("canth",Y383)),0,1)</f>
        <v>0</v>
      </c>
      <c r="AG383">
        <f t="shared" si="346"/>
        <v>1</v>
      </c>
      <c r="AH383">
        <v>0</v>
      </c>
      <c r="AJ383">
        <f t="shared" si="311"/>
        <v>0</v>
      </c>
      <c r="AK383" s="22" t="s">
        <v>106</v>
      </c>
      <c r="AN383">
        <v>15</v>
      </c>
      <c r="AO383" s="24">
        <v>1</v>
      </c>
      <c r="AP383" s="25">
        <f t="shared" si="295"/>
        <v>73.980821917808214</v>
      </c>
      <c r="AQ383">
        <v>1</v>
      </c>
      <c r="AS383" s="26">
        <v>1</v>
      </c>
      <c r="AT383" s="24">
        <v>1</v>
      </c>
      <c r="AU383" s="27">
        <v>8</v>
      </c>
      <c r="AW383" s="22">
        <v>39351</v>
      </c>
      <c r="AX383" s="22" t="str">
        <f>IF(ISERROR(VLOOKUP($J383,'[1]early late'!$G$1:$BT$134,7,FALSE)),"",VLOOKUP($J383,'[1]early late'!$G$1:$BT$134,7,FALSE))</f>
        <v/>
      </c>
      <c r="AY383" s="22">
        <v>39454</v>
      </c>
      <c r="AZ383" s="27">
        <f t="shared" si="318"/>
        <v>3.3666666666666667</v>
      </c>
      <c r="BA383" t="s">
        <v>118</v>
      </c>
      <c r="BB383" s="25">
        <f t="shared" si="347"/>
        <v>1</v>
      </c>
      <c r="BC383" s="27">
        <v>1.26</v>
      </c>
      <c r="BD383" s="27">
        <v>18.341999999999999</v>
      </c>
      <c r="BE383" s="27">
        <v>3.2</v>
      </c>
      <c r="BF383" s="27">
        <v>20.327000000000002</v>
      </c>
      <c r="BG383" s="27" t="str">
        <f>IF(ISERROR(VLOOKUP($J383,'[1]early late'!$G$1:$BT$134,8,FALSE)),"",VLOOKUP($J383,'[1]early late'!$G$1:$BT$134,8,FALSE))</f>
        <v/>
      </c>
      <c r="BH383" s="27" t="str">
        <f>IF(ISERROR(VLOOKUP($J383,'[1]early late'!$G$1:$BT$134,9,FALSE)),"",VLOOKUP($J383,'[1]early late'!$G$1:$BT$134,9,FALSE))</f>
        <v/>
      </c>
      <c r="BI383" s="27"/>
      <c r="BJ383">
        <v>2.91</v>
      </c>
      <c r="BK383">
        <v>17.597000000000001</v>
      </c>
      <c r="BM383" s="28" t="s">
        <v>302</v>
      </c>
      <c r="BN383" s="28" t="str">
        <f>IF(ISERROR(VLOOKUP($J383,'[1]early late'!$G$1:$BT$134,40,FALSE)),"",VLOOKUP($J383,'[1]early late'!$G$1:$BT$134,40,FALSE))</f>
        <v/>
      </c>
      <c r="BO383" s="28" t="str">
        <f>IF(ISERROR(VLOOKUP($J383,'[1]early late'!$G$1:$BT$134,41,FALSE)),"",VLOOKUP($J383,'[1]early late'!$G$1:$BT$134,41,FALSE))</f>
        <v/>
      </c>
      <c r="BP383">
        <f t="shared" si="296"/>
        <v>1.9400000000000002</v>
      </c>
      <c r="BQ383">
        <f t="shared" si="330"/>
        <v>1.985000000000003</v>
      </c>
      <c r="BR383">
        <f t="shared" si="331"/>
        <v>4.5000000000002816E-2</v>
      </c>
      <c r="BS383">
        <f t="shared" si="297"/>
        <v>1.6500000000000001</v>
      </c>
      <c r="BT383">
        <f t="shared" si="332"/>
        <v>-0.74499999999999744</v>
      </c>
      <c r="BU383">
        <f t="shared" si="333"/>
        <v>-2.394999999999996</v>
      </c>
      <c r="BV383" t="str">
        <f t="shared" si="320"/>
        <v/>
      </c>
      <c r="BW383" s="24">
        <f t="shared" si="344"/>
        <v>1</v>
      </c>
      <c r="BX383" s="24">
        <f t="shared" si="334"/>
        <v>-0.96</v>
      </c>
      <c r="BY383" s="24">
        <f t="shared" si="335"/>
        <v>-1.41</v>
      </c>
      <c r="BZ383" s="24">
        <f t="shared" si="336"/>
        <v>-9.9999999999997868E-3</v>
      </c>
      <c r="CA383" s="24">
        <f t="shared" si="337"/>
        <v>0</v>
      </c>
      <c r="CB383" s="24">
        <f t="shared" si="298"/>
        <v>0</v>
      </c>
      <c r="CC383" s="24">
        <f t="shared" si="338"/>
        <v>1</v>
      </c>
      <c r="CD383" s="25">
        <f t="shared" si="339"/>
        <v>0</v>
      </c>
      <c r="CE383" s="24">
        <f t="shared" si="340"/>
        <v>1</v>
      </c>
      <c r="CF383">
        <f t="shared" si="341"/>
        <v>1</v>
      </c>
      <c r="CG383">
        <f t="shared" si="299"/>
        <v>1</v>
      </c>
      <c r="CH383">
        <f t="shared" si="300"/>
        <v>1</v>
      </c>
      <c r="CI383">
        <f t="shared" si="301"/>
        <v>1</v>
      </c>
      <c r="CJ383">
        <f t="shared" si="302"/>
        <v>1</v>
      </c>
      <c r="CK383">
        <f t="shared" si="308"/>
        <v>4.8484848484848477</v>
      </c>
      <c r="CL383">
        <f t="shared" si="305"/>
        <v>0.34999999999999987</v>
      </c>
      <c r="CM383">
        <f t="shared" si="306"/>
        <v>0</v>
      </c>
      <c r="CN383" t="str">
        <f t="shared" si="342"/>
        <v/>
      </c>
      <c r="CO383" t="str">
        <f t="shared" si="343"/>
        <v/>
      </c>
    </row>
    <row r="384" spans="1:93" ht="16" hidden="1" x14ac:dyDescent="0.2">
      <c r="A384">
        <v>98</v>
      </c>
      <c r="B384" t="s">
        <v>368</v>
      </c>
      <c r="C384" t="s">
        <v>94</v>
      </c>
      <c r="J384" t="str">
        <f t="shared" si="322"/>
        <v>Lee Goldstein_0</v>
      </c>
      <c r="K384" s="22">
        <v>9587</v>
      </c>
      <c r="L384">
        <v>1</v>
      </c>
      <c r="M384" s="22" t="s">
        <v>369</v>
      </c>
      <c r="N384" s="22"/>
      <c r="O384">
        <v>1</v>
      </c>
      <c r="P384">
        <v>0</v>
      </c>
      <c r="Q384">
        <v>1</v>
      </c>
      <c r="R384">
        <f t="shared" si="323"/>
        <v>0</v>
      </c>
      <c r="S384">
        <f t="shared" si="324"/>
        <v>1</v>
      </c>
      <c r="T384">
        <f t="shared" si="325"/>
        <v>0</v>
      </c>
      <c r="U384">
        <f t="shared" si="326"/>
        <v>0</v>
      </c>
      <c r="V384">
        <f t="shared" si="327"/>
        <v>0</v>
      </c>
      <c r="W384">
        <f t="shared" si="348"/>
        <v>0</v>
      </c>
      <c r="X384">
        <f t="shared" si="328"/>
        <v>0</v>
      </c>
      <c r="Y384" s="22" t="s">
        <v>370</v>
      </c>
      <c r="Z384">
        <v>0</v>
      </c>
      <c r="AA384">
        <f t="shared" si="349"/>
        <v>1</v>
      </c>
      <c r="AB384">
        <f t="shared" si="309"/>
        <v>0</v>
      </c>
      <c r="AC384">
        <v>0</v>
      </c>
      <c r="AD384">
        <v>0</v>
      </c>
      <c r="AE384">
        <f t="shared" si="329"/>
        <v>1</v>
      </c>
      <c r="AF384" s="23">
        <v>1</v>
      </c>
      <c r="AG384">
        <f t="shared" si="346"/>
        <v>0</v>
      </c>
      <c r="AH384">
        <v>0</v>
      </c>
      <c r="AJ384">
        <f t="shared" si="311"/>
        <v>0</v>
      </c>
      <c r="AK384" s="22"/>
      <c r="AN384">
        <v>12</v>
      </c>
      <c r="AO384" s="24">
        <v>1</v>
      </c>
      <c r="AP384" s="25">
        <f t="shared" si="295"/>
        <v>79.726027397260268</v>
      </c>
      <c r="AQ384">
        <v>1</v>
      </c>
      <c r="AS384" s="26">
        <v>0</v>
      </c>
      <c r="AT384" s="24">
        <v>1</v>
      </c>
      <c r="AU384" s="27">
        <v>8</v>
      </c>
      <c r="AV384" s="27"/>
      <c r="AW384" s="29">
        <v>39113</v>
      </c>
      <c r="AX384" s="22" t="str">
        <f>IF(ISERROR(VLOOKUP($J384,'[1]early late'!$G$1:$BT$134,7,FALSE)),"",VLOOKUP($J384,'[1]early late'!$G$1:$BT$134,7,FALSE))</f>
        <v/>
      </c>
      <c r="AY384" s="29">
        <v>39170</v>
      </c>
      <c r="AZ384" s="27">
        <f t="shared" si="318"/>
        <v>1.9666666666666666</v>
      </c>
      <c r="BA384" t="s">
        <v>101</v>
      </c>
      <c r="BB384" s="25">
        <f t="shared" si="347"/>
        <v>0</v>
      </c>
      <c r="BC384">
        <v>0.19</v>
      </c>
      <c r="BD384">
        <v>15.51</v>
      </c>
      <c r="BE384">
        <v>2.08</v>
      </c>
      <c r="BF384">
        <v>19.52</v>
      </c>
      <c r="BG384" s="27" t="str">
        <f>IF(ISERROR(VLOOKUP($J384,'[1]early late'!$G$1:$BT$134,8,FALSE)),"",VLOOKUP($J384,'[1]early late'!$G$1:$BT$134,8,FALSE))</f>
        <v/>
      </c>
      <c r="BH384" s="27" t="str">
        <f>IF(ISERROR(VLOOKUP($J384,'[1]early late'!$G$1:$BT$134,9,FALSE)),"",VLOOKUP($J384,'[1]early late'!$G$1:$BT$134,9,FALSE))</f>
        <v/>
      </c>
      <c r="BJ384">
        <v>3.48</v>
      </c>
      <c r="BK384">
        <v>11.03</v>
      </c>
      <c r="BN384" s="28" t="str">
        <f>IF(ISERROR(VLOOKUP($J384,'[1]early late'!$G$1:$BT$134,40,FALSE)),"",VLOOKUP($J384,'[1]early late'!$G$1:$BT$134,40,FALSE))</f>
        <v/>
      </c>
      <c r="BO384" s="28" t="str">
        <f>IF(ISERROR(VLOOKUP($J384,'[1]early late'!$G$1:$BT$134,41,FALSE)),"",VLOOKUP($J384,'[1]early late'!$G$1:$BT$134,41,FALSE))</f>
        <v/>
      </c>
      <c r="BP384">
        <f t="shared" si="296"/>
        <v>1.8900000000000001</v>
      </c>
      <c r="BQ384">
        <f t="shared" si="330"/>
        <v>4.01</v>
      </c>
      <c r="BR384">
        <f t="shared" si="331"/>
        <v>2.1199999999999997</v>
      </c>
      <c r="BS384">
        <f t="shared" si="297"/>
        <v>3.29</v>
      </c>
      <c r="BT384">
        <f t="shared" si="332"/>
        <v>-4.4800000000000004</v>
      </c>
      <c r="BU384">
        <f t="shared" si="333"/>
        <v>-7.7700000000000014</v>
      </c>
      <c r="BV384" t="str">
        <f t="shared" si="320"/>
        <v/>
      </c>
      <c r="BW384" s="24">
        <f t="shared" si="344"/>
        <v>1</v>
      </c>
      <c r="BX384" s="24">
        <f t="shared" si="334"/>
        <v>0.66999999999999993</v>
      </c>
      <c r="BY384" s="24">
        <f t="shared" si="335"/>
        <v>-1.06</v>
      </c>
      <c r="BZ384" s="24">
        <f t="shared" si="336"/>
        <v>0.20999999999999996</v>
      </c>
      <c r="CA384" s="24">
        <f t="shared" si="337"/>
        <v>0</v>
      </c>
      <c r="CB384" s="24">
        <f t="shared" si="298"/>
        <v>0</v>
      </c>
      <c r="CC384" s="24">
        <f t="shared" si="338"/>
        <v>1</v>
      </c>
      <c r="CD384" s="25">
        <f t="shared" si="339"/>
        <v>0</v>
      </c>
      <c r="CE384" s="24">
        <f t="shared" si="340"/>
        <v>1</v>
      </c>
      <c r="CF384">
        <f t="shared" si="341"/>
        <v>1</v>
      </c>
      <c r="CG384">
        <f t="shared" si="299"/>
        <v>1</v>
      </c>
      <c r="CH384">
        <f t="shared" si="300"/>
        <v>1</v>
      </c>
      <c r="CI384">
        <f t="shared" si="301"/>
        <v>1</v>
      </c>
      <c r="CJ384">
        <f t="shared" si="302"/>
        <v>1</v>
      </c>
      <c r="CK384">
        <f t="shared" si="308"/>
        <v>2.43161094224924</v>
      </c>
      <c r="CL384">
        <f t="shared" si="305"/>
        <v>-1.29</v>
      </c>
      <c r="CM384">
        <f t="shared" si="306"/>
        <v>1</v>
      </c>
      <c r="CN384" t="str">
        <f t="shared" si="342"/>
        <v/>
      </c>
      <c r="CO384" t="str">
        <f t="shared" si="343"/>
        <v/>
      </c>
    </row>
    <row r="385" spans="1:93" ht="16" hidden="1" x14ac:dyDescent="0.2">
      <c r="A385">
        <v>112</v>
      </c>
      <c r="B385" t="s">
        <v>398</v>
      </c>
      <c r="C385" t="s">
        <v>94</v>
      </c>
      <c r="D385" t="s">
        <v>399</v>
      </c>
      <c r="E385" t="s">
        <v>308</v>
      </c>
      <c r="F385" t="s">
        <v>97</v>
      </c>
      <c r="G385">
        <v>91316</v>
      </c>
      <c r="H385" t="s">
        <v>400</v>
      </c>
      <c r="J385" t="str">
        <f t="shared" si="322"/>
        <v>Marcia Edelman_0</v>
      </c>
      <c r="K385" s="22">
        <f>IF(ISERROR(VLOOKUP($J385,'[1]early late'!$G$1:$BT$134,4,FALSE)),"",VLOOKUP($J385,'[1]early late'!$G$1:$BT$134,4,FALSE))</f>
        <v>11451</v>
      </c>
      <c r="L385">
        <v>1</v>
      </c>
      <c r="M385" s="22" t="s">
        <v>401</v>
      </c>
      <c r="N385" s="22"/>
      <c r="O385">
        <v>0</v>
      </c>
      <c r="P385">
        <v>0</v>
      </c>
      <c r="Q385">
        <v>0</v>
      </c>
      <c r="R385">
        <f t="shared" si="323"/>
        <v>0</v>
      </c>
      <c r="S385">
        <f t="shared" si="324"/>
        <v>1</v>
      </c>
      <c r="T385">
        <f t="shared" si="325"/>
        <v>0</v>
      </c>
      <c r="U385">
        <f t="shared" si="326"/>
        <v>0</v>
      </c>
      <c r="V385">
        <f t="shared" si="327"/>
        <v>0</v>
      </c>
      <c r="W385">
        <f t="shared" si="348"/>
        <v>0</v>
      </c>
      <c r="X385">
        <f t="shared" si="328"/>
        <v>0</v>
      </c>
      <c r="Y385" s="22" t="s">
        <v>370</v>
      </c>
      <c r="Z385">
        <v>0</v>
      </c>
      <c r="AA385">
        <f t="shared" si="349"/>
        <v>1</v>
      </c>
      <c r="AB385">
        <f t="shared" si="309"/>
        <v>0</v>
      </c>
      <c r="AC385">
        <v>0</v>
      </c>
      <c r="AD385">
        <v>0</v>
      </c>
      <c r="AE385">
        <f t="shared" si="329"/>
        <v>1</v>
      </c>
      <c r="AF385" s="23">
        <v>1</v>
      </c>
      <c r="AG385">
        <f t="shared" si="346"/>
        <v>0</v>
      </c>
      <c r="AH385">
        <v>0</v>
      </c>
      <c r="AJ385">
        <f t="shared" si="311"/>
        <v>0</v>
      </c>
      <c r="AK385" s="22"/>
      <c r="AN385">
        <f>IF(ISERROR(VLOOKUP($J385,'[1]early late'!$G$1:$BT$134,6,FALSE)),"",VLOOKUP($J385,'[1]early late'!$G$1:$BT$134,6,FALSE))</f>
        <v>15</v>
      </c>
      <c r="AO385" s="24">
        <v>2</v>
      </c>
      <c r="AP385" s="25">
        <f t="shared" si="295"/>
        <v>74.904109589041099</v>
      </c>
      <c r="AQ385">
        <v>1</v>
      </c>
      <c r="AS385" s="26">
        <v>0</v>
      </c>
      <c r="AT385" s="24">
        <v>1</v>
      </c>
      <c r="AU385" s="27">
        <v>8</v>
      </c>
      <c r="AW385" s="22">
        <v>39190</v>
      </c>
      <c r="AX385" s="22">
        <f>IF(ISERROR(VLOOKUP($J385,'[1]early late'!$G$1:$BT$134,7,FALSE)),"",VLOOKUP($J385,'[1]early late'!$G$1:$BT$134,7,FALSE))</f>
        <v>39195</v>
      </c>
      <c r="AY385" s="22">
        <v>39274</v>
      </c>
      <c r="AZ385" s="27">
        <f t="shared" si="318"/>
        <v>2.7666666666666666</v>
      </c>
      <c r="BA385" t="s">
        <v>118</v>
      </c>
      <c r="BB385" s="25">
        <f t="shared" si="347"/>
        <v>1</v>
      </c>
      <c r="BC385" s="27">
        <v>2.74</v>
      </c>
      <c r="BD385" s="27">
        <v>21.54</v>
      </c>
      <c r="BE385" s="27">
        <v>1.74</v>
      </c>
      <c r="BF385" s="27">
        <v>21.04</v>
      </c>
      <c r="BG385" s="27">
        <f>IF(ISERROR(VLOOKUP($J385,'[1]early late'!$G$1:$BT$134,8,FALSE)),"",VLOOKUP($J385,'[1]early late'!$G$1:$BT$134,8,FALSE))</f>
        <v>5</v>
      </c>
      <c r="BH385" s="27">
        <f>IF(ISERROR(VLOOKUP($J385,'[1]early late'!$G$1:$BT$134,9,FALSE)),"",VLOOKUP($J385,'[1]early late'!$G$1:$BT$134,9,FALSE))</f>
        <v>0.997</v>
      </c>
      <c r="BI385" s="27"/>
      <c r="BJ385" s="27">
        <v>2.73</v>
      </c>
      <c r="BK385" s="27">
        <v>24.14</v>
      </c>
      <c r="BM385" s="28" t="s">
        <v>302</v>
      </c>
      <c r="BN385" s="28">
        <f>IF(ISERROR(VLOOKUP($J385,'[1]early late'!$G$1:$BT$134,40,FALSE)),"",VLOOKUP($J385,'[1]early late'!$G$1:$BT$134,40,FALSE))</f>
        <v>-1.7430000000000003</v>
      </c>
      <c r="BO385" s="28">
        <f>IF(ISERROR(VLOOKUP($J385,'[1]early late'!$G$1:$BT$134,41,FALSE)),"",VLOOKUP($J385,'[1]early late'!$G$1:$BT$134,41,FALSE))</f>
        <v>1.7330000000000001</v>
      </c>
      <c r="BP385">
        <f t="shared" si="296"/>
        <v>-1.0000000000000002</v>
      </c>
      <c r="BQ385">
        <f t="shared" si="330"/>
        <v>-0.5</v>
      </c>
      <c r="BR385">
        <f t="shared" si="331"/>
        <v>0.50000000000000022</v>
      </c>
      <c r="BS385">
        <f t="shared" si="297"/>
        <v>-1.0000000000000231E-2</v>
      </c>
      <c r="BT385">
        <f t="shared" si="332"/>
        <v>2.6000000000000014</v>
      </c>
      <c r="BU385">
        <f t="shared" si="333"/>
        <v>2.610000000000003</v>
      </c>
      <c r="BV385" t="str">
        <f t="shared" si="320"/>
        <v/>
      </c>
      <c r="BW385" s="24">
        <f t="shared" si="344"/>
        <v>0</v>
      </c>
      <c r="BX385" s="24">
        <f t="shared" si="334"/>
        <v>0.83899999999999997</v>
      </c>
      <c r="BY385" s="24">
        <f t="shared" si="335"/>
        <v>2.0460000000000003</v>
      </c>
      <c r="BZ385" s="24">
        <f t="shared" si="336"/>
        <v>-2.0990000000000002</v>
      </c>
      <c r="CA385" s="24">
        <f t="shared" si="337"/>
        <v>0</v>
      </c>
      <c r="CB385" s="24" t="str">
        <f t="shared" si="298"/>
        <v/>
      </c>
      <c r="CC385" s="24">
        <f t="shared" si="338"/>
        <v>1</v>
      </c>
      <c r="CD385" s="25">
        <f t="shared" si="339"/>
        <v>0</v>
      </c>
      <c r="CE385" s="24">
        <f t="shared" si="340"/>
        <v>0</v>
      </c>
      <c r="CF385">
        <f t="shared" si="341"/>
        <v>1</v>
      </c>
      <c r="CG385">
        <f t="shared" si="299"/>
        <v>1</v>
      </c>
      <c r="CH385">
        <f t="shared" si="300"/>
        <v>0</v>
      </c>
      <c r="CI385">
        <f t="shared" si="301"/>
        <v>1</v>
      </c>
      <c r="CJ385">
        <f t="shared" si="302"/>
        <v>1</v>
      </c>
      <c r="CK385">
        <f t="shared" si="308"/>
        <v>-799.99999999998158</v>
      </c>
      <c r="CL385">
        <f t="shared" si="305"/>
        <v>2.0100000000000002</v>
      </c>
      <c r="CM385">
        <f t="shared" si="306"/>
        <v>1</v>
      </c>
      <c r="CN385" t="str">
        <f t="shared" si="342"/>
        <v/>
      </c>
      <c r="CO385" t="str">
        <f t="shared" si="343"/>
        <v/>
      </c>
    </row>
    <row r="386" spans="1:93" ht="16" x14ac:dyDescent="0.2">
      <c r="A386">
        <v>115</v>
      </c>
      <c r="B386" t="s">
        <v>402</v>
      </c>
      <c r="C386" t="s">
        <v>94</v>
      </c>
      <c r="D386" t="s">
        <v>403</v>
      </c>
      <c r="E386" t="s">
        <v>404</v>
      </c>
      <c r="F386" t="s">
        <v>97</v>
      </c>
      <c r="G386">
        <v>91361</v>
      </c>
      <c r="H386" t="s">
        <v>405</v>
      </c>
      <c r="J386" t="str">
        <f t="shared" si="322"/>
        <v>Margot Kerby_1</v>
      </c>
      <c r="K386" s="22">
        <f>IF(ISERROR(VLOOKUP($J386,'[1]early late'!$G$1:$BT$134,4,FALSE)),"",VLOOKUP($J386,'[1]early late'!$G$1:$BT$134,4,FALSE))</f>
        <v>12491</v>
      </c>
      <c r="L386">
        <v>1</v>
      </c>
      <c r="M386" s="22" t="s">
        <v>366</v>
      </c>
      <c r="N386" s="22"/>
      <c r="O386">
        <v>0</v>
      </c>
      <c r="P386">
        <v>0</v>
      </c>
      <c r="Q386">
        <v>0</v>
      </c>
      <c r="R386">
        <f t="shared" si="323"/>
        <v>0</v>
      </c>
      <c r="S386">
        <f t="shared" si="324"/>
        <v>1</v>
      </c>
      <c r="T386">
        <f t="shared" si="325"/>
        <v>0</v>
      </c>
      <c r="U386">
        <f t="shared" si="326"/>
        <v>0</v>
      </c>
      <c r="V386">
        <f t="shared" si="327"/>
        <v>0</v>
      </c>
      <c r="W386">
        <f t="shared" si="348"/>
        <v>0</v>
      </c>
      <c r="X386">
        <f t="shared" si="328"/>
        <v>0</v>
      </c>
      <c r="Y386" s="22" t="s">
        <v>148</v>
      </c>
      <c r="Z386">
        <v>0</v>
      </c>
      <c r="AA386">
        <f t="shared" si="349"/>
        <v>1</v>
      </c>
      <c r="AB386">
        <f t="shared" si="309"/>
        <v>0</v>
      </c>
      <c r="AC386">
        <v>0</v>
      </c>
      <c r="AD386">
        <v>0</v>
      </c>
      <c r="AE386">
        <f t="shared" si="329"/>
        <v>0</v>
      </c>
      <c r="AF386" s="23">
        <f>IF(ISERROR(SEARCH("canth",Y386)),0,1)</f>
        <v>0</v>
      </c>
      <c r="AG386">
        <f t="shared" si="346"/>
        <v>0</v>
      </c>
      <c r="AH386">
        <v>0</v>
      </c>
      <c r="AJ386">
        <f t="shared" si="311"/>
        <v>0</v>
      </c>
      <c r="AK386" s="22" t="s">
        <v>408</v>
      </c>
      <c r="AM386">
        <v>10</v>
      </c>
      <c r="AN386">
        <f>IF(ISERROR(VLOOKUP($J386,'[1]early late'!$G$1:$BT$134,6,FALSE)),"",VLOOKUP($J386,'[1]early late'!$G$1:$BT$134,6,FALSE))</f>
        <v>13</v>
      </c>
      <c r="AO386" s="24">
        <v>2</v>
      </c>
      <c r="AP386" s="25">
        <f t="shared" si="295"/>
        <v>74.780821917808225</v>
      </c>
      <c r="AQ386">
        <v>1</v>
      </c>
      <c r="AS386" s="26">
        <v>1</v>
      </c>
      <c r="AT386" s="24">
        <v>1</v>
      </c>
      <c r="AU386" s="27">
        <v>8</v>
      </c>
      <c r="AW386" s="22">
        <v>40186</v>
      </c>
      <c r="AX386" s="22">
        <f>IF(ISERROR(VLOOKUP($J386,'[1]early late'!$G$1:$BT$134,7,FALSE)),"",VLOOKUP($J386,'[1]early late'!$G$1:$BT$134,7,FALSE))</f>
        <v>40192</v>
      </c>
      <c r="AY386" s="22">
        <v>40280</v>
      </c>
      <c r="AZ386" s="27">
        <f t="shared" ref="AZ386:AZ404" si="350">IF(AND(ISNUMBER(AW386),ISNUMBER(AY386)),DAYS360(AW386,AY386)/30,"")</f>
        <v>3.1333333333333333</v>
      </c>
      <c r="BA386" t="s">
        <v>118</v>
      </c>
      <c r="BB386" s="25">
        <f t="shared" si="347"/>
        <v>1</v>
      </c>
      <c r="BC386" s="27">
        <v>0.88300000000000001</v>
      </c>
      <c r="BD386" s="27">
        <v>16.135000000000002</v>
      </c>
      <c r="BE386" s="27">
        <v>4.0330000000000004</v>
      </c>
      <c r="BF386" s="27">
        <v>16.222000000000001</v>
      </c>
      <c r="BG386" s="27">
        <f>IF(ISERROR(VLOOKUP($J386,'[1]early late'!$G$1:$BT$134,8,FALSE)),"",VLOOKUP($J386,'[1]early late'!$G$1:$BT$134,8,FALSE))</f>
        <v>6</v>
      </c>
      <c r="BH386" s="27">
        <f>IF(ISERROR(VLOOKUP($J386,'[1]early late'!$G$1:$BT$134,9,FALSE)),"",VLOOKUP($J386,'[1]early late'!$G$1:$BT$134,9,FALSE))</f>
        <v>2.746</v>
      </c>
      <c r="BI386" s="27"/>
      <c r="BJ386">
        <v>4.6559999999999997</v>
      </c>
      <c r="BK386">
        <v>13.47</v>
      </c>
      <c r="BM386" s="28"/>
      <c r="BN386" s="28">
        <f>IF(ISERROR(VLOOKUP($J386,'[1]early late'!$G$1:$BT$134,40,FALSE)),"",VLOOKUP($J386,'[1]early late'!$G$1:$BT$134,40,FALSE))</f>
        <v>1.863</v>
      </c>
      <c r="BO386" s="28">
        <f>IF(ISERROR(VLOOKUP($J386,'[1]early late'!$G$1:$BT$134,41,FALSE)),"",VLOOKUP($J386,'[1]early late'!$G$1:$BT$134,41,FALSE))</f>
        <v>1.9099999999999997</v>
      </c>
      <c r="BP386">
        <f t="shared" si="296"/>
        <v>3.1500000000000004</v>
      </c>
      <c r="BQ386">
        <f t="shared" si="330"/>
        <v>8.6999999999999744E-2</v>
      </c>
      <c r="BR386">
        <f t="shared" si="331"/>
        <v>-3.0630000000000006</v>
      </c>
      <c r="BS386">
        <f t="shared" si="297"/>
        <v>3.7729999999999997</v>
      </c>
      <c r="BT386">
        <f t="shared" si="332"/>
        <v>-2.6650000000000009</v>
      </c>
      <c r="BU386">
        <f t="shared" si="333"/>
        <v>-6.4380000000000024</v>
      </c>
      <c r="BV386" t="str">
        <f t="shared" si="320"/>
        <v/>
      </c>
      <c r="BW386" s="24">
        <f t="shared" si="344"/>
        <v>1</v>
      </c>
      <c r="BX386" s="24">
        <f t="shared" si="334"/>
        <v>2.5999999999999801E-2</v>
      </c>
      <c r="BY386" s="24">
        <f t="shared" si="335"/>
        <v>-0.90700000000000003</v>
      </c>
      <c r="BZ386" s="24">
        <f t="shared" si="336"/>
        <v>1.6030000000000002</v>
      </c>
      <c r="CA386" s="24">
        <f t="shared" si="337"/>
        <v>1</v>
      </c>
      <c r="CB386" s="24">
        <f t="shared" si="298"/>
        <v>0</v>
      </c>
      <c r="CC386" s="24">
        <f t="shared" si="338"/>
        <v>0</v>
      </c>
      <c r="CD386" s="25">
        <f t="shared" si="339"/>
        <v>0</v>
      </c>
      <c r="CE386" s="24">
        <f t="shared" si="340"/>
        <v>0</v>
      </c>
      <c r="CF386">
        <f t="shared" si="341"/>
        <v>1</v>
      </c>
      <c r="CG386">
        <f t="shared" si="299"/>
        <v>1</v>
      </c>
      <c r="CH386">
        <f t="shared" si="300"/>
        <v>1</v>
      </c>
      <c r="CI386">
        <f t="shared" si="301"/>
        <v>1</v>
      </c>
      <c r="CJ386">
        <f t="shared" si="302"/>
        <v>1</v>
      </c>
      <c r="CK386">
        <f t="shared" si="308"/>
        <v>2.1203286509408961</v>
      </c>
      <c r="CL386">
        <f t="shared" si="305"/>
        <v>-1.7729999999999997</v>
      </c>
      <c r="CM386">
        <f t="shared" si="306"/>
        <v>1</v>
      </c>
      <c r="CN386" t="str">
        <f t="shared" si="342"/>
        <v/>
      </c>
      <c r="CO386" t="str">
        <f t="shared" si="343"/>
        <v/>
      </c>
    </row>
    <row r="387" spans="1:93" ht="16" x14ac:dyDescent="0.2">
      <c r="A387">
        <v>117</v>
      </c>
      <c r="B387" t="s">
        <v>409</v>
      </c>
      <c r="C387" t="s">
        <v>94</v>
      </c>
      <c r="D387" t="s">
        <v>410</v>
      </c>
      <c r="E387" t="s">
        <v>109</v>
      </c>
      <c r="F387" t="s">
        <v>97</v>
      </c>
      <c r="G387">
        <v>90033</v>
      </c>
      <c r="H387" t="s">
        <v>411</v>
      </c>
      <c r="J387" t="str">
        <f t="shared" si="322"/>
        <v>Mari Shimizu_1</v>
      </c>
      <c r="K387" s="22">
        <v>8249</v>
      </c>
      <c r="L387">
        <v>1</v>
      </c>
      <c r="M387" s="22" t="s">
        <v>412</v>
      </c>
      <c r="N387" s="22"/>
      <c r="O387">
        <v>0</v>
      </c>
      <c r="P387">
        <v>0</v>
      </c>
      <c r="Q387">
        <v>0</v>
      </c>
      <c r="R387">
        <f t="shared" si="323"/>
        <v>0</v>
      </c>
      <c r="S387">
        <f t="shared" si="324"/>
        <v>1</v>
      </c>
      <c r="T387">
        <f t="shared" si="325"/>
        <v>0</v>
      </c>
      <c r="U387">
        <f t="shared" si="326"/>
        <v>0</v>
      </c>
      <c r="V387">
        <f t="shared" si="327"/>
        <v>0</v>
      </c>
      <c r="W387">
        <f t="shared" si="348"/>
        <v>0</v>
      </c>
      <c r="X387">
        <f t="shared" si="328"/>
        <v>0</v>
      </c>
      <c r="Y387" s="22" t="s">
        <v>111</v>
      </c>
      <c r="Z387">
        <v>0</v>
      </c>
      <c r="AA387">
        <f t="shared" si="349"/>
        <v>1</v>
      </c>
      <c r="AB387">
        <f t="shared" si="309"/>
        <v>0</v>
      </c>
      <c r="AC387">
        <v>0</v>
      </c>
      <c r="AD387">
        <v>0</v>
      </c>
      <c r="AE387">
        <f t="shared" si="329"/>
        <v>0</v>
      </c>
      <c r="AF387" s="23">
        <f>IF(ISERROR(SEARCH("canth",Y387)),0,1)</f>
        <v>0</v>
      </c>
      <c r="AG387">
        <f t="shared" si="346"/>
        <v>0</v>
      </c>
      <c r="AH387">
        <v>0</v>
      </c>
      <c r="AJ387">
        <f t="shared" si="311"/>
        <v>0</v>
      </c>
      <c r="AK387" s="22"/>
      <c r="AL387">
        <v>30</v>
      </c>
      <c r="AN387">
        <v>12</v>
      </c>
      <c r="AO387" s="24">
        <v>2</v>
      </c>
      <c r="AP387" s="25">
        <f t="shared" si="295"/>
        <v>79.753424657534254</v>
      </c>
      <c r="AQ387">
        <v>1</v>
      </c>
      <c r="AS387" s="26">
        <v>1</v>
      </c>
      <c r="AT387" s="24">
        <v>1</v>
      </c>
      <c r="AU387" s="27">
        <v>8</v>
      </c>
      <c r="AW387" s="22">
        <v>37783</v>
      </c>
      <c r="AX387" s="22" t="str">
        <f>IF(ISERROR(VLOOKUP($J387,'[1]early late'!$G$1:$BT$134,7,FALSE)),"",VLOOKUP($J387,'[1]early late'!$G$1:$BT$134,7,FALSE))</f>
        <v/>
      </c>
      <c r="AY387" s="22">
        <f>AY386</f>
        <v>40280</v>
      </c>
      <c r="AZ387" s="27">
        <f t="shared" si="350"/>
        <v>82.033333333333331</v>
      </c>
      <c r="BA387" t="s">
        <v>118</v>
      </c>
      <c r="BB387" s="25">
        <f t="shared" si="347"/>
        <v>1</v>
      </c>
      <c r="BC387" s="27">
        <v>-1.27</v>
      </c>
      <c r="BD387" s="27">
        <v>20.83</v>
      </c>
      <c r="BE387" s="27">
        <v>1.673</v>
      </c>
      <c r="BF387" s="27">
        <v>21.263000000000002</v>
      </c>
      <c r="BG387" s="27" t="str">
        <f>IF(ISERROR(VLOOKUP($J387,'[1]early late'!$G$1:$BT$134,8,FALSE)),"",VLOOKUP($J387,'[1]early late'!$G$1:$BT$134,8,FALSE))</f>
        <v/>
      </c>
      <c r="BH387" s="27" t="str">
        <f>IF(ISERROR(VLOOKUP($J387,'[1]early late'!$G$1:$BT$134,9,FALSE)),"",VLOOKUP($J387,'[1]early late'!$G$1:$BT$134,9,FALSE))</f>
        <v/>
      </c>
      <c r="BI387" s="27"/>
      <c r="BJ387">
        <v>1.38</v>
      </c>
      <c r="BK387">
        <v>19.420000000000002</v>
      </c>
      <c r="BM387" s="28"/>
      <c r="BN387" s="28" t="str">
        <f>IF(ISERROR(VLOOKUP($J387,'[1]early late'!$G$1:$BT$134,40,FALSE)),"",VLOOKUP($J387,'[1]early late'!$G$1:$BT$134,40,FALSE))</f>
        <v/>
      </c>
      <c r="BO387" s="28" t="str">
        <f>IF(ISERROR(VLOOKUP($J387,'[1]early late'!$G$1:$BT$134,41,FALSE)),"",VLOOKUP($J387,'[1]early late'!$G$1:$BT$134,41,FALSE))</f>
        <v/>
      </c>
      <c r="BP387">
        <f t="shared" si="296"/>
        <v>2.9430000000000001</v>
      </c>
      <c r="BQ387">
        <f t="shared" si="330"/>
        <v>0.43300000000000338</v>
      </c>
      <c r="BR387">
        <f t="shared" si="331"/>
        <v>-2.5099999999999967</v>
      </c>
      <c r="BS387">
        <f t="shared" si="297"/>
        <v>2.65</v>
      </c>
      <c r="BT387">
        <f t="shared" si="332"/>
        <v>-1.4099999999999966</v>
      </c>
      <c r="BU387">
        <f t="shared" si="333"/>
        <v>-4.0599999999999952</v>
      </c>
      <c r="BV387" t="str">
        <f t="shared" si="320"/>
        <v/>
      </c>
      <c r="BW387" s="24">
        <f t="shared" si="344"/>
        <v>1</v>
      </c>
      <c r="BX387" s="24">
        <f t="shared" si="334"/>
        <v>-0.80000000000000027</v>
      </c>
      <c r="BY387" s="24">
        <f t="shared" si="335"/>
        <v>-2.0569999999999999</v>
      </c>
      <c r="BZ387" s="24">
        <f t="shared" si="336"/>
        <v>1.673</v>
      </c>
      <c r="CA387" s="24">
        <f t="shared" si="337"/>
        <v>0</v>
      </c>
      <c r="CB387" s="24">
        <f t="shared" si="298"/>
        <v>0</v>
      </c>
      <c r="CC387" s="24">
        <f t="shared" si="338"/>
        <v>0</v>
      </c>
      <c r="CD387" s="25">
        <f t="shared" si="339"/>
        <v>0</v>
      </c>
      <c r="CE387" s="24">
        <f t="shared" si="340"/>
        <v>0</v>
      </c>
      <c r="CF387">
        <f t="shared" si="341"/>
        <v>1</v>
      </c>
      <c r="CG387">
        <f t="shared" si="299"/>
        <v>0</v>
      </c>
      <c r="CH387">
        <f t="shared" si="300"/>
        <v>1</v>
      </c>
      <c r="CI387">
        <f t="shared" si="301"/>
        <v>1</v>
      </c>
      <c r="CJ387">
        <f t="shared" si="302"/>
        <v>1</v>
      </c>
      <c r="CK387">
        <f t="shared" si="308"/>
        <v>3.0188679245283021</v>
      </c>
      <c r="CL387">
        <f t="shared" si="305"/>
        <v>-0.64999999999999991</v>
      </c>
      <c r="CM387">
        <f t="shared" si="306"/>
        <v>0</v>
      </c>
      <c r="CN387" t="str">
        <f t="shared" si="342"/>
        <v/>
      </c>
      <c r="CO387" t="str">
        <f t="shared" si="343"/>
        <v/>
      </c>
    </row>
    <row r="388" spans="1:93" ht="16" hidden="1" x14ac:dyDescent="0.2">
      <c r="A388">
        <v>122</v>
      </c>
      <c r="B388" t="s">
        <v>428</v>
      </c>
      <c r="C388" t="s">
        <v>94</v>
      </c>
      <c r="D388" t="s">
        <v>429</v>
      </c>
      <c r="E388" t="s">
        <v>430</v>
      </c>
      <c r="F388" t="s">
        <v>97</v>
      </c>
      <c r="G388">
        <v>92260</v>
      </c>
      <c r="H388" t="s">
        <v>431</v>
      </c>
      <c r="J388" t="str">
        <f t="shared" si="322"/>
        <v>Marlene Grasso_0</v>
      </c>
      <c r="K388" s="22">
        <f>IF(ISERROR(VLOOKUP($J388,'[1]early late'!$G$1:$BT$134,4,FALSE)),"",VLOOKUP($J388,'[1]early late'!$G$1:$BT$134,4,FALSE))</f>
        <v>14433</v>
      </c>
      <c r="L388">
        <v>0</v>
      </c>
      <c r="M388" s="22"/>
      <c r="N388" s="22"/>
      <c r="O388">
        <v>0</v>
      </c>
      <c r="P388">
        <v>0</v>
      </c>
      <c r="Q388">
        <v>0</v>
      </c>
      <c r="R388">
        <f t="shared" si="323"/>
        <v>0</v>
      </c>
      <c r="S388">
        <f t="shared" si="324"/>
        <v>0</v>
      </c>
      <c r="T388">
        <f t="shared" si="325"/>
        <v>0</v>
      </c>
      <c r="U388">
        <f t="shared" si="326"/>
        <v>0</v>
      </c>
      <c r="V388">
        <f t="shared" si="327"/>
        <v>0</v>
      </c>
      <c r="W388">
        <f t="shared" si="348"/>
        <v>0</v>
      </c>
      <c r="X388">
        <f t="shared" si="328"/>
        <v>0</v>
      </c>
      <c r="Y388" s="22" t="s">
        <v>432</v>
      </c>
      <c r="Z388">
        <v>0</v>
      </c>
      <c r="AA388">
        <f t="shared" si="349"/>
        <v>1</v>
      </c>
      <c r="AB388">
        <f t="shared" si="309"/>
        <v>0</v>
      </c>
      <c r="AC388">
        <v>0</v>
      </c>
      <c r="AD388">
        <v>0</v>
      </c>
      <c r="AE388">
        <f t="shared" si="329"/>
        <v>1</v>
      </c>
      <c r="AF388" s="23">
        <v>1</v>
      </c>
      <c r="AG388">
        <f t="shared" si="346"/>
        <v>0</v>
      </c>
      <c r="AH388">
        <v>0</v>
      </c>
      <c r="AJ388">
        <f t="shared" si="311"/>
        <v>0</v>
      </c>
      <c r="AK388" s="22" t="s">
        <v>433</v>
      </c>
      <c r="AN388">
        <f>IF(ISERROR(VLOOKUP($J388,'[1]early late'!$G$1:$BT$134,6,FALSE)),"",VLOOKUP($J388,'[1]early late'!$G$1:$BT$134,6,FALSE))</f>
        <v>14</v>
      </c>
      <c r="AO388" s="24">
        <v>2</v>
      </c>
      <c r="AP388" s="25">
        <f t="shared" ref="AP388:AP451" si="351">DAYS360(K388,AW388)/365</f>
        <v>67.646575342465752</v>
      </c>
      <c r="AQ388">
        <v>1</v>
      </c>
      <c r="AS388" s="26">
        <v>0</v>
      </c>
      <c r="AT388" s="24">
        <v>1</v>
      </c>
      <c r="AU388" s="27">
        <v>8</v>
      </c>
      <c r="AW388" s="22">
        <v>39486</v>
      </c>
      <c r="AX388" s="22">
        <f>IF(ISERROR(VLOOKUP($J388,'[1]early late'!$G$1:$BT$134,7,FALSE)),"",VLOOKUP($J388,'[1]early late'!$G$1:$BT$134,7,FALSE))</f>
        <v>39492</v>
      </c>
      <c r="AY388" s="22">
        <v>39580</v>
      </c>
      <c r="AZ388" s="27">
        <f t="shared" si="350"/>
        <v>3.1333333333333333</v>
      </c>
      <c r="BA388" t="s">
        <v>101</v>
      </c>
      <c r="BB388" s="25">
        <f t="shared" si="347"/>
        <v>0</v>
      </c>
      <c r="BC388" s="27">
        <v>1.04</v>
      </c>
      <c r="BD388" s="27">
        <v>24.37</v>
      </c>
      <c r="BE388" s="27">
        <v>1.94</v>
      </c>
      <c r="BF388" s="27">
        <v>23.37</v>
      </c>
      <c r="BG388" s="27">
        <f>IF(ISERROR(VLOOKUP($J388,'[1]early late'!$G$1:$BT$134,8,FALSE)),"",VLOOKUP($J388,'[1]early late'!$G$1:$BT$134,8,FALSE))</f>
        <v>6</v>
      </c>
      <c r="BH388" s="27">
        <f>IF(ISERROR(VLOOKUP($J388,'[1]early late'!$G$1:$BT$134,9,FALSE)),"",VLOOKUP($J388,'[1]early late'!$G$1:$BT$134,9,FALSE))</f>
        <v>2.4</v>
      </c>
      <c r="BI388" s="27"/>
      <c r="BJ388">
        <v>3.3130000000000002</v>
      </c>
      <c r="BK388">
        <v>21.093</v>
      </c>
      <c r="BM388" s="28"/>
      <c r="BN388" s="28">
        <f>IF(ISERROR(VLOOKUP($J388,'[1]early late'!$G$1:$BT$134,40,FALSE)),"",VLOOKUP($J388,'[1]early late'!$G$1:$BT$134,40,FALSE))</f>
        <v>1.3599999999999999</v>
      </c>
      <c r="BO388" s="28">
        <f>IF(ISERROR(VLOOKUP($J388,'[1]early late'!$G$1:$BT$134,41,FALSE)),"",VLOOKUP($J388,'[1]early late'!$G$1:$BT$134,41,FALSE))</f>
        <v>0.91300000000000026</v>
      </c>
      <c r="BP388">
        <f t="shared" ref="BP388:BP451" si="352">BE388-BC388</f>
        <v>0.89999999999999991</v>
      </c>
      <c r="BQ388">
        <f t="shared" si="330"/>
        <v>-1</v>
      </c>
      <c r="BR388">
        <f t="shared" si="331"/>
        <v>-1.9</v>
      </c>
      <c r="BS388">
        <f t="shared" ref="BS388:BS451" si="353">IF(AND(ISNUMBER(BC388),ISNUMBER(BJ388)),BJ388-BC388,"")</f>
        <v>2.2730000000000001</v>
      </c>
      <c r="BT388">
        <f t="shared" si="332"/>
        <v>-3.277000000000001</v>
      </c>
      <c r="BU388">
        <f t="shared" si="333"/>
        <v>-5.5500000000000007</v>
      </c>
      <c r="BV388" t="str">
        <f t="shared" si="320"/>
        <v/>
      </c>
      <c r="BW388" s="24">
        <f t="shared" si="344"/>
        <v>1</v>
      </c>
      <c r="BX388" s="24">
        <f t="shared" si="334"/>
        <v>-0.52699999999999969</v>
      </c>
      <c r="BY388" s="24">
        <f t="shared" si="335"/>
        <v>-0.24</v>
      </c>
      <c r="BZ388" s="24">
        <f t="shared" si="336"/>
        <v>0.67999999999999994</v>
      </c>
      <c r="CA388" s="24">
        <f t="shared" si="337"/>
        <v>1</v>
      </c>
      <c r="CB388" s="24">
        <f t="shared" ref="CB388:CB451" si="354">IF(BW388=1,IF(BP388&lt;0.5,1,0),"")</f>
        <v>0</v>
      </c>
      <c r="CC388" s="24">
        <f t="shared" si="338"/>
        <v>1</v>
      </c>
      <c r="CD388" s="25">
        <f t="shared" si="339"/>
        <v>0</v>
      </c>
      <c r="CE388" s="24">
        <f t="shared" si="340"/>
        <v>1</v>
      </c>
      <c r="CF388">
        <f t="shared" si="341"/>
        <v>1</v>
      </c>
      <c r="CG388">
        <f t="shared" ref="CG388:CG451" si="355">IF(CF388=1,IF(BJ388&gt;2.500000001,1,0),"")</f>
        <v>1</v>
      </c>
      <c r="CH388">
        <f t="shared" ref="CH388:CH451" si="356">IF(CF388=1,IF(BJ388-BC388&gt;1,1,0),"")</f>
        <v>1</v>
      </c>
      <c r="CI388">
        <f t="shared" ref="CI388:CI451" si="357">IF(CF388=1,IF(AND(BX388&lt;1,BX388&gt;-1),1,0),"")</f>
        <v>1</v>
      </c>
      <c r="CJ388">
        <f t="shared" ref="CJ388:CJ451" si="358">IF(CF388=1,IF(CG388+CI388&gt;0,1,0),"")</f>
        <v>1</v>
      </c>
      <c r="CK388">
        <f t="shared" si="308"/>
        <v>3.5195776506819181</v>
      </c>
      <c r="CL388">
        <f t="shared" si="305"/>
        <v>-0.27300000000000013</v>
      </c>
      <c r="CM388">
        <f t="shared" si="306"/>
        <v>0</v>
      </c>
      <c r="CN388" t="str">
        <f t="shared" si="342"/>
        <v/>
      </c>
      <c r="CO388" t="str">
        <f t="shared" si="343"/>
        <v/>
      </c>
    </row>
    <row r="389" spans="1:93" ht="16" x14ac:dyDescent="0.2">
      <c r="A389">
        <v>125</v>
      </c>
      <c r="B389" t="s">
        <v>434</v>
      </c>
      <c r="C389" t="s">
        <v>94</v>
      </c>
      <c r="D389" t="s">
        <v>435</v>
      </c>
      <c r="E389" t="s">
        <v>96</v>
      </c>
      <c r="F389" t="s">
        <v>97</v>
      </c>
      <c r="G389">
        <v>91367</v>
      </c>
      <c r="H389" t="s">
        <v>436</v>
      </c>
      <c r="J389" t="str">
        <f t="shared" si="322"/>
        <v>Martin Vangerov_1</v>
      </c>
      <c r="K389" s="22">
        <v>11493</v>
      </c>
      <c r="L389">
        <v>1</v>
      </c>
      <c r="M389" s="22" t="s">
        <v>366</v>
      </c>
      <c r="N389" s="22"/>
      <c r="O389">
        <v>0</v>
      </c>
      <c r="P389">
        <v>0</v>
      </c>
      <c r="Q389">
        <v>0</v>
      </c>
      <c r="R389">
        <f t="shared" si="323"/>
        <v>0</v>
      </c>
      <c r="S389">
        <f t="shared" si="324"/>
        <v>1</v>
      </c>
      <c r="T389">
        <f t="shared" si="325"/>
        <v>0</v>
      </c>
      <c r="U389">
        <f t="shared" si="326"/>
        <v>0</v>
      </c>
      <c r="V389">
        <f t="shared" si="327"/>
        <v>0</v>
      </c>
      <c r="W389">
        <f t="shared" si="348"/>
        <v>0</v>
      </c>
      <c r="X389">
        <f t="shared" si="328"/>
        <v>0</v>
      </c>
      <c r="Y389" s="22" t="s">
        <v>158</v>
      </c>
      <c r="Z389">
        <v>0</v>
      </c>
      <c r="AA389">
        <f t="shared" si="349"/>
        <v>1</v>
      </c>
      <c r="AB389">
        <f t="shared" si="309"/>
        <v>0</v>
      </c>
      <c r="AC389">
        <v>0</v>
      </c>
      <c r="AD389">
        <v>0</v>
      </c>
      <c r="AE389">
        <f t="shared" si="329"/>
        <v>0</v>
      </c>
      <c r="AF389" s="23">
        <f>IF(ISERROR(SEARCH("canth",Y389)),0,1)</f>
        <v>0</v>
      </c>
      <c r="AG389">
        <f t="shared" si="346"/>
        <v>0</v>
      </c>
      <c r="AH389">
        <v>1</v>
      </c>
      <c r="AI389" t="s">
        <v>437</v>
      </c>
      <c r="AJ389">
        <f t="shared" si="311"/>
        <v>0</v>
      </c>
      <c r="AK389" s="22"/>
      <c r="AN389">
        <v>13</v>
      </c>
      <c r="AO389" s="24">
        <v>1</v>
      </c>
      <c r="AP389" s="25">
        <f t="shared" si="351"/>
        <v>75.063013698630144</v>
      </c>
      <c r="AQ389">
        <v>1</v>
      </c>
      <c r="AS389" s="26">
        <v>1</v>
      </c>
      <c r="AT389" s="24">
        <v>1</v>
      </c>
      <c r="AU389" s="27">
        <v>8</v>
      </c>
      <c r="AW389" s="22">
        <v>39290</v>
      </c>
      <c r="AX389" s="22" t="str">
        <f>IF(ISERROR(VLOOKUP($J389,'[1]early late'!$G$1:$BT$134,7,FALSE)),"",VLOOKUP($J389,'[1]early late'!$G$1:$BT$134,7,FALSE))</f>
        <v/>
      </c>
      <c r="AY389" s="22">
        <f>AY388</f>
        <v>39580</v>
      </c>
      <c r="AZ389" s="27">
        <f t="shared" si="350"/>
        <v>9.5</v>
      </c>
      <c r="BA389" t="s">
        <v>118</v>
      </c>
      <c r="BB389" s="25">
        <f t="shared" si="347"/>
        <v>1</v>
      </c>
      <c r="BC389" s="27">
        <v>-0.67</v>
      </c>
      <c r="BD389" s="27">
        <v>19.03</v>
      </c>
      <c r="BE389" s="27">
        <v>1.98</v>
      </c>
      <c r="BF389" s="27">
        <v>17.18</v>
      </c>
      <c r="BG389" s="27" t="str">
        <f>IF(ISERROR(VLOOKUP($J389,'[1]early late'!$G$1:$BT$134,8,FALSE)),"",VLOOKUP($J389,'[1]early late'!$G$1:$BT$134,8,FALSE))</f>
        <v/>
      </c>
      <c r="BH389" s="27" t="str">
        <f>IF(ISERROR(VLOOKUP($J389,'[1]early late'!$G$1:$BT$134,9,FALSE)),"",VLOOKUP($J389,'[1]early late'!$G$1:$BT$134,9,FALSE))</f>
        <v/>
      </c>
      <c r="BI389" s="27"/>
      <c r="BJ389">
        <v>3.8</v>
      </c>
      <c r="BK389">
        <v>17.649999999999999</v>
      </c>
      <c r="BM389" s="28"/>
      <c r="BN389" s="28" t="str">
        <f>IF(ISERROR(VLOOKUP($J389,'[1]early late'!$G$1:$BT$134,40,FALSE)),"",VLOOKUP($J389,'[1]early late'!$G$1:$BT$134,40,FALSE))</f>
        <v/>
      </c>
      <c r="BO389" s="28" t="str">
        <f>IF(ISERROR(VLOOKUP($J389,'[1]early late'!$G$1:$BT$134,41,FALSE)),"",VLOOKUP($J389,'[1]early late'!$G$1:$BT$134,41,FALSE))</f>
        <v/>
      </c>
      <c r="BP389">
        <f t="shared" si="352"/>
        <v>2.65</v>
      </c>
      <c r="BQ389">
        <f t="shared" si="330"/>
        <v>-1.8500000000000014</v>
      </c>
      <c r="BR389">
        <f t="shared" si="331"/>
        <v>-4.5000000000000018</v>
      </c>
      <c r="BS389">
        <f t="shared" si="353"/>
        <v>4.47</v>
      </c>
      <c r="BT389">
        <f t="shared" si="332"/>
        <v>-1.3800000000000026</v>
      </c>
      <c r="BU389">
        <f t="shared" si="333"/>
        <v>-5.850000000000005</v>
      </c>
      <c r="BV389" t="str">
        <f t="shared" si="320"/>
        <v/>
      </c>
      <c r="BW389" s="24">
        <f t="shared" si="344"/>
        <v>1</v>
      </c>
      <c r="BX389" s="24">
        <f t="shared" si="334"/>
        <v>-0.49000000000000021</v>
      </c>
      <c r="BY389" s="24">
        <f t="shared" si="335"/>
        <v>-1.42</v>
      </c>
      <c r="BZ389" s="24">
        <f t="shared" si="336"/>
        <v>-0.45000000000000018</v>
      </c>
      <c r="CA389" s="24">
        <f t="shared" si="337"/>
        <v>0</v>
      </c>
      <c r="CB389" s="24">
        <f t="shared" si="354"/>
        <v>0</v>
      </c>
      <c r="CC389" s="24">
        <f t="shared" si="338"/>
        <v>0</v>
      </c>
      <c r="CD389" s="25">
        <f t="shared" si="339"/>
        <v>0</v>
      </c>
      <c r="CE389" s="24">
        <f t="shared" si="340"/>
        <v>1</v>
      </c>
      <c r="CF389">
        <f t="shared" si="341"/>
        <v>1</v>
      </c>
      <c r="CG389">
        <f t="shared" si="355"/>
        <v>1</v>
      </c>
      <c r="CH389">
        <f t="shared" si="356"/>
        <v>1</v>
      </c>
      <c r="CI389">
        <f t="shared" si="357"/>
        <v>1</v>
      </c>
      <c r="CJ389">
        <f t="shared" si="358"/>
        <v>1</v>
      </c>
      <c r="CK389">
        <f t="shared" si="308"/>
        <v>1.789709172259508</v>
      </c>
      <c r="CL389">
        <f t="shared" si="305"/>
        <v>-2.4699999999999998</v>
      </c>
      <c r="CM389">
        <f t="shared" si="306"/>
        <v>1</v>
      </c>
      <c r="CN389">
        <f t="shared" si="342"/>
        <v>1</v>
      </c>
      <c r="CO389" t="str">
        <f t="shared" si="343"/>
        <v/>
      </c>
    </row>
    <row r="390" spans="1:93" ht="16" hidden="1" x14ac:dyDescent="0.2">
      <c r="A390">
        <v>127</v>
      </c>
      <c r="B390" t="s">
        <v>438</v>
      </c>
      <c r="C390" t="s">
        <v>94</v>
      </c>
      <c r="D390" t="s">
        <v>439</v>
      </c>
      <c r="E390" t="s">
        <v>440</v>
      </c>
      <c r="F390" t="s">
        <v>97</v>
      </c>
      <c r="G390">
        <v>90813</v>
      </c>
      <c r="H390" t="s">
        <v>441</v>
      </c>
      <c r="J390" t="str">
        <f t="shared" si="322"/>
        <v>Michael LaPoint_1</v>
      </c>
      <c r="K390" s="22">
        <f>IF(ISERROR(VLOOKUP($J390,'[1]early late'!$G$1:$BT$134,4,FALSE)),"",VLOOKUP($J390,'[1]early late'!$G$1:$BT$134,4,FALSE))</f>
        <v>20353</v>
      </c>
      <c r="L390">
        <v>0</v>
      </c>
      <c r="M390" s="22"/>
      <c r="N390" s="22"/>
      <c r="O390">
        <v>0</v>
      </c>
      <c r="P390">
        <v>0</v>
      </c>
      <c r="Q390">
        <v>0</v>
      </c>
      <c r="R390">
        <f t="shared" si="323"/>
        <v>0</v>
      </c>
      <c r="S390">
        <f t="shared" si="324"/>
        <v>0</v>
      </c>
      <c r="T390">
        <f t="shared" si="325"/>
        <v>0</v>
      </c>
      <c r="U390">
        <f t="shared" si="326"/>
        <v>0</v>
      </c>
      <c r="V390">
        <f t="shared" si="327"/>
        <v>0</v>
      </c>
      <c r="W390">
        <f t="shared" si="348"/>
        <v>0</v>
      </c>
      <c r="X390">
        <f t="shared" si="328"/>
        <v>0</v>
      </c>
      <c r="Y390" s="22" t="s">
        <v>442</v>
      </c>
      <c r="Z390">
        <v>0</v>
      </c>
      <c r="AA390">
        <f t="shared" si="349"/>
        <v>1</v>
      </c>
      <c r="AB390">
        <f t="shared" si="309"/>
        <v>0</v>
      </c>
      <c r="AC390">
        <v>0</v>
      </c>
      <c r="AD390">
        <v>0</v>
      </c>
      <c r="AE390">
        <f t="shared" si="329"/>
        <v>1</v>
      </c>
      <c r="AF390" s="23">
        <v>1</v>
      </c>
      <c r="AG390">
        <f t="shared" si="346"/>
        <v>0</v>
      </c>
      <c r="AH390">
        <v>1</v>
      </c>
      <c r="AI390" t="s">
        <v>443</v>
      </c>
      <c r="AJ390">
        <f t="shared" si="311"/>
        <v>0</v>
      </c>
      <c r="AK390" s="22"/>
      <c r="AN390">
        <f>IF(ISERROR(VLOOKUP($J390,'[1]early late'!$G$1:$BT$134,6,FALSE)),"",VLOOKUP($J390,'[1]early late'!$G$1:$BT$134,6,FALSE))</f>
        <v>13</v>
      </c>
      <c r="AO390" s="24">
        <v>1</v>
      </c>
      <c r="AP390" s="25">
        <f t="shared" si="351"/>
        <v>50.794520547945204</v>
      </c>
      <c r="AQ390">
        <v>1</v>
      </c>
      <c r="AS390" s="26">
        <v>1</v>
      </c>
      <c r="AT390" s="24">
        <v>1</v>
      </c>
      <c r="AU390" s="27">
        <v>8</v>
      </c>
      <c r="AW390" s="22">
        <v>39162</v>
      </c>
      <c r="AX390" s="22">
        <f>IF(ISERROR(VLOOKUP($J390,'[1]early late'!$G$1:$BT$134,7,FALSE)),"",VLOOKUP($J390,'[1]early late'!$G$1:$BT$134,7,FALSE))</f>
        <v>39167</v>
      </c>
      <c r="AY390" s="22">
        <v>39463</v>
      </c>
      <c r="AZ390" s="27">
        <f t="shared" si="350"/>
        <v>9.8333333333333339</v>
      </c>
      <c r="BA390" t="s">
        <v>118</v>
      </c>
      <c r="BB390" s="25">
        <f t="shared" si="347"/>
        <v>1</v>
      </c>
      <c r="BC390" s="27">
        <v>0.53</v>
      </c>
      <c r="BD390" s="27">
        <v>12.363</v>
      </c>
      <c r="BE390" s="27">
        <v>2.5779999999999998</v>
      </c>
      <c r="BF390" s="27">
        <v>14.292</v>
      </c>
      <c r="BG390" s="27">
        <f>IF(ISERROR(VLOOKUP($J390,'[1]early late'!$G$1:$BT$134,8,FALSE)),"",VLOOKUP($J390,'[1]early late'!$G$1:$BT$134,8,FALSE))</f>
        <v>5</v>
      </c>
      <c r="BH390" s="27">
        <f>IF(ISERROR(VLOOKUP($J390,'[1]early late'!$G$1:$BT$134,9,FALSE)),"",VLOOKUP($J390,'[1]early late'!$G$1:$BT$134,9,FALSE))</f>
        <v>1.94</v>
      </c>
      <c r="BI390" s="27"/>
      <c r="BJ390">
        <v>3.13</v>
      </c>
      <c r="BK390">
        <v>12.459</v>
      </c>
      <c r="BM390" s="28"/>
      <c r="BN390" s="28">
        <f>IF(ISERROR(VLOOKUP($J390,'[1]early late'!$G$1:$BT$134,40,FALSE)),"",VLOOKUP($J390,'[1]early late'!$G$1:$BT$134,40,FALSE))</f>
        <v>1.41</v>
      </c>
      <c r="BO390" s="28">
        <f>IF(ISERROR(VLOOKUP($J390,'[1]early late'!$G$1:$BT$134,41,FALSE)),"",VLOOKUP($J390,'[1]early late'!$G$1:$BT$134,41,FALSE))</f>
        <v>1.19</v>
      </c>
      <c r="BP390">
        <f t="shared" si="352"/>
        <v>2.048</v>
      </c>
      <c r="BQ390">
        <f t="shared" si="330"/>
        <v>1.9290000000000003</v>
      </c>
      <c r="BR390">
        <f t="shared" si="331"/>
        <v>-0.11899999999999977</v>
      </c>
      <c r="BS390">
        <f t="shared" si="353"/>
        <v>2.5999999999999996</v>
      </c>
      <c r="BT390">
        <f t="shared" si="332"/>
        <v>9.6000000000000085E-2</v>
      </c>
      <c r="BU390">
        <f t="shared" si="333"/>
        <v>-2.5039999999999996</v>
      </c>
      <c r="BV390" t="str">
        <f t="shared" si="320"/>
        <v/>
      </c>
      <c r="BW390" s="24">
        <f t="shared" si="344"/>
        <v>1</v>
      </c>
      <c r="BX390" s="24">
        <f t="shared" si="334"/>
        <v>6.0000000000000053E-2</v>
      </c>
      <c r="BY390" s="24">
        <f t="shared" si="335"/>
        <v>-0.44999999999999996</v>
      </c>
      <c r="BZ390" s="24">
        <f t="shared" si="336"/>
        <v>0.33799999999999963</v>
      </c>
      <c r="CA390" s="24">
        <f t="shared" si="337"/>
        <v>1</v>
      </c>
      <c r="CB390" s="24">
        <f t="shared" si="354"/>
        <v>0</v>
      </c>
      <c r="CC390" s="24">
        <f t="shared" si="338"/>
        <v>1</v>
      </c>
      <c r="CD390" s="25">
        <f t="shared" si="339"/>
        <v>0</v>
      </c>
      <c r="CE390" s="24">
        <f t="shared" si="340"/>
        <v>1</v>
      </c>
      <c r="CF390">
        <f t="shared" si="341"/>
        <v>1</v>
      </c>
      <c r="CG390">
        <f t="shared" si="355"/>
        <v>1</v>
      </c>
      <c r="CH390">
        <f t="shared" si="356"/>
        <v>1</v>
      </c>
      <c r="CI390">
        <f t="shared" si="357"/>
        <v>1</v>
      </c>
      <c r="CJ390">
        <f t="shared" si="358"/>
        <v>1</v>
      </c>
      <c r="CK390">
        <f t="shared" si="308"/>
        <v>3.0769230769230775</v>
      </c>
      <c r="CL390">
        <f t="shared" si="305"/>
        <v>-0.59999999999999964</v>
      </c>
      <c r="CM390">
        <f t="shared" si="306"/>
        <v>0</v>
      </c>
      <c r="CN390" t="str">
        <f t="shared" si="342"/>
        <v/>
      </c>
      <c r="CO390" t="str">
        <f t="shared" si="343"/>
        <v/>
      </c>
    </row>
    <row r="391" spans="1:93" ht="16" x14ac:dyDescent="0.2">
      <c r="A391">
        <v>130</v>
      </c>
      <c r="B391" t="s">
        <v>447</v>
      </c>
      <c r="C391" t="s">
        <v>94</v>
      </c>
      <c r="D391" t="s">
        <v>448</v>
      </c>
      <c r="E391" t="s">
        <v>449</v>
      </c>
      <c r="F391" t="s">
        <v>97</v>
      </c>
      <c r="G391">
        <v>91350</v>
      </c>
      <c r="H391" t="s">
        <v>450</v>
      </c>
      <c r="J391" t="str">
        <f t="shared" si="322"/>
        <v>Mumtaz Shirazi_0</v>
      </c>
      <c r="K391" s="22">
        <f>IF(ISERROR(VLOOKUP($J391,'[1]early late'!$G$1:$BT$134,4,FALSE)),"",VLOOKUP($J391,'[1]early late'!$G$1:$BT$134,4,FALSE))</f>
        <v>18011</v>
      </c>
      <c r="L391">
        <v>1</v>
      </c>
      <c r="M391" s="22" t="s">
        <v>451</v>
      </c>
      <c r="N391" s="22"/>
      <c r="O391">
        <v>1</v>
      </c>
      <c r="P391">
        <v>1</v>
      </c>
      <c r="Q391">
        <v>0</v>
      </c>
      <c r="R391">
        <f t="shared" si="323"/>
        <v>0</v>
      </c>
      <c r="S391">
        <f t="shared" si="324"/>
        <v>0</v>
      </c>
      <c r="T391">
        <f t="shared" si="325"/>
        <v>0</v>
      </c>
      <c r="U391">
        <f t="shared" si="326"/>
        <v>0</v>
      </c>
      <c r="V391">
        <f t="shared" si="327"/>
        <v>0</v>
      </c>
      <c r="W391">
        <f t="shared" si="348"/>
        <v>0</v>
      </c>
      <c r="X391">
        <f t="shared" si="328"/>
        <v>0</v>
      </c>
      <c r="Y391" s="22" t="s">
        <v>452</v>
      </c>
      <c r="Z391">
        <v>0</v>
      </c>
      <c r="AA391">
        <f t="shared" si="349"/>
        <v>1</v>
      </c>
      <c r="AB391">
        <f t="shared" si="309"/>
        <v>0</v>
      </c>
      <c r="AC391">
        <v>0</v>
      </c>
      <c r="AD391">
        <v>0</v>
      </c>
      <c r="AE391">
        <f t="shared" si="329"/>
        <v>0</v>
      </c>
      <c r="AF391" s="23">
        <f t="shared" ref="AF391:AF416" si="359">IF(ISERROR(SEARCH("canth",Y391)),0,1)</f>
        <v>0</v>
      </c>
      <c r="AG391">
        <f t="shared" si="346"/>
        <v>0</v>
      </c>
      <c r="AH391">
        <v>0</v>
      </c>
      <c r="AJ391">
        <f t="shared" si="311"/>
        <v>0</v>
      </c>
      <c r="AK391" s="22"/>
      <c r="AM391">
        <v>7</v>
      </c>
      <c r="AN391">
        <f>IF(ISERROR(VLOOKUP($J391,'[1]early late'!$G$1:$BT$134,6,FALSE)),"",VLOOKUP($J391,'[1]early late'!$G$1:$BT$134,6,FALSE))</f>
        <v>18</v>
      </c>
      <c r="AO391" s="24">
        <v>2</v>
      </c>
      <c r="AP391" s="25">
        <f t="shared" si="351"/>
        <v>50.665753424657531</v>
      </c>
      <c r="AQ391">
        <v>1</v>
      </c>
      <c r="AS391" s="26">
        <v>0</v>
      </c>
      <c r="AT391" s="24">
        <v>1</v>
      </c>
      <c r="AU391" s="27">
        <v>8</v>
      </c>
      <c r="AW391" s="22">
        <v>36775</v>
      </c>
      <c r="AX391" s="22">
        <f>IF(ISERROR(VLOOKUP($J391,'[1]early late'!$G$1:$BT$134,7,FALSE)),"",VLOOKUP($J391,'[1]early late'!$G$1:$BT$134,7,FALSE))</f>
        <v>36780</v>
      </c>
      <c r="AY391" s="22">
        <v>36864</v>
      </c>
      <c r="AZ391" s="27">
        <f t="shared" si="350"/>
        <v>2.9333333333333331</v>
      </c>
      <c r="BA391" t="s">
        <v>101</v>
      </c>
      <c r="BB391" s="25">
        <f t="shared" si="347"/>
        <v>0</v>
      </c>
      <c r="BC391" s="27">
        <v>0.16</v>
      </c>
      <c r="BD391" s="27">
        <v>15.89</v>
      </c>
      <c r="BE391" s="27">
        <v>1.1000000000000001</v>
      </c>
      <c r="BF391" s="27">
        <v>15.3</v>
      </c>
      <c r="BG391" s="27">
        <f>IF(ISERROR(VLOOKUP($J391,'[1]early late'!$G$1:$BT$134,8,FALSE)),"",VLOOKUP($J391,'[1]early late'!$G$1:$BT$134,8,FALSE))</f>
        <v>5</v>
      </c>
      <c r="BH391" s="27">
        <f>IF(ISERROR(VLOOKUP($J391,'[1]early late'!$G$1:$BT$134,9,FALSE)),"",VLOOKUP($J391,'[1]early late'!$G$1:$BT$134,9,FALSE))</f>
        <v>1.34</v>
      </c>
      <c r="BI391" s="27"/>
      <c r="BJ391">
        <v>0.71</v>
      </c>
      <c r="BK391">
        <v>14.13</v>
      </c>
      <c r="BM391" s="28" t="s">
        <v>453</v>
      </c>
      <c r="BN391" s="28">
        <f>IF(ISERROR(VLOOKUP($J391,'[1]early late'!$G$1:$BT$134,40,FALSE)),"",VLOOKUP($J391,'[1]early late'!$G$1:$BT$134,40,FALSE))</f>
        <v>1.1800000000000002</v>
      </c>
      <c r="BO391" s="28">
        <f>IF(ISERROR(VLOOKUP($J391,'[1]early late'!$G$1:$BT$134,41,FALSE)),"",VLOOKUP($J391,'[1]early late'!$G$1:$BT$134,41,FALSE))</f>
        <v>-0.63000000000000012</v>
      </c>
      <c r="BP391">
        <f t="shared" si="352"/>
        <v>0.94000000000000006</v>
      </c>
      <c r="BQ391">
        <f t="shared" si="330"/>
        <v>-0.58999999999999986</v>
      </c>
      <c r="BR391">
        <f t="shared" si="331"/>
        <v>-1.5299999999999998</v>
      </c>
      <c r="BS391">
        <f t="shared" si="353"/>
        <v>0.54999999999999993</v>
      </c>
      <c r="BT391">
        <f t="shared" si="332"/>
        <v>-1.7599999999999998</v>
      </c>
      <c r="BU391">
        <f t="shared" si="333"/>
        <v>-2.3099999999999987</v>
      </c>
      <c r="BV391" t="str">
        <f t="shared" si="320"/>
        <v/>
      </c>
      <c r="BW391" s="24">
        <f t="shared" si="344"/>
        <v>1</v>
      </c>
      <c r="BX391" s="24">
        <f t="shared" si="334"/>
        <v>-0.69</v>
      </c>
      <c r="BY391" s="24">
        <f t="shared" si="335"/>
        <v>-0.67999999999999994</v>
      </c>
      <c r="BZ391" s="24">
        <f t="shared" si="336"/>
        <v>0.69000000000000017</v>
      </c>
      <c r="CA391" s="24">
        <f t="shared" si="337"/>
        <v>1</v>
      </c>
      <c r="CB391" s="24">
        <f t="shared" si="354"/>
        <v>0</v>
      </c>
      <c r="CC391" s="24">
        <f t="shared" si="338"/>
        <v>0</v>
      </c>
      <c r="CD391" s="25">
        <f t="shared" si="339"/>
        <v>0</v>
      </c>
      <c r="CE391" s="24">
        <f t="shared" si="340"/>
        <v>1</v>
      </c>
      <c r="CF391">
        <f t="shared" si="341"/>
        <v>1</v>
      </c>
      <c r="CG391">
        <f t="shared" si="355"/>
        <v>0</v>
      </c>
      <c r="CH391">
        <f t="shared" si="356"/>
        <v>0</v>
      </c>
      <c r="CI391">
        <f t="shared" si="357"/>
        <v>1</v>
      </c>
      <c r="CJ391">
        <f t="shared" si="358"/>
        <v>1</v>
      </c>
      <c r="CK391">
        <f t="shared" si="308"/>
        <v>14.545454545454547</v>
      </c>
      <c r="CL391">
        <f t="shared" si="305"/>
        <v>1.4500000000000002</v>
      </c>
      <c r="CM391">
        <f t="shared" si="306"/>
        <v>1</v>
      </c>
      <c r="CN391" t="str">
        <f t="shared" si="342"/>
        <v/>
      </c>
      <c r="CO391" t="str">
        <f t="shared" si="343"/>
        <v/>
      </c>
    </row>
    <row r="392" spans="1:93" ht="16" x14ac:dyDescent="0.2">
      <c r="A392">
        <v>131</v>
      </c>
      <c r="B392" t="s">
        <v>447</v>
      </c>
      <c r="C392" t="s">
        <v>94</v>
      </c>
      <c r="D392" t="s">
        <v>448</v>
      </c>
      <c r="E392" t="s">
        <v>449</v>
      </c>
      <c r="F392" t="s">
        <v>97</v>
      </c>
      <c r="G392">
        <v>91350</v>
      </c>
      <c r="H392" t="s">
        <v>450</v>
      </c>
      <c r="J392" t="str">
        <f t="shared" si="322"/>
        <v>Mumtaz Shirazi_1</v>
      </c>
      <c r="K392" s="22">
        <f>IF(ISERROR(VLOOKUP($J392,'[1]early late'!$G$1:$BT$134,4,FALSE)),"",VLOOKUP($J392,'[1]early late'!$G$1:$BT$134,4,FALSE))</f>
        <v>18011</v>
      </c>
      <c r="L392">
        <v>1</v>
      </c>
      <c r="M392" s="22" t="s">
        <v>451</v>
      </c>
      <c r="N392" s="22"/>
      <c r="O392">
        <v>1</v>
      </c>
      <c r="P392">
        <v>1</v>
      </c>
      <c r="Q392">
        <v>0</v>
      </c>
      <c r="R392">
        <f t="shared" si="323"/>
        <v>0</v>
      </c>
      <c r="S392">
        <f t="shared" si="324"/>
        <v>0</v>
      </c>
      <c r="T392">
        <f t="shared" si="325"/>
        <v>0</v>
      </c>
      <c r="U392">
        <f t="shared" si="326"/>
        <v>0</v>
      </c>
      <c r="V392">
        <f t="shared" si="327"/>
        <v>0</v>
      </c>
      <c r="W392">
        <f t="shared" si="348"/>
        <v>0</v>
      </c>
      <c r="X392">
        <f t="shared" si="328"/>
        <v>0</v>
      </c>
      <c r="Y392" s="22" t="s">
        <v>452</v>
      </c>
      <c r="Z392">
        <v>0</v>
      </c>
      <c r="AA392">
        <f t="shared" si="349"/>
        <v>1</v>
      </c>
      <c r="AB392">
        <f t="shared" si="309"/>
        <v>0</v>
      </c>
      <c r="AC392">
        <v>0</v>
      </c>
      <c r="AD392">
        <v>0</v>
      </c>
      <c r="AE392">
        <f t="shared" si="329"/>
        <v>0</v>
      </c>
      <c r="AF392" s="23">
        <f t="shared" si="359"/>
        <v>0</v>
      </c>
      <c r="AG392">
        <f t="shared" si="346"/>
        <v>0</v>
      </c>
      <c r="AH392">
        <v>0</v>
      </c>
      <c r="AJ392">
        <f t="shared" si="311"/>
        <v>0</v>
      </c>
      <c r="AK392" s="22"/>
      <c r="AM392">
        <v>7</v>
      </c>
      <c r="AN392">
        <f>IF(ISERROR(VLOOKUP($J392,'[1]early late'!$G$1:$BT$134,6,FALSE)),"",VLOOKUP($J392,'[1]early late'!$G$1:$BT$134,6,FALSE))</f>
        <v>18</v>
      </c>
      <c r="AO392" s="24">
        <v>2</v>
      </c>
      <c r="AP392" s="25">
        <f t="shared" si="351"/>
        <v>50.665753424657531</v>
      </c>
      <c r="AQ392">
        <v>1</v>
      </c>
      <c r="AS392" s="26">
        <v>1</v>
      </c>
      <c r="AT392" s="24">
        <v>1</v>
      </c>
      <c r="AU392" s="27">
        <v>8</v>
      </c>
      <c r="AW392" s="22">
        <v>36775</v>
      </c>
      <c r="AX392" s="22">
        <f>IF(ISERROR(VLOOKUP($J392,'[1]early late'!$G$1:$BT$134,7,FALSE)),"",VLOOKUP($J392,'[1]early late'!$G$1:$BT$134,7,FALSE))</f>
        <v>36780</v>
      </c>
      <c r="AY392" s="22">
        <f>AY391</f>
        <v>36864</v>
      </c>
      <c r="AZ392" s="27">
        <f t="shared" si="350"/>
        <v>2.9333333333333331</v>
      </c>
      <c r="BA392" t="s">
        <v>101</v>
      </c>
      <c r="BB392" s="25">
        <f t="shared" si="347"/>
        <v>0</v>
      </c>
      <c r="BC392" s="27">
        <v>0.84</v>
      </c>
      <c r="BD392" s="27">
        <v>14.83</v>
      </c>
      <c r="BE392" s="27">
        <v>0.41</v>
      </c>
      <c r="BF392" s="27">
        <v>16.16</v>
      </c>
      <c r="BG392" s="27">
        <f>IF(ISERROR(VLOOKUP($J392,'[1]early late'!$G$1:$BT$134,8,FALSE)),"",VLOOKUP($J392,'[1]early late'!$G$1:$BT$134,8,FALSE))</f>
        <v>5</v>
      </c>
      <c r="BH392" s="27">
        <f>IF(ISERROR(VLOOKUP($J392,'[1]early late'!$G$1:$BT$134,9,FALSE)),"",VLOOKUP($J392,'[1]early late'!$G$1:$BT$134,9,FALSE))</f>
        <v>1.34</v>
      </c>
      <c r="BI392" s="27"/>
      <c r="BJ392">
        <v>1.4</v>
      </c>
      <c r="BK392">
        <v>12.99</v>
      </c>
      <c r="BM392" s="28" t="s">
        <v>454</v>
      </c>
      <c r="BN392" s="28">
        <f>IF(ISERROR(VLOOKUP($J392,'[1]early late'!$G$1:$BT$134,40,FALSE)),"",VLOOKUP($J392,'[1]early late'!$G$1:$BT$134,40,FALSE))</f>
        <v>0.50000000000000011</v>
      </c>
      <c r="BO392" s="28">
        <f>IF(ISERROR(VLOOKUP($J392,'[1]early late'!$G$1:$BT$134,41,FALSE)),"",VLOOKUP($J392,'[1]early late'!$G$1:$BT$134,41,FALSE))</f>
        <v>5.9999999999999831E-2</v>
      </c>
      <c r="BP392">
        <f t="shared" si="352"/>
        <v>-0.43</v>
      </c>
      <c r="BQ392">
        <f t="shared" si="330"/>
        <v>1.33</v>
      </c>
      <c r="BR392">
        <f t="shared" si="331"/>
        <v>1.76</v>
      </c>
      <c r="BS392">
        <f t="shared" si="353"/>
        <v>0.55999999999999994</v>
      </c>
      <c r="BT392">
        <f t="shared" si="332"/>
        <v>-1.8399999999999999</v>
      </c>
      <c r="BU392">
        <f t="shared" si="333"/>
        <v>-2.4000000000000004</v>
      </c>
      <c r="BV392" t="str">
        <f t="shared" si="320"/>
        <v/>
      </c>
      <c r="BW392" s="24">
        <f t="shared" si="344"/>
        <v>0</v>
      </c>
      <c r="BX392" s="24">
        <f t="shared" si="334"/>
        <v>0.69</v>
      </c>
      <c r="BY392" s="24">
        <f t="shared" si="335"/>
        <v>0.67999999999999994</v>
      </c>
      <c r="BZ392" s="24">
        <f t="shared" si="336"/>
        <v>-0.69000000000000017</v>
      </c>
      <c r="CA392" s="24">
        <f t="shared" si="337"/>
        <v>1</v>
      </c>
      <c r="CB392" s="24" t="str">
        <f t="shared" si="354"/>
        <v/>
      </c>
      <c r="CC392" s="24">
        <f t="shared" si="338"/>
        <v>0</v>
      </c>
      <c r="CD392" s="25">
        <f t="shared" si="339"/>
        <v>0</v>
      </c>
      <c r="CE392" s="24">
        <f t="shared" si="340"/>
        <v>1</v>
      </c>
      <c r="CF392">
        <f t="shared" si="341"/>
        <v>1</v>
      </c>
      <c r="CG392">
        <f t="shared" si="355"/>
        <v>0</v>
      </c>
      <c r="CH392">
        <f t="shared" si="356"/>
        <v>0</v>
      </c>
      <c r="CI392">
        <f t="shared" si="357"/>
        <v>1</v>
      </c>
      <c r="CJ392">
        <f t="shared" si="358"/>
        <v>1</v>
      </c>
      <c r="CK392">
        <f t="shared" si="308"/>
        <v>14.285714285714286</v>
      </c>
      <c r="CL392">
        <f t="shared" si="305"/>
        <v>1.44</v>
      </c>
      <c r="CM392">
        <f t="shared" si="306"/>
        <v>1</v>
      </c>
      <c r="CN392" t="str">
        <f t="shared" si="342"/>
        <v/>
      </c>
      <c r="CO392" t="str">
        <f t="shared" si="343"/>
        <v/>
      </c>
    </row>
    <row r="393" spans="1:93" ht="16" hidden="1" x14ac:dyDescent="0.2">
      <c r="A393">
        <v>140</v>
      </c>
      <c r="B393" t="s">
        <v>476</v>
      </c>
      <c r="C393" t="s">
        <v>94</v>
      </c>
      <c r="D393" t="s">
        <v>477</v>
      </c>
      <c r="E393" t="s">
        <v>109</v>
      </c>
      <c r="F393" t="s">
        <v>97</v>
      </c>
      <c r="G393">
        <v>90025</v>
      </c>
      <c r="H393" t="s">
        <v>478</v>
      </c>
      <c r="J393" t="str">
        <f t="shared" si="322"/>
        <v>Renee Last_0</v>
      </c>
      <c r="K393" s="22">
        <v>8255</v>
      </c>
      <c r="L393">
        <v>1</v>
      </c>
      <c r="M393" s="22" t="s">
        <v>425</v>
      </c>
      <c r="N393" s="22"/>
      <c r="O393">
        <v>0</v>
      </c>
      <c r="P393">
        <v>0</v>
      </c>
      <c r="Q393">
        <v>0</v>
      </c>
      <c r="R393">
        <f t="shared" si="323"/>
        <v>0</v>
      </c>
      <c r="S393">
        <f t="shared" si="324"/>
        <v>1</v>
      </c>
      <c r="T393">
        <f t="shared" si="325"/>
        <v>0</v>
      </c>
      <c r="U393">
        <f t="shared" si="326"/>
        <v>0</v>
      </c>
      <c r="V393">
        <f t="shared" si="327"/>
        <v>0</v>
      </c>
      <c r="W393">
        <f t="shared" si="348"/>
        <v>0</v>
      </c>
      <c r="X393">
        <f t="shared" si="328"/>
        <v>0</v>
      </c>
      <c r="Y393" s="22" t="s">
        <v>479</v>
      </c>
      <c r="Z393">
        <v>0</v>
      </c>
      <c r="AA393">
        <f t="shared" si="349"/>
        <v>1</v>
      </c>
      <c r="AB393">
        <f t="shared" si="309"/>
        <v>0</v>
      </c>
      <c r="AC393">
        <v>0</v>
      </c>
      <c r="AD393">
        <v>0</v>
      </c>
      <c r="AE393">
        <f t="shared" si="329"/>
        <v>0</v>
      </c>
      <c r="AF393" s="23">
        <f t="shared" si="359"/>
        <v>0</v>
      </c>
      <c r="AG393">
        <f t="shared" si="346"/>
        <v>1</v>
      </c>
      <c r="AH393">
        <v>0</v>
      </c>
      <c r="AJ393">
        <f t="shared" si="311"/>
        <v>0</v>
      </c>
      <c r="AK393" s="22" t="s">
        <v>480</v>
      </c>
      <c r="AN393">
        <v>14</v>
      </c>
      <c r="AO393" s="24">
        <v>2</v>
      </c>
      <c r="AP393" s="25">
        <f t="shared" si="351"/>
        <v>84.350684931506848</v>
      </c>
      <c r="AQ393">
        <v>1</v>
      </c>
      <c r="AS393" s="26">
        <v>0</v>
      </c>
      <c r="AT393" s="24">
        <v>1</v>
      </c>
      <c r="AU393" s="27">
        <v>8</v>
      </c>
      <c r="AV393" s="27"/>
      <c r="AW393" s="22">
        <v>39493</v>
      </c>
      <c r="AX393" s="22" t="str">
        <f>IF(ISERROR(VLOOKUP($J393,'[1]early late'!$G$1:$BT$134,7,FALSE)),"",VLOOKUP($J393,'[1]early late'!$G$1:$BT$134,7,FALSE))</f>
        <v/>
      </c>
      <c r="AY393" s="22">
        <v>39602</v>
      </c>
      <c r="AZ393" s="27">
        <f t="shared" si="350"/>
        <v>3.6</v>
      </c>
      <c r="BA393" t="s">
        <v>101</v>
      </c>
      <c r="BB393" s="25">
        <f t="shared" si="347"/>
        <v>0</v>
      </c>
      <c r="BC393" s="27">
        <v>0.49</v>
      </c>
      <c r="BD393" s="27">
        <v>23.5</v>
      </c>
      <c r="BE393" s="27">
        <v>1.79</v>
      </c>
      <c r="BF393" s="27">
        <v>23.08</v>
      </c>
      <c r="BG393" s="27" t="str">
        <f>IF(ISERROR(VLOOKUP($J393,'[1]early late'!$G$1:$BT$134,8,FALSE)),"",VLOOKUP($J393,'[1]early late'!$G$1:$BT$134,8,FALSE))</f>
        <v/>
      </c>
      <c r="BH393" s="27" t="str">
        <f>IF(ISERROR(VLOOKUP($J393,'[1]early late'!$G$1:$BT$134,9,FALSE)),"",VLOOKUP($J393,'[1]early late'!$G$1:$BT$134,9,FALSE))</f>
        <v/>
      </c>
      <c r="BI393" s="27"/>
      <c r="BJ393">
        <v>1.3380000000000001</v>
      </c>
      <c r="BK393">
        <v>20.07</v>
      </c>
      <c r="BM393" s="28" t="s">
        <v>481</v>
      </c>
      <c r="BN393" s="28" t="str">
        <f>IF(ISERROR(VLOOKUP($J393,'[1]early late'!$G$1:$BT$134,40,FALSE)),"",VLOOKUP($J393,'[1]early late'!$G$1:$BT$134,40,FALSE))</f>
        <v/>
      </c>
      <c r="BO393" s="28" t="str">
        <f>IF(ISERROR(VLOOKUP($J393,'[1]early late'!$G$1:$BT$134,41,FALSE)),"",VLOOKUP($J393,'[1]early late'!$G$1:$BT$134,41,FALSE))</f>
        <v/>
      </c>
      <c r="BP393">
        <f t="shared" si="352"/>
        <v>1.3</v>
      </c>
      <c r="BQ393">
        <f t="shared" si="330"/>
        <v>-0.42000000000000171</v>
      </c>
      <c r="BR393">
        <f t="shared" si="331"/>
        <v>-1.7200000000000017</v>
      </c>
      <c r="BS393">
        <f t="shared" si="353"/>
        <v>0.84800000000000009</v>
      </c>
      <c r="BT393">
        <f t="shared" si="332"/>
        <v>-3.4299999999999997</v>
      </c>
      <c r="BU393">
        <f t="shared" si="333"/>
        <v>-4.2780000000000022</v>
      </c>
      <c r="BV393" t="str">
        <f t="shared" si="320"/>
        <v/>
      </c>
      <c r="BW393" s="24">
        <f t="shared" si="344"/>
        <v>1</v>
      </c>
      <c r="BX393" s="24">
        <f t="shared" si="334"/>
        <v>-1.2919999999999998</v>
      </c>
      <c r="BY393" s="24">
        <f t="shared" si="335"/>
        <v>-8.9999999999999969E-2</v>
      </c>
      <c r="BZ393" s="24">
        <f t="shared" si="336"/>
        <v>1.28</v>
      </c>
      <c r="CA393" s="24">
        <f t="shared" si="337"/>
        <v>1</v>
      </c>
      <c r="CB393" s="24">
        <f t="shared" si="354"/>
        <v>0</v>
      </c>
      <c r="CC393" s="24">
        <f t="shared" si="338"/>
        <v>1</v>
      </c>
      <c r="CD393" s="25">
        <f t="shared" si="339"/>
        <v>0</v>
      </c>
      <c r="CE393" s="24">
        <f t="shared" si="340"/>
        <v>0</v>
      </c>
      <c r="CF393">
        <f t="shared" si="341"/>
        <v>1</v>
      </c>
      <c r="CG393">
        <f t="shared" si="355"/>
        <v>0</v>
      </c>
      <c r="CH393">
        <f t="shared" si="356"/>
        <v>0</v>
      </c>
      <c r="CI393">
        <f t="shared" si="357"/>
        <v>0</v>
      </c>
      <c r="CJ393">
        <f t="shared" si="358"/>
        <v>0</v>
      </c>
      <c r="CK393">
        <f t="shared" si="308"/>
        <v>9.4339622641509422</v>
      </c>
      <c r="CL393">
        <f t="shared" si="305"/>
        <v>1.1519999999999999</v>
      </c>
      <c r="CM393">
        <f t="shared" si="306"/>
        <v>1</v>
      </c>
      <c r="CN393" t="str">
        <f t="shared" si="342"/>
        <v/>
      </c>
      <c r="CO393" t="str">
        <f t="shared" si="343"/>
        <v/>
      </c>
    </row>
    <row r="394" spans="1:93" ht="16" x14ac:dyDescent="0.2">
      <c r="A394">
        <v>142</v>
      </c>
      <c r="B394" t="s">
        <v>482</v>
      </c>
      <c r="C394" t="s">
        <v>94</v>
      </c>
      <c r="D394" t="s">
        <v>483</v>
      </c>
      <c r="E394" t="s">
        <v>109</v>
      </c>
      <c r="F394" t="s">
        <v>97</v>
      </c>
      <c r="G394">
        <v>90034</v>
      </c>
      <c r="H394" t="s">
        <v>484</v>
      </c>
      <c r="J394" t="str">
        <f t="shared" si="322"/>
        <v>Richard Fredricks_0</v>
      </c>
      <c r="K394" s="22">
        <f>IF(ISERROR(VLOOKUP($J394,'[1]early late'!$G$1:$BT$134,4,FALSE)),"",VLOOKUP($J394,'[1]early late'!$G$1:$BT$134,4,FALSE))</f>
        <v>12281</v>
      </c>
      <c r="L394">
        <v>1</v>
      </c>
      <c r="M394" s="22" t="s">
        <v>485</v>
      </c>
      <c r="N394" s="22"/>
      <c r="O394">
        <v>0</v>
      </c>
      <c r="P394">
        <v>0</v>
      </c>
      <c r="Q394">
        <v>0</v>
      </c>
      <c r="R394">
        <f t="shared" si="323"/>
        <v>0</v>
      </c>
      <c r="S394">
        <f t="shared" si="324"/>
        <v>1</v>
      </c>
      <c r="T394">
        <f t="shared" si="325"/>
        <v>1</v>
      </c>
      <c r="U394">
        <f t="shared" si="326"/>
        <v>0</v>
      </c>
      <c r="V394">
        <f t="shared" si="327"/>
        <v>0</v>
      </c>
      <c r="W394">
        <f t="shared" si="348"/>
        <v>0</v>
      </c>
      <c r="X394">
        <f t="shared" si="328"/>
        <v>0</v>
      </c>
      <c r="Y394" s="22" t="s">
        <v>111</v>
      </c>
      <c r="Z394">
        <v>0</v>
      </c>
      <c r="AA394">
        <f t="shared" si="349"/>
        <v>1</v>
      </c>
      <c r="AB394">
        <f t="shared" si="309"/>
        <v>0</v>
      </c>
      <c r="AC394">
        <v>0</v>
      </c>
      <c r="AD394">
        <v>0</v>
      </c>
      <c r="AE394">
        <f t="shared" si="329"/>
        <v>0</v>
      </c>
      <c r="AF394" s="23">
        <f t="shared" si="359"/>
        <v>0</v>
      </c>
      <c r="AG394">
        <f t="shared" si="346"/>
        <v>0</v>
      </c>
      <c r="AH394">
        <v>0</v>
      </c>
      <c r="AJ394">
        <f t="shared" si="311"/>
        <v>0</v>
      </c>
      <c r="AK394" s="22"/>
      <c r="AN394">
        <f>IF(ISERROR(VLOOKUP($J394,'[1]early late'!$G$1:$BT$134,6,FALSE)),"",VLOOKUP($J394,'[1]early late'!$G$1:$BT$134,6,FALSE))</f>
        <v>15</v>
      </c>
      <c r="AO394" s="24">
        <v>1</v>
      </c>
      <c r="AP394" s="25">
        <f t="shared" si="351"/>
        <v>74.0054794520548</v>
      </c>
      <c r="AQ394">
        <v>1</v>
      </c>
      <c r="AS394" s="26">
        <v>0</v>
      </c>
      <c r="AT394" s="24">
        <v>1</v>
      </c>
      <c r="AU394" s="27">
        <v>8</v>
      </c>
      <c r="AW394" s="22">
        <v>39687</v>
      </c>
      <c r="AX394" s="22">
        <f>IF(ISERROR(VLOOKUP($J394,'[1]early late'!$G$1:$BT$134,7,FALSE)),"",VLOOKUP($J394,'[1]early late'!$G$1:$BT$134,7,FALSE))</f>
        <v>39693</v>
      </c>
      <c r="AY394" s="22">
        <v>39973</v>
      </c>
      <c r="AZ394" s="27">
        <f t="shared" si="350"/>
        <v>9.4</v>
      </c>
      <c r="BA394" t="s">
        <v>101</v>
      </c>
      <c r="BB394" s="25">
        <f t="shared" si="347"/>
        <v>0</v>
      </c>
      <c r="BC394" s="27">
        <v>1.758</v>
      </c>
      <c r="BD394" s="27">
        <v>10.473000000000001</v>
      </c>
      <c r="BE394" s="27">
        <v>2.68</v>
      </c>
      <c r="BF394" s="27">
        <v>9.81</v>
      </c>
      <c r="BG394" s="27">
        <f>IF(ISERROR(VLOOKUP($J394,'[1]early late'!$G$1:$BT$134,8,FALSE)),"",VLOOKUP($J394,'[1]early late'!$G$1:$BT$134,8,FALSE))</f>
        <v>5</v>
      </c>
      <c r="BH394" s="27">
        <f>IF(ISERROR(VLOOKUP($J394,'[1]early late'!$G$1:$BT$134,9,FALSE)),"",VLOOKUP($J394,'[1]early late'!$G$1:$BT$134,9,FALSE))</f>
        <v>1.663</v>
      </c>
      <c r="BI394" s="27"/>
      <c r="BJ394">
        <v>2.16</v>
      </c>
      <c r="BK394">
        <v>10.755000000000001</v>
      </c>
      <c r="BM394" s="28"/>
      <c r="BN394" s="28">
        <f>IF(ISERROR(VLOOKUP($J394,'[1]early late'!$G$1:$BT$134,40,FALSE)),"",VLOOKUP($J394,'[1]early late'!$G$1:$BT$134,40,FALSE))</f>
        <v>-9.4999999999999973E-2</v>
      </c>
      <c r="BO394" s="28">
        <f>IF(ISERROR(VLOOKUP($J394,'[1]early late'!$G$1:$BT$134,41,FALSE)),"",VLOOKUP($J394,'[1]early late'!$G$1:$BT$134,41,FALSE))</f>
        <v>0.49700000000000011</v>
      </c>
      <c r="BP394">
        <f t="shared" si="352"/>
        <v>0.92200000000000015</v>
      </c>
      <c r="BQ394">
        <f t="shared" si="330"/>
        <v>-0.66300000000000026</v>
      </c>
      <c r="BR394">
        <f t="shared" si="331"/>
        <v>-1.5850000000000004</v>
      </c>
      <c r="BS394">
        <f t="shared" si="353"/>
        <v>0.40200000000000014</v>
      </c>
      <c r="BT394">
        <f t="shared" si="332"/>
        <v>0.28200000000000003</v>
      </c>
      <c r="BU394">
        <f t="shared" si="333"/>
        <v>-0.11999999999999922</v>
      </c>
      <c r="BV394" t="str">
        <f t="shared" si="320"/>
        <v/>
      </c>
      <c r="BW394" s="24">
        <f t="shared" si="344"/>
        <v>1</v>
      </c>
      <c r="BX394" s="24">
        <f t="shared" si="334"/>
        <v>3.0000000000000249E-2</v>
      </c>
      <c r="BY394" s="24">
        <f t="shared" si="335"/>
        <v>-1.1619999999999999</v>
      </c>
      <c r="BZ394" s="24">
        <f t="shared" si="336"/>
        <v>0.36000000000000032</v>
      </c>
      <c r="CA394" s="24">
        <f t="shared" si="337"/>
        <v>0</v>
      </c>
      <c r="CB394" s="24">
        <f t="shared" si="354"/>
        <v>0</v>
      </c>
      <c r="CC394" s="24">
        <f t="shared" si="338"/>
        <v>0</v>
      </c>
      <c r="CD394" s="25">
        <f t="shared" si="339"/>
        <v>0</v>
      </c>
      <c r="CE394" s="24">
        <f t="shared" si="340"/>
        <v>1</v>
      </c>
      <c r="CF394">
        <f t="shared" si="341"/>
        <v>1</v>
      </c>
      <c r="CG394">
        <f t="shared" si="355"/>
        <v>0</v>
      </c>
      <c r="CH394">
        <f t="shared" si="356"/>
        <v>0</v>
      </c>
      <c r="CI394">
        <f t="shared" si="357"/>
        <v>1</v>
      </c>
      <c r="CJ394">
        <f t="shared" si="358"/>
        <v>1</v>
      </c>
      <c r="CK394">
        <f t="shared" si="308"/>
        <v>19.900497512437806</v>
      </c>
      <c r="CL394">
        <f t="shared" ref="CL394:CL457" si="360">IF(ISNUMBER(AU394), (AU394/4)-BS394,"")</f>
        <v>1.5979999999999999</v>
      </c>
      <c r="CM394">
        <f t="shared" ref="CM394:CM457" si="361">IF(ISNUMBER(AU394),IF(ABS(CL394)&gt;0.99999,1,0),"")</f>
        <v>1</v>
      </c>
      <c r="CN394" t="str">
        <f t="shared" si="342"/>
        <v/>
      </c>
      <c r="CO394" t="str">
        <f t="shared" si="343"/>
        <v/>
      </c>
    </row>
    <row r="395" spans="1:93" ht="16" x14ac:dyDescent="0.2">
      <c r="A395">
        <v>147</v>
      </c>
      <c r="B395" t="s">
        <v>492</v>
      </c>
      <c r="C395" t="s">
        <v>94</v>
      </c>
      <c r="D395" t="s">
        <v>493</v>
      </c>
      <c r="E395" t="s">
        <v>109</v>
      </c>
      <c r="F395" t="s">
        <v>97</v>
      </c>
      <c r="G395">
        <v>90049</v>
      </c>
      <c r="H395" t="s">
        <v>494</v>
      </c>
      <c r="J395" t="str">
        <f t="shared" si="322"/>
        <v>Robert M Snader_1</v>
      </c>
      <c r="K395" s="22">
        <v>9176</v>
      </c>
      <c r="L395">
        <v>0</v>
      </c>
      <c r="M395" s="22"/>
      <c r="N395" s="22"/>
      <c r="O395">
        <v>0</v>
      </c>
      <c r="P395">
        <v>0</v>
      </c>
      <c r="Q395">
        <v>0</v>
      </c>
      <c r="R395">
        <f t="shared" si="323"/>
        <v>0</v>
      </c>
      <c r="S395">
        <f t="shared" si="324"/>
        <v>0</v>
      </c>
      <c r="T395">
        <f t="shared" si="325"/>
        <v>0</v>
      </c>
      <c r="U395">
        <f t="shared" si="326"/>
        <v>0</v>
      </c>
      <c r="V395">
        <f t="shared" si="327"/>
        <v>0</v>
      </c>
      <c r="W395">
        <f t="shared" si="348"/>
        <v>0</v>
      </c>
      <c r="X395">
        <f t="shared" si="328"/>
        <v>0</v>
      </c>
      <c r="Y395" s="22" t="s">
        <v>111</v>
      </c>
      <c r="Z395">
        <v>0</v>
      </c>
      <c r="AA395">
        <f t="shared" si="349"/>
        <v>1</v>
      </c>
      <c r="AB395">
        <f t="shared" si="309"/>
        <v>0</v>
      </c>
      <c r="AC395">
        <v>0</v>
      </c>
      <c r="AD395">
        <v>0</v>
      </c>
      <c r="AE395">
        <f t="shared" si="329"/>
        <v>0</v>
      </c>
      <c r="AF395" s="23">
        <f t="shared" si="359"/>
        <v>0</v>
      </c>
      <c r="AG395">
        <f t="shared" si="346"/>
        <v>0</v>
      </c>
      <c r="AH395">
        <v>0</v>
      </c>
      <c r="AJ395">
        <f t="shared" si="311"/>
        <v>0</v>
      </c>
      <c r="AK395" s="22"/>
      <c r="AL395">
        <v>27</v>
      </c>
      <c r="AM395">
        <v>10</v>
      </c>
      <c r="AN395">
        <v>15</v>
      </c>
      <c r="AO395" s="24">
        <v>1</v>
      </c>
      <c r="AP395" s="25">
        <f t="shared" si="351"/>
        <v>76.38630136986302</v>
      </c>
      <c r="AQ395">
        <v>1</v>
      </c>
      <c r="AS395" s="26">
        <v>1</v>
      </c>
      <c r="AT395" s="24">
        <v>1</v>
      </c>
      <c r="AU395" s="27">
        <v>8</v>
      </c>
      <c r="AV395" s="27"/>
      <c r="AW395" s="22">
        <v>37461</v>
      </c>
      <c r="AX395" s="22" t="str">
        <f>IF(ISERROR(VLOOKUP($J395,'[1]early late'!$G$1:$BT$134,7,FALSE)),"",VLOOKUP($J395,'[1]early late'!$G$1:$BT$134,7,FALSE))</f>
        <v/>
      </c>
      <c r="AY395" s="22">
        <f>AY394</f>
        <v>39973</v>
      </c>
      <c r="AZ395" s="27">
        <f t="shared" si="350"/>
        <v>82.5</v>
      </c>
      <c r="BA395" t="s">
        <v>118</v>
      </c>
      <c r="BB395" s="25">
        <f t="shared" si="347"/>
        <v>1</v>
      </c>
      <c r="BC395" s="27">
        <v>-0.59</v>
      </c>
      <c r="BD395" s="27">
        <v>20.23</v>
      </c>
      <c r="BE395" s="27">
        <v>0</v>
      </c>
      <c r="BF395" s="27">
        <v>17.11</v>
      </c>
      <c r="BG395" s="27" t="str">
        <f>IF(ISERROR(VLOOKUP($J395,'[1]early late'!$G$1:$BT$134,8,FALSE)),"",VLOOKUP($J395,'[1]early late'!$G$1:$BT$134,8,FALSE))</f>
        <v/>
      </c>
      <c r="BH395" s="27" t="str">
        <f>IF(ISERROR(VLOOKUP($J395,'[1]early late'!$G$1:$BT$134,9,FALSE)),"",VLOOKUP($J395,'[1]early late'!$G$1:$BT$134,9,FALSE))</f>
        <v/>
      </c>
      <c r="BI395" s="27"/>
      <c r="BJ395">
        <v>0.4</v>
      </c>
      <c r="BK395">
        <v>16.11</v>
      </c>
      <c r="BM395" s="28" t="s">
        <v>496</v>
      </c>
      <c r="BN395" s="28" t="str">
        <f>IF(ISERROR(VLOOKUP($J395,'[1]early late'!$G$1:$BT$134,40,FALSE)),"",VLOOKUP($J395,'[1]early late'!$G$1:$BT$134,40,FALSE))</f>
        <v/>
      </c>
      <c r="BO395" s="28" t="str">
        <f>IF(ISERROR(VLOOKUP($J395,'[1]early late'!$G$1:$BT$134,41,FALSE)),"",VLOOKUP($J395,'[1]early late'!$G$1:$BT$134,41,FALSE))</f>
        <v/>
      </c>
      <c r="BP395">
        <f t="shared" si="352"/>
        <v>0.59</v>
      </c>
      <c r="BQ395">
        <f t="shared" si="330"/>
        <v>-3.120000000000001</v>
      </c>
      <c r="BR395">
        <f t="shared" si="331"/>
        <v>-3.7100000000000009</v>
      </c>
      <c r="BS395">
        <f t="shared" si="353"/>
        <v>0.99</v>
      </c>
      <c r="BT395">
        <f t="shared" si="332"/>
        <v>-4.120000000000001</v>
      </c>
      <c r="BU395">
        <f t="shared" si="333"/>
        <v>-5.1100000000000012</v>
      </c>
      <c r="BV395" t="str">
        <f t="shared" si="320"/>
        <v/>
      </c>
      <c r="BW395" s="24">
        <f t="shared" si="344"/>
        <v>1</v>
      </c>
      <c r="BX395" s="24">
        <f t="shared" si="334"/>
        <v>-7.999999999999996E-2</v>
      </c>
      <c r="BY395" s="24">
        <f t="shared" si="335"/>
        <v>0.30000000000000004</v>
      </c>
      <c r="BZ395" s="24">
        <f t="shared" si="336"/>
        <v>-1.36</v>
      </c>
      <c r="CA395" s="24">
        <f t="shared" si="337"/>
        <v>1</v>
      </c>
      <c r="CB395" s="24">
        <f t="shared" si="354"/>
        <v>0</v>
      </c>
      <c r="CC395" s="24">
        <f t="shared" si="338"/>
        <v>0</v>
      </c>
      <c r="CD395" s="25">
        <f t="shared" si="339"/>
        <v>0</v>
      </c>
      <c r="CE395" s="24">
        <f t="shared" si="340"/>
        <v>0</v>
      </c>
      <c r="CF395">
        <f t="shared" si="341"/>
        <v>1</v>
      </c>
      <c r="CG395">
        <f t="shared" si="355"/>
        <v>0</v>
      </c>
      <c r="CH395">
        <f t="shared" si="356"/>
        <v>0</v>
      </c>
      <c r="CI395">
        <f t="shared" si="357"/>
        <v>1</v>
      </c>
      <c r="CJ395">
        <f t="shared" si="358"/>
        <v>1</v>
      </c>
      <c r="CK395">
        <f t="shared" si="308"/>
        <v>8.0808080808080813</v>
      </c>
      <c r="CL395">
        <f t="shared" si="360"/>
        <v>1.01</v>
      </c>
      <c r="CM395">
        <f t="shared" si="361"/>
        <v>1</v>
      </c>
      <c r="CN395" t="str">
        <f t="shared" si="342"/>
        <v/>
      </c>
      <c r="CO395" t="str">
        <f t="shared" si="343"/>
        <v/>
      </c>
    </row>
    <row r="396" spans="1:93" ht="16" hidden="1" x14ac:dyDescent="0.2">
      <c r="A396">
        <v>148</v>
      </c>
      <c r="B396" t="s">
        <v>497</v>
      </c>
      <c r="C396" t="s">
        <v>94</v>
      </c>
      <c r="D396" t="s">
        <v>498</v>
      </c>
      <c r="E396" t="s">
        <v>499</v>
      </c>
      <c r="F396" t="s">
        <v>97</v>
      </c>
      <c r="G396">
        <v>90402</v>
      </c>
      <c r="H396" t="s">
        <v>500</v>
      </c>
      <c r="J396" t="str">
        <f t="shared" si="322"/>
        <v>Robert Richter_0</v>
      </c>
      <c r="K396" s="22">
        <v>12387</v>
      </c>
      <c r="L396">
        <v>1</v>
      </c>
      <c r="M396" s="22" t="s">
        <v>501</v>
      </c>
      <c r="N396" s="22"/>
      <c r="O396">
        <v>0</v>
      </c>
      <c r="P396">
        <v>0</v>
      </c>
      <c r="Q396">
        <v>0</v>
      </c>
      <c r="R396">
        <f t="shared" si="323"/>
        <v>0</v>
      </c>
      <c r="S396">
        <f t="shared" si="324"/>
        <v>1</v>
      </c>
      <c r="T396">
        <f t="shared" si="325"/>
        <v>0</v>
      </c>
      <c r="U396">
        <f t="shared" si="326"/>
        <v>0</v>
      </c>
      <c r="V396">
        <f t="shared" si="327"/>
        <v>0</v>
      </c>
      <c r="W396">
        <f t="shared" si="348"/>
        <v>0</v>
      </c>
      <c r="X396">
        <f t="shared" si="328"/>
        <v>0</v>
      </c>
      <c r="Y396" s="22" t="s">
        <v>502</v>
      </c>
      <c r="Z396">
        <v>0</v>
      </c>
      <c r="AA396">
        <f t="shared" si="349"/>
        <v>1</v>
      </c>
      <c r="AB396">
        <f t="shared" si="309"/>
        <v>0</v>
      </c>
      <c r="AC396">
        <v>0</v>
      </c>
      <c r="AD396">
        <v>0</v>
      </c>
      <c r="AE396">
        <f t="shared" si="329"/>
        <v>0</v>
      </c>
      <c r="AF396" s="23">
        <f t="shared" si="359"/>
        <v>1</v>
      </c>
      <c r="AG396">
        <f t="shared" si="346"/>
        <v>0</v>
      </c>
      <c r="AH396">
        <v>0</v>
      </c>
      <c r="AJ396">
        <f t="shared" si="311"/>
        <v>0</v>
      </c>
      <c r="AK396" s="22"/>
      <c r="AM396">
        <v>12</v>
      </c>
      <c r="AN396">
        <v>12</v>
      </c>
      <c r="AO396" s="24">
        <v>1</v>
      </c>
      <c r="AP396" s="25">
        <f t="shared" si="351"/>
        <v>74.0027397260274</v>
      </c>
      <c r="AQ396">
        <v>1</v>
      </c>
      <c r="AS396" s="26">
        <v>0</v>
      </c>
      <c r="AT396" s="24">
        <v>1</v>
      </c>
      <c r="AU396" s="27">
        <v>8</v>
      </c>
      <c r="AW396" s="22">
        <v>39792</v>
      </c>
      <c r="AX396" s="22" t="str">
        <f>IF(ISERROR(VLOOKUP($J396,'[1]early late'!$G$1:$BT$134,7,FALSE)),"",VLOOKUP($J396,'[1]early late'!$G$1:$BT$134,7,FALSE))</f>
        <v/>
      </c>
      <c r="AY396" s="22">
        <v>39867</v>
      </c>
      <c r="AZ396" s="27">
        <f t="shared" si="350"/>
        <v>2.4333333333333331</v>
      </c>
      <c r="BA396" t="s">
        <v>101</v>
      </c>
      <c r="BB396" s="25">
        <f t="shared" si="347"/>
        <v>0</v>
      </c>
      <c r="BC396" s="27">
        <v>3.12</v>
      </c>
      <c r="BD396" s="27">
        <v>9.39</v>
      </c>
      <c r="BE396" s="27">
        <v>4.2699999999999996</v>
      </c>
      <c r="BF396" s="27">
        <v>10.32</v>
      </c>
      <c r="BG396" s="27" t="str">
        <f>IF(ISERROR(VLOOKUP($J396,'[1]early late'!$G$1:$BT$134,8,FALSE)),"",VLOOKUP($J396,'[1]early late'!$G$1:$BT$134,8,FALSE))</f>
        <v/>
      </c>
      <c r="BH396" s="27" t="str">
        <f>IF(ISERROR(VLOOKUP($J396,'[1]early late'!$G$1:$BT$134,9,FALSE)),"",VLOOKUP($J396,'[1]early late'!$G$1:$BT$134,9,FALSE))</f>
        <v/>
      </c>
      <c r="BI396" s="27"/>
      <c r="BJ396">
        <v>3.8759999999999999</v>
      </c>
      <c r="BK396">
        <v>9.8290000000000006</v>
      </c>
      <c r="BM396" s="28"/>
      <c r="BN396" s="28" t="str">
        <f>IF(ISERROR(VLOOKUP($J396,'[1]early late'!$G$1:$BT$134,40,FALSE)),"",VLOOKUP($J396,'[1]early late'!$G$1:$BT$134,40,FALSE))</f>
        <v/>
      </c>
      <c r="BO396" s="28" t="str">
        <f>IF(ISERROR(VLOOKUP($J396,'[1]early late'!$G$1:$BT$134,41,FALSE)),"",VLOOKUP($J396,'[1]early late'!$G$1:$BT$134,41,FALSE))</f>
        <v/>
      </c>
      <c r="BP396">
        <f t="shared" si="352"/>
        <v>1.1499999999999995</v>
      </c>
      <c r="BQ396">
        <f t="shared" si="330"/>
        <v>0.92999999999999972</v>
      </c>
      <c r="BR396">
        <f t="shared" si="331"/>
        <v>-0.21999999999999975</v>
      </c>
      <c r="BS396">
        <f t="shared" si="353"/>
        <v>0.75599999999999978</v>
      </c>
      <c r="BT396">
        <f t="shared" si="332"/>
        <v>0.43900000000000006</v>
      </c>
      <c r="BU396">
        <f t="shared" si="333"/>
        <v>-0.31699999999999928</v>
      </c>
      <c r="BV396" t="str">
        <f t="shared" si="320"/>
        <v/>
      </c>
      <c r="BW396" s="24">
        <f t="shared" si="344"/>
        <v>1</v>
      </c>
      <c r="BX396" s="24">
        <f t="shared" si="334"/>
        <v>-0.85400000000000054</v>
      </c>
      <c r="BY396" s="24">
        <f t="shared" si="335"/>
        <v>0</v>
      </c>
      <c r="BZ396" s="24">
        <f t="shared" si="336"/>
        <v>0.97999999999999954</v>
      </c>
      <c r="CA396" s="24">
        <f t="shared" si="337"/>
        <v>1</v>
      </c>
      <c r="CB396" s="24">
        <f t="shared" si="354"/>
        <v>0</v>
      </c>
      <c r="CC396" s="24">
        <f t="shared" si="338"/>
        <v>1</v>
      </c>
      <c r="CD396" s="25">
        <f t="shared" si="339"/>
        <v>0</v>
      </c>
      <c r="CE396" s="24">
        <f t="shared" si="340"/>
        <v>1</v>
      </c>
      <c r="CF396">
        <f t="shared" si="341"/>
        <v>1</v>
      </c>
      <c r="CG396">
        <f t="shared" si="355"/>
        <v>1</v>
      </c>
      <c r="CH396">
        <f t="shared" si="356"/>
        <v>0</v>
      </c>
      <c r="CI396">
        <f t="shared" si="357"/>
        <v>1</v>
      </c>
      <c r="CJ396">
        <f t="shared" si="358"/>
        <v>1</v>
      </c>
      <c r="CK396">
        <f t="shared" si="308"/>
        <v>10.582010582010586</v>
      </c>
      <c r="CL396">
        <f t="shared" si="360"/>
        <v>1.2440000000000002</v>
      </c>
      <c r="CM396">
        <f t="shared" si="361"/>
        <v>1</v>
      </c>
      <c r="CN396" t="str">
        <f t="shared" si="342"/>
        <v/>
      </c>
      <c r="CO396" t="str">
        <f t="shared" si="343"/>
        <v/>
      </c>
    </row>
    <row r="397" spans="1:93" ht="16" x14ac:dyDescent="0.2">
      <c r="A397">
        <v>168</v>
      </c>
      <c r="B397" t="s">
        <v>545</v>
      </c>
      <c r="C397" t="s">
        <v>94</v>
      </c>
      <c r="D397" t="s">
        <v>546</v>
      </c>
      <c r="E397" t="s">
        <v>499</v>
      </c>
      <c r="F397" t="s">
        <v>97</v>
      </c>
      <c r="G397">
        <v>90405</v>
      </c>
      <c r="H397" t="s">
        <v>547</v>
      </c>
      <c r="J397" t="str">
        <f t="shared" si="322"/>
        <v>Shiva Assefi_0</v>
      </c>
      <c r="K397" s="22">
        <f>IF(ISERROR(VLOOKUP($J397,'[1]early late'!$G$1:$BT$134,4,FALSE)),"",VLOOKUP($J397,'[1]early late'!$G$1:$BT$134,4,FALSE))</f>
        <v>19453</v>
      </c>
      <c r="L397">
        <v>0</v>
      </c>
      <c r="M397" s="22"/>
      <c r="N397" s="22"/>
      <c r="O397">
        <v>0</v>
      </c>
      <c r="P397">
        <v>0</v>
      </c>
      <c r="Q397">
        <v>0</v>
      </c>
      <c r="R397">
        <f t="shared" si="323"/>
        <v>0</v>
      </c>
      <c r="S397">
        <f t="shared" si="324"/>
        <v>0</v>
      </c>
      <c r="T397">
        <f t="shared" si="325"/>
        <v>0</v>
      </c>
      <c r="U397">
        <f t="shared" si="326"/>
        <v>0</v>
      </c>
      <c r="V397">
        <f t="shared" si="327"/>
        <v>0</v>
      </c>
      <c r="W397">
        <f t="shared" si="348"/>
        <v>0</v>
      </c>
      <c r="X397">
        <f t="shared" si="328"/>
        <v>0</v>
      </c>
      <c r="Y397" s="22" t="s">
        <v>158</v>
      </c>
      <c r="Z397">
        <v>0</v>
      </c>
      <c r="AA397">
        <f t="shared" si="349"/>
        <v>1</v>
      </c>
      <c r="AB397">
        <f t="shared" si="309"/>
        <v>0</v>
      </c>
      <c r="AC397">
        <v>0</v>
      </c>
      <c r="AD397">
        <v>0</v>
      </c>
      <c r="AE397">
        <f t="shared" si="329"/>
        <v>0</v>
      </c>
      <c r="AF397" s="23">
        <f t="shared" si="359"/>
        <v>0</v>
      </c>
      <c r="AG397">
        <f t="shared" si="346"/>
        <v>0</v>
      </c>
      <c r="AH397">
        <v>0</v>
      </c>
      <c r="AJ397">
        <f t="shared" si="311"/>
        <v>0</v>
      </c>
      <c r="AK397" s="22"/>
      <c r="AN397">
        <f>IF(ISERROR(VLOOKUP($J397,'[1]early late'!$G$1:$BT$134,6,FALSE)),"",VLOOKUP($J397,'[1]early late'!$G$1:$BT$134,6,FALSE))</f>
        <v>17</v>
      </c>
      <c r="AO397" s="24">
        <v>2</v>
      </c>
      <c r="AP397" s="25">
        <f t="shared" si="351"/>
        <v>55.701369863013696</v>
      </c>
      <c r="AQ397">
        <v>1</v>
      </c>
      <c r="AS397" s="26">
        <v>0</v>
      </c>
      <c r="AT397" s="24">
        <v>1</v>
      </c>
      <c r="AU397" s="27">
        <v>8</v>
      </c>
      <c r="AW397" s="22">
        <v>40081</v>
      </c>
      <c r="AX397" s="22">
        <f>IF(ISERROR(VLOOKUP($J397,'[1]early late'!$G$1:$BT$134,7,FALSE)),"",VLOOKUP($J397,'[1]early late'!$G$1:$BT$134,7,FALSE))</f>
        <v>40087</v>
      </c>
      <c r="AY397" s="22">
        <v>40182</v>
      </c>
      <c r="AZ397" s="27">
        <f t="shared" si="350"/>
        <v>3.3</v>
      </c>
      <c r="BA397" t="s">
        <v>245</v>
      </c>
      <c r="BB397" s="25">
        <f t="shared" si="347"/>
        <v>2</v>
      </c>
      <c r="BC397" s="27">
        <v>2.54</v>
      </c>
      <c r="BD397" s="27">
        <v>19.64</v>
      </c>
      <c r="BE397" s="27">
        <v>3.8</v>
      </c>
      <c r="BF397" s="27">
        <v>16.72</v>
      </c>
      <c r="BG397" s="27">
        <f>IF(ISERROR(VLOOKUP($J397,'[1]early late'!$G$1:$BT$134,8,FALSE)),"",VLOOKUP($J397,'[1]early late'!$G$1:$BT$134,8,FALSE))</f>
        <v>6</v>
      </c>
      <c r="BH397" s="27">
        <f>IF(ISERROR(VLOOKUP($J397,'[1]early late'!$G$1:$BT$134,9,FALSE)),"",VLOOKUP($J397,'[1]early late'!$G$1:$BT$134,9,FALSE))</f>
        <v>2.86</v>
      </c>
      <c r="BI397" s="27"/>
      <c r="BJ397">
        <v>1.99</v>
      </c>
      <c r="BK397">
        <v>17.97</v>
      </c>
      <c r="BM397" s="28"/>
      <c r="BN397" s="28">
        <f>IF(ISERROR(VLOOKUP($J397,'[1]early late'!$G$1:$BT$134,40,FALSE)),"",VLOOKUP($J397,'[1]early late'!$G$1:$BT$134,40,FALSE))</f>
        <v>0.31999999999999984</v>
      </c>
      <c r="BO397" s="28">
        <f>IF(ISERROR(VLOOKUP($J397,'[1]early late'!$G$1:$BT$134,41,FALSE)),"",VLOOKUP($J397,'[1]early late'!$G$1:$BT$134,41,FALSE))</f>
        <v>-0.86999999999999988</v>
      </c>
      <c r="BP397">
        <f t="shared" si="352"/>
        <v>1.2599999999999998</v>
      </c>
      <c r="BQ397">
        <f t="shared" si="330"/>
        <v>-2.9200000000000017</v>
      </c>
      <c r="BR397">
        <f t="shared" si="331"/>
        <v>-4.1800000000000015</v>
      </c>
      <c r="BS397">
        <f t="shared" si="353"/>
        <v>-0.55000000000000004</v>
      </c>
      <c r="BT397">
        <f t="shared" si="332"/>
        <v>-1.6700000000000017</v>
      </c>
      <c r="BU397">
        <f t="shared" si="333"/>
        <v>-1.1200000000000028</v>
      </c>
      <c r="BV397" t="str">
        <f t="shared" si="320"/>
        <v/>
      </c>
      <c r="BW397" s="24">
        <f t="shared" si="344"/>
        <v>1</v>
      </c>
      <c r="BX397" s="24">
        <f t="shared" si="334"/>
        <v>-1.6300000000000001</v>
      </c>
      <c r="BY397" s="24">
        <f t="shared" si="335"/>
        <v>-0.45000000000000018</v>
      </c>
      <c r="BZ397" s="24">
        <f t="shared" si="336"/>
        <v>0.7799999999999998</v>
      </c>
      <c r="CA397" s="24">
        <f t="shared" si="337"/>
        <v>1</v>
      </c>
      <c r="CB397" s="24">
        <f t="shared" si="354"/>
        <v>0</v>
      </c>
      <c r="CC397" s="24">
        <f t="shared" si="338"/>
        <v>0</v>
      </c>
      <c r="CD397" s="25">
        <f t="shared" si="339"/>
        <v>0</v>
      </c>
      <c r="CE397" s="24">
        <f t="shared" si="340"/>
        <v>1</v>
      </c>
      <c r="CF397">
        <f t="shared" si="341"/>
        <v>1</v>
      </c>
      <c r="CG397">
        <f t="shared" si="355"/>
        <v>0</v>
      </c>
      <c r="CH397">
        <f t="shared" si="356"/>
        <v>0</v>
      </c>
      <c r="CI397">
        <f t="shared" si="357"/>
        <v>0</v>
      </c>
      <c r="CJ397">
        <f t="shared" si="358"/>
        <v>0</v>
      </c>
      <c r="CK397">
        <f t="shared" si="308"/>
        <v>-14.545454545454545</v>
      </c>
      <c r="CL397">
        <f t="shared" si="360"/>
        <v>2.5499999999999998</v>
      </c>
      <c r="CM397">
        <f t="shared" si="361"/>
        <v>1</v>
      </c>
      <c r="CN397" t="str">
        <f t="shared" si="342"/>
        <v/>
      </c>
      <c r="CO397" t="str">
        <f t="shared" si="343"/>
        <v/>
      </c>
    </row>
    <row r="398" spans="1:93" ht="16" x14ac:dyDescent="0.2">
      <c r="A398">
        <v>170</v>
      </c>
      <c r="B398" t="s">
        <v>548</v>
      </c>
      <c r="C398" t="s">
        <v>94</v>
      </c>
      <c r="D398" t="s">
        <v>549</v>
      </c>
      <c r="E398" t="s">
        <v>283</v>
      </c>
      <c r="F398" t="s">
        <v>97</v>
      </c>
      <c r="G398">
        <v>90069</v>
      </c>
      <c r="H398" t="s">
        <v>550</v>
      </c>
      <c r="J398" t="str">
        <f t="shared" si="322"/>
        <v>Simona Weber_0</v>
      </c>
      <c r="K398" s="22">
        <f>IF(ISERROR(VLOOKUP($J398,'[1]early late'!$G$1:$BT$134,4,FALSE)),"",VLOOKUP($J398,'[1]early late'!$G$1:$BT$134,4,FALSE))</f>
        <v>21089</v>
      </c>
      <c r="L398">
        <v>0</v>
      </c>
      <c r="M398" s="22"/>
      <c r="N398" s="22"/>
      <c r="O398">
        <v>0</v>
      </c>
      <c r="P398">
        <v>0</v>
      </c>
      <c r="Q398">
        <v>0</v>
      </c>
      <c r="R398">
        <f t="shared" si="323"/>
        <v>0</v>
      </c>
      <c r="S398">
        <f t="shared" si="324"/>
        <v>0</v>
      </c>
      <c r="T398">
        <f t="shared" si="325"/>
        <v>0</v>
      </c>
      <c r="U398">
        <f t="shared" si="326"/>
        <v>0</v>
      </c>
      <c r="V398">
        <f t="shared" si="327"/>
        <v>0</v>
      </c>
      <c r="W398">
        <f t="shared" si="348"/>
        <v>0</v>
      </c>
      <c r="X398">
        <f t="shared" si="328"/>
        <v>0</v>
      </c>
      <c r="Y398" s="22" t="s">
        <v>158</v>
      </c>
      <c r="Z398">
        <v>0</v>
      </c>
      <c r="AA398">
        <f t="shared" si="349"/>
        <v>1</v>
      </c>
      <c r="AB398">
        <f t="shared" si="309"/>
        <v>0</v>
      </c>
      <c r="AC398">
        <v>0</v>
      </c>
      <c r="AD398">
        <v>0</v>
      </c>
      <c r="AE398">
        <f t="shared" si="329"/>
        <v>0</v>
      </c>
      <c r="AF398" s="23">
        <f t="shared" si="359"/>
        <v>0</v>
      </c>
      <c r="AG398">
        <f t="shared" si="346"/>
        <v>0</v>
      </c>
      <c r="AH398">
        <v>0</v>
      </c>
      <c r="AJ398">
        <f t="shared" si="311"/>
        <v>0</v>
      </c>
      <c r="AK398" s="22"/>
      <c r="AN398">
        <f>IF(ISERROR(VLOOKUP($J398,'[1]early late'!$G$1:$BT$134,6,FALSE)),"",VLOOKUP($J398,'[1]early late'!$G$1:$BT$134,6,FALSE))</f>
        <v>11</v>
      </c>
      <c r="AO398" s="24">
        <v>2</v>
      </c>
      <c r="AP398" s="25">
        <f t="shared" si="351"/>
        <v>51.375342465753427</v>
      </c>
      <c r="AQ398">
        <v>1</v>
      </c>
      <c r="AS398" s="26">
        <v>0</v>
      </c>
      <c r="AT398" s="24">
        <v>1</v>
      </c>
      <c r="AU398" s="27">
        <v>8</v>
      </c>
      <c r="AV398" s="27"/>
      <c r="AW398" s="22">
        <v>40114</v>
      </c>
      <c r="AX398" s="22">
        <f>IF(ISERROR(VLOOKUP($J398,'[1]early late'!$G$1:$BT$134,7,FALSE)),"",VLOOKUP($J398,'[1]early late'!$G$1:$BT$134,7,FALSE))</f>
        <v>40122</v>
      </c>
      <c r="AY398" s="22">
        <v>40227</v>
      </c>
      <c r="AZ398" s="27">
        <f t="shared" si="350"/>
        <v>3.6666666666666665</v>
      </c>
      <c r="BA398" t="s">
        <v>101</v>
      </c>
      <c r="BB398" s="25">
        <f t="shared" si="347"/>
        <v>0</v>
      </c>
      <c r="BC398" s="27">
        <v>1.07</v>
      </c>
      <c r="BD398" s="27">
        <v>18.82</v>
      </c>
      <c r="BE398" s="27">
        <v>2.72</v>
      </c>
      <c r="BF398" s="27">
        <v>15.67</v>
      </c>
      <c r="BG398" s="27">
        <f>IF(ISERROR(VLOOKUP($J398,'[1]early late'!$G$1:$BT$134,8,FALSE)),"",VLOOKUP($J398,'[1]early late'!$G$1:$BT$134,8,FALSE))</f>
        <v>7</v>
      </c>
      <c r="BH398" s="27">
        <f>IF(ISERROR(VLOOKUP($J398,'[1]early late'!$G$1:$BT$134,9,FALSE)),"",VLOOKUP($J398,'[1]early late'!$G$1:$BT$134,9,FALSE))</f>
        <v>1.9950000000000001</v>
      </c>
      <c r="BI398" s="27"/>
      <c r="BJ398" s="27">
        <v>2.99</v>
      </c>
      <c r="BK398">
        <v>19.53</v>
      </c>
      <c r="BM398" s="28"/>
      <c r="BN398" s="28">
        <f>IF(ISERROR(VLOOKUP($J398,'[1]early late'!$G$1:$BT$134,40,FALSE)),"",VLOOKUP($J398,'[1]early late'!$G$1:$BT$134,40,FALSE))</f>
        <v>0.92500000000000004</v>
      </c>
      <c r="BO398" s="28">
        <f>IF(ISERROR(VLOOKUP($J398,'[1]early late'!$G$1:$BT$134,41,FALSE)),"",VLOOKUP($J398,'[1]early late'!$G$1:$BT$134,41,FALSE))</f>
        <v>0.99500000000000011</v>
      </c>
      <c r="BP398">
        <f t="shared" si="352"/>
        <v>1.6500000000000001</v>
      </c>
      <c r="BQ398">
        <f t="shared" si="330"/>
        <v>-3.1500000000000004</v>
      </c>
      <c r="BR398">
        <f t="shared" si="331"/>
        <v>-4.8000000000000007</v>
      </c>
      <c r="BS398">
        <f t="shared" si="353"/>
        <v>1.9200000000000002</v>
      </c>
      <c r="BT398">
        <f t="shared" si="332"/>
        <v>0.71000000000000085</v>
      </c>
      <c r="BU398">
        <f t="shared" si="333"/>
        <v>-1.2100000000000009</v>
      </c>
      <c r="BV398" t="str">
        <f t="shared" si="320"/>
        <v/>
      </c>
      <c r="BW398" s="24">
        <f t="shared" si="344"/>
        <v>1</v>
      </c>
      <c r="BX398" s="24">
        <f t="shared" si="334"/>
        <v>-0.11999999999999966</v>
      </c>
      <c r="BY398" s="24">
        <f t="shared" si="335"/>
        <v>-1.8099999999999998</v>
      </c>
      <c r="BZ398" s="24">
        <f t="shared" si="336"/>
        <v>0.79000000000000026</v>
      </c>
      <c r="CA398" s="24">
        <f t="shared" si="337"/>
        <v>0</v>
      </c>
      <c r="CB398" s="24">
        <f t="shared" si="354"/>
        <v>0</v>
      </c>
      <c r="CC398" s="24">
        <f t="shared" si="338"/>
        <v>0</v>
      </c>
      <c r="CD398" s="25">
        <f t="shared" si="339"/>
        <v>0</v>
      </c>
      <c r="CE398" s="24">
        <f t="shared" si="340"/>
        <v>1</v>
      </c>
      <c r="CF398">
        <f t="shared" si="341"/>
        <v>1</v>
      </c>
      <c r="CG398">
        <f t="shared" si="355"/>
        <v>1</v>
      </c>
      <c r="CH398">
        <f t="shared" si="356"/>
        <v>1</v>
      </c>
      <c r="CI398">
        <f t="shared" si="357"/>
        <v>1</v>
      </c>
      <c r="CJ398">
        <f t="shared" si="358"/>
        <v>1</v>
      </c>
      <c r="CK398">
        <f t="shared" si="308"/>
        <v>4.1666666666666661</v>
      </c>
      <c r="CL398">
        <f t="shared" si="360"/>
        <v>7.9999999999999849E-2</v>
      </c>
      <c r="CM398">
        <f t="shared" si="361"/>
        <v>0</v>
      </c>
      <c r="CN398" t="str">
        <f t="shared" si="342"/>
        <v/>
      </c>
      <c r="CO398" t="str">
        <f t="shared" si="343"/>
        <v/>
      </c>
    </row>
    <row r="399" spans="1:93" ht="16" x14ac:dyDescent="0.2">
      <c r="A399">
        <v>176</v>
      </c>
      <c r="B399" t="s">
        <v>557</v>
      </c>
      <c r="C399" t="s">
        <v>94</v>
      </c>
      <c r="D399" t="s">
        <v>558</v>
      </c>
      <c r="E399" t="s">
        <v>515</v>
      </c>
      <c r="F399" t="s">
        <v>97</v>
      </c>
      <c r="G399">
        <v>90291</v>
      </c>
      <c r="H399" t="s">
        <v>559</v>
      </c>
      <c r="J399" t="str">
        <f t="shared" si="322"/>
        <v>Susan Mach_0</v>
      </c>
      <c r="K399" s="22">
        <v>17977</v>
      </c>
      <c r="L399">
        <v>0</v>
      </c>
      <c r="M399" s="22"/>
      <c r="N399" s="22"/>
      <c r="O399">
        <v>0</v>
      </c>
      <c r="P399">
        <v>0</v>
      </c>
      <c r="Q399">
        <v>0</v>
      </c>
      <c r="R399">
        <f t="shared" si="323"/>
        <v>0</v>
      </c>
      <c r="S399">
        <f t="shared" si="324"/>
        <v>0</v>
      </c>
      <c r="T399">
        <f t="shared" si="325"/>
        <v>0</v>
      </c>
      <c r="U399">
        <f t="shared" si="326"/>
        <v>0</v>
      </c>
      <c r="V399">
        <f t="shared" si="327"/>
        <v>0</v>
      </c>
      <c r="W399">
        <f t="shared" si="348"/>
        <v>0</v>
      </c>
      <c r="X399">
        <f t="shared" si="328"/>
        <v>0</v>
      </c>
      <c r="Y399" s="22" t="s">
        <v>158</v>
      </c>
      <c r="Z399">
        <v>0</v>
      </c>
      <c r="AA399">
        <f t="shared" si="349"/>
        <v>1</v>
      </c>
      <c r="AB399">
        <f t="shared" si="309"/>
        <v>0</v>
      </c>
      <c r="AC399">
        <v>0</v>
      </c>
      <c r="AD399">
        <v>0</v>
      </c>
      <c r="AE399">
        <f t="shared" si="329"/>
        <v>0</v>
      </c>
      <c r="AF399" s="23">
        <f t="shared" si="359"/>
        <v>0</v>
      </c>
      <c r="AG399">
        <f t="shared" si="346"/>
        <v>0</v>
      </c>
      <c r="AH399">
        <v>0</v>
      </c>
      <c r="AJ399">
        <f t="shared" si="311"/>
        <v>0</v>
      </c>
      <c r="AK399" s="22"/>
      <c r="AN399">
        <v>20</v>
      </c>
      <c r="AO399" s="24">
        <v>2</v>
      </c>
      <c r="AP399" s="25">
        <f t="shared" si="351"/>
        <v>57.476712328767121</v>
      </c>
      <c r="AQ399">
        <v>1</v>
      </c>
      <c r="AS399" s="26">
        <v>0</v>
      </c>
      <c r="AT399" s="24">
        <v>1</v>
      </c>
      <c r="AU399" s="27">
        <v>8</v>
      </c>
      <c r="AW399" s="22">
        <v>39262</v>
      </c>
      <c r="AX399" s="22" t="str">
        <f>IF(ISERROR(VLOOKUP($J399,'[1]early late'!$G$1:$BT$134,7,FALSE)),"",VLOOKUP($J399,'[1]early late'!$G$1:$BT$134,7,FALSE))</f>
        <v/>
      </c>
      <c r="AY399" s="22">
        <v>39359</v>
      </c>
      <c r="AZ399" s="27">
        <f t="shared" si="350"/>
        <v>3.1666666666666665</v>
      </c>
      <c r="BA399" t="s">
        <v>101</v>
      </c>
      <c r="BB399" s="25">
        <f t="shared" si="347"/>
        <v>0</v>
      </c>
      <c r="BC399" s="27">
        <v>1.9</v>
      </c>
      <c r="BD399" s="27">
        <v>8.7629999999999999</v>
      </c>
      <c r="BE399" s="27">
        <v>1.9790000000000001</v>
      </c>
      <c r="BF399" s="27">
        <v>8.19</v>
      </c>
      <c r="BG399" s="27" t="str">
        <f>IF(ISERROR(VLOOKUP($J399,'[1]early late'!$G$1:$BT$134,8,FALSE)),"",VLOOKUP($J399,'[1]early late'!$G$1:$BT$134,8,FALSE))</f>
        <v/>
      </c>
      <c r="BH399" s="27" t="str">
        <f>IF(ISERROR(VLOOKUP($J399,'[1]early late'!$G$1:$BT$134,9,FALSE)),"",VLOOKUP($J399,'[1]early late'!$G$1:$BT$134,9,FALSE))</f>
        <v/>
      </c>
      <c r="BI399" s="27"/>
      <c r="BJ399">
        <v>2.7570000000000001</v>
      </c>
      <c r="BK399">
        <v>5.7539999999999996</v>
      </c>
      <c r="BM399" s="28"/>
      <c r="BN399" s="28" t="str">
        <f>IF(ISERROR(VLOOKUP($J399,'[1]early late'!$G$1:$BT$134,40,FALSE)),"",VLOOKUP($J399,'[1]early late'!$G$1:$BT$134,40,FALSE))</f>
        <v/>
      </c>
      <c r="BO399" s="28" t="str">
        <f>IF(ISERROR(VLOOKUP($J399,'[1]early late'!$G$1:$BT$134,41,FALSE)),"",VLOOKUP($J399,'[1]early late'!$G$1:$BT$134,41,FALSE))</f>
        <v/>
      </c>
      <c r="BP399">
        <f t="shared" si="352"/>
        <v>7.9000000000000181E-2</v>
      </c>
      <c r="BQ399">
        <f t="shared" si="330"/>
        <v>-0.5730000000000004</v>
      </c>
      <c r="BR399">
        <f t="shared" si="331"/>
        <v>-0.65200000000000058</v>
      </c>
      <c r="BS399">
        <f t="shared" si="353"/>
        <v>0.85700000000000021</v>
      </c>
      <c r="BT399">
        <f t="shared" si="332"/>
        <v>-3.0090000000000003</v>
      </c>
      <c r="BU399">
        <f t="shared" si="333"/>
        <v>-3.8660000000000001</v>
      </c>
      <c r="BV399" t="str">
        <f t="shared" si="320"/>
        <v/>
      </c>
      <c r="BW399" s="24">
        <f t="shared" si="344"/>
        <v>1</v>
      </c>
      <c r="BX399" s="24">
        <f t="shared" si="334"/>
        <v>-1.2629999999999995</v>
      </c>
      <c r="BY399" s="24">
        <f t="shared" si="335"/>
        <v>-1.1000000000000001</v>
      </c>
      <c r="BZ399" s="24">
        <f t="shared" si="336"/>
        <v>-1.0909999999999997</v>
      </c>
      <c r="CA399" s="24">
        <f t="shared" si="337"/>
        <v>0</v>
      </c>
      <c r="CB399" s="24">
        <f t="shared" si="354"/>
        <v>1</v>
      </c>
      <c r="CC399" s="24">
        <f t="shared" si="338"/>
        <v>0</v>
      </c>
      <c r="CD399" s="25">
        <f t="shared" si="339"/>
        <v>0</v>
      </c>
      <c r="CE399" s="24">
        <f t="shared" si="340"/>
        <v>0</v>
      </c>
      <c r="CF399">
        <f t="shared" si="341"/>
        <v>1</v>
      </c>
      <c r="CG399">
        <f t="shared" si="355"/>
        <v>1</v>
      </c>
      <c r="CH399">
        <f t="shared" si="356"/>
        <v>0</v>
      </c>
      <c r="CI399">
        <f t="shared" si="357"/>
        <v>0</v>
      </c>
      <c r="CJ399">
        <f t="shared" si="358"/>
        <v>1</v>
      </c>
      <c r="CK399">
        <f t="shared" si="308"/>
        <v>9.3348891481913636</v>
      </c>
      <c r="CL399">
        <f t="shared" si="360"/>
        <v>1.1429999999999998</v>
      </c>
      <c r="CM399">
        <f t="shared" si="361"/>
        <v>1</v>
      </c>
      <c r="CN399" t="str">
        <f t="shared" si="342"/>
        <v/>
      </c>
      <c r="CO399" t="str">
        <f t="shared" si="343"/>
        <v/>
      </c>
    </row>
    <row r="400" spans="1:93" ht="16" x14ac:dyDescent="0.2">
      <c r="A400">
        <v>179</v>
      </c>
      <c r="B400" t="s">
        <v>560</v>
      </c>
      <c r="C400" t="s">
        <v>94</v>
      </c>
      <c r="D400" t="s">
        <v>561</v>
      </c>
      <c r="E400" t="s">
        <v>109</v>
      </c>
      <c r="F400" t="s">
        <v>97</v>
      </c>
      <c r="G400">
        <v>90024</v>
      </c>
      <c r="H400" t="s">
        <v>562</v>
      </c>
      <c r="J400" t="str">
        <f t="shared" si="322"/>
        <v>Susan Nia_1</v>
      </c>
      <c r="K400" s="22">
        <v>22413</v>
      </c>
      <c r="L400">
        <v>1</v>
      </c>
      <c r="M400" s="22" t="s">
        <v>564</v>
      </c>
      <c r="N400" s="22"/>
      <c r="O400">
        <v>0</v>
      </c>
      <c r="P400">
        <v>0</v>
      </c>
      <c r="Q400">
        <v>0</v>
      </c>
      <c r="R400">
        <f t="shared" si="323"/>
        <v>0</v>
      </c>
      <c r="S400">
        <f t="shared" si="324"/>
        <v>0</v>
      </c>
      <c r="T400">
        <f t="shared" si="325"/>
        <v>1</v>
      </c>
      <c r="U400">
        <f t="shared" si="326"/>
        <v>0</v>
      </c>
      <c r="V400">
        <f t="shared" si="327"/>
        <v>0</v>
      </c>
      <c r="W400">
        <f t="shared" si="348"/>
        <v>0</v>
      </c>
      <c r="X400">
        <f t="shared" si="328"/>
        <v>0</v>
      </c>
      <c r="Y400" s="22" t="s">
        <v>158</v>
      </c>
      <c r="Z400">
        <v>0</v>
      </c>
      <c r="AA400">
        <f t="shared" si="349"/>
        <v>1</v>
      </c>
      <c r="AB400">
        <f t="shared" si="309"/>
        <v>0</v>
      </c>
      <c r="AC400">
        <v>0</v>
      </c>
      <c r="AD400">
        <v>0</v>
      </c>
      <c r="AE400">
        <f t="shared" si="329"/>
        <v>0</v>
      </c>
      <c r="AF400" s="23">
        <f t="shared" si="359"/>
        <v>0</v>
      </c>
      <c r="AG400">
        <f t="shared" si="346"/>
        <v>0</v>
      </c>
      <c r="AH400">
        <v>0</v>
      </c>
      <c r="AJ400">
        <f t="shared" si="311"/>
        <v>0</v>
      </c>
      <c r="AK400" s="22" t="s">
        <v>563</v>
      </c>
      <c r="AN400">
        <v>12</v>
      </c>
      <c r="AO400" s="24">
        <v>2</v>
      </c>
      <c r="AP400" s="25">
        <f t="shared" si="351"/>
        <v>44.720547945205482</v>
      </c>
      <c r="AQ400">
        <v>1</v>
      </c>
      <c r="AS400" s="26">
        <v>1</v>
      </c>
      <c r="AT400" s="24">
        <v>1</v>
      </c>
      <c r="AU400" s="27">
        <v>8</v>
      </c>
      <c r="AV400" s="27"/>
      <c r="AW400" s="22">
        <v>38975</v>
      </c>
      <c r="AX400" s="22" t="str">
        <f>IF(ISERROR(VLOOKUP($J400,'[1]early late'!$G$1:$BT$134,7,FALSE)),"",VLOOKUP($J400,'[1]early late'!$G$1:$BT$134,7,FALSE))</f>
        <v/>
      </c>
      <c r="AY400" s="22">
        <f>AY399</f>
        <v>39359</v>
      </c>
      <c r="AZ400" s="27">
        <f t="shared" si="350"/>
        <v>12.633333333333333</v>
      </c>
      <c r="BA400" t="s">
        <v>101</v>
      </c>
      <c r="BB400" s="25">
        <f t="shared" si="347"/>
        <v>0</v>
      </c>
      <c r="BC400" s="27">
        <v>1.49</v>
      </c>
      <c r="BD400" s="27">
        <v>11.64</v>
      </c>
      <c r="BE400" s="27">
        <v>1.33</v>
      </c>
      <c r="BF400" s="27">
        <v>11.74</v>
      </c>
      <c r="BG400" s="27" t="str">
        <f>IF(ISERROR(VLOOKUP($J400,'[1]early late'!$G$1:$BT$134,8,FALSE)),"",VLOOKUP($J400,'[1]early late'!$G$1:$BT$134,8,FALSE))</f>
        <v/>
      </c>
      <c r="BH400" s="27" t="str">
        <f>IF(ISERROR(VLOOKUP($J400,'[1]early late'!$G$1:$BT$134,9,FALSE)),"",VLOOKUP($J400,'[1]early late'!$G$1:$BT$134,9,FALSE))</f>
        <v/>
      </c>
      <c r="BI400" s="27"/>
      <c r="BJ400">
        <v>2.38</v>
      </c>
      <c r="BK400">
        <v>11.9</v>
      </c>
      <c r="BM400" s="28"/>
      <c r="BN400" s="28" t="str">
        <f>IF(ISERROR(VLOOKUP($J400,'[1]early late'!$G$1:$BT$134,40,FALSE)),"",VLOOKUP($J400,'[1]early late'!$G$1:$BT$134,40,FALSE))</f>
        <v/>
      </c>
      <c r="BO400" s="28" t="str">
        <f>IF(ISERROR(VLOOKUP($J400,'[1]early late'!$G$1:$BT$134,41,FALSE)),"",VLOOKUP($J400,'[1]early late'!$G$1:$BT$134,41,FALSE))</f>
        <v/>
      </c>
      <c r="BP400">
        <f t="shared" si="352"/>
        <v>-0.15999999999999992</v>
      </c>
      <c r="BQ400">
        <f t="shared" si="330"/>
        <v>9.9999999999999645E-2</v>
      </c>
      <c r="BR400">
        <f t="shared" si="331"/>
        <v>0.25999999999999956</v>
      </c>
      <c r="BS400">
        <f t="shared" si="353"/>
        <v>0.8899999999999999</v>
      </c>
      <c r="BT400">
        <f t="shared" si="332"/>
        <v>0.25999999999999979</v>
      </c>
      <c r="BU400">
        <f t="shared" si="333"/>
        <v>-0.63000000000000078</v>
      </c>
      <c r="BV400" t="str">
        <f t="shared" si="320"/>
        <v/>
      </c>
      <c r="BW400" s="24">
        <f t="shared" si="344"/>
        <v>0</v>
      </c>
      <c r="BX400" s="24">
        <f t="shared" si="334"/>
        <v>0</v>
      </c>
      <c r="BY400" s="24">
        <f t="shared" si="335"/>
        <v>0.30000000000000004</v>
      </c>
      <c r="BZ400" s="24">
        <f t="shared" si="336"/>
        <v>-1.8900000000000001</v>
      </c>
      <c r="CA400" s="24">
        <f t="shared" si="337"/>
        <v>1</v>
      </c>
      <c r="CB400" s="24" t="str">
        <f t="shared" si="354"/>
        <v/>
      </c>
      <c r="CC400" s="24">
        <f t="shared" si="338"/>
        <v>0</v>
      </c>
      <c r="CD400" s="25">
        <f t="shared" si="339"/>
        <v>0</v>
      </c>
      <c r="CE400" s="24">
        <f t="shared" si="340"/>
        <v>0</v>
      </c>
      <c r="CF400">
        <f t="shared" si="341"/>
        <v>1</v>
      </c>
      <c r="CG400">
        <f t="shared" si="355"/>
        <v>0</v>
      </c>
      <c r="CH400">
        <f t="shared" si="356"/>
        <v>0</v>
      </c>
      <c r="CI400">
        <f t="shared" si="357"/>
        <v>1</v>
      </c>
      <c r="CJ400">
        <f t="shared" si="358"/>
        <v>1</v>
      </c>
      <c r="CK400">
        <f t="shared" si="308"/>
        <v>8.9887640449438209</v>
      </c>
      <c r="CL400">
        <f t="shared" si="360"/>
        <v>1.1100000000000001</v>
      </c>
      <c r="CM400">
        <f t="shared" si="361"/>
        <v>1</v>
      </c>
      <c r="CN400" t="str">
        <f t="shared" si="342"/>
        <v/>
      </c>
      <c r="CO400" t="str">
        <f t="shared" si="343"/>
        <v/>
      </c>
    </row>
    <row r="401" spans="1:93" ht="16" x14ac:dyDescent="0.2">
      <c r="A401">
        <v>180</v>
      </c>
      <c r="B401" t="s">
        <v>565</v>
      </c>
      <c r="C401" t="s">
        <v>94</v>
      </c>
      <c r="D401" t="s">
        <v>566</v>
      </c>
      <c r="E401" t="s">
        <v>109</v>
      </c>
      <c r="F401" t="s">
        <v>97</v>
      </c>
      <c r="G401">
        <v>90064</v>
      </c>
      <c r="H401" t="s">
        <v>567</v>
      </c>
      <c r="J401" t="str">
        <f t="shared" si="322"/>
        <v>Susan Worf_0</v>
      </c>
      <c r="K401" s="22">
        <f>IF(ISERROR(VLOOKUP($J401,'[1]early late'!$G$1:$BT$134,4,FALSE)),"",VLOOKUP($J401,'[1]early late'!$G$1:$BT$134,4,FALSE))</f>
        <v>14078</v>
      </c>
      <c r="L401">
        <v>1</v>
      </c>
      <c r="M401" s="22" t="s">
        <v>568</v>
      </c>
      <c r="N401" s="22"/>
      <c r="O401">
        <v>0</v>
      </c>
      <c r="P401">
        <v>0</v>
      </c>
      <c r="Q401">
        <v>0</v>
      </c>
      <c r="R401">
        <f t="shared" si="323"/>
        <v>0</v>
      </c>
      <c r="S401">
        <f t="shared" si="324"/>
        <v>1</v>
      </c>
      <c r="T401">
        <f t="shared" si="325"/>
        <v>1</v>
      </c>
      <c r="U401">
        <f t="shared" si="326"/>
        <v>0</v>
      </c>
      <c r="V401">
        <f t="shared" si="327"/>
        <v>0</v>
      </c>
      <c r="W401">
        <f t="shared" si="348"/>
        <v>0</v>
      </c>
      <c r="X401">
        <f t="shared" si="328"/>
        <v>0</v>
      </c>
      <c r="Y401" s="22" t="s">
        <v>158</v>
      </c>
      <c r="Z401">
        <v>0</v>
      </c>
      <c r="AA401">
        <f t="shared" si="349"/>
        <v>1</v>
      </c>
      <c r="AB401">
        <f t="shared" si="309"/>
        <v>0</v>
      </c>
      <c r="AC401">
        <v>0</v>
      </c>
      <c r="AD401">
        <v>0</v>
      </c>
      <c r="AE401">
        <f t="shared" si="329"/>
        <v>0</v>
      </c>
      <c r="AF401" s="23">
        <f t="shared" si="359"/>
        <v>0</v>
      </c>
      <c r="AG401">
        <f t="shared" si="346"/>
        <v>0</v>
      </c>
      <c r="AH401">
        <v>0</v>
      </c>
      <c r="AJ401">
        <f t="shared" si="311"/>
        <v>0</v>
      </c>
      <c r="AK401" s="22"/>
      <c r="AN401">
        <f>IF(ISERROR(VLOOKUP($J401,'[1]early late'!$G$1:$BT$134,6,FALSE)),"",VLOOKUP($J401,'[1]early late'!$G$1:$BT$134,6,FALSE))</f>
        <v>8</v>
      </c>
      <c r="AO401" s="24">
        <v>2</v>
      </c>
      <c r="AP401" s="25">
        <f t="shared" si="351"/>
        <v>66.597260273972609</v>
      </c>
      <c r="AQ401">
        <v>1</v>
      </c>
      <c r="AS401" s="26">
        <v>0</v>
      </c>
      <c r="AT401" s="24">
        <v>1</v>
      </c>
      <c r="AU401" s="27">
        <v>8</v>
      </c>
      <c r="AW401" s="22">
        <v>38742</v>
      </c>
      <c r="AX401" s="22">
        <f>IF(ISERROR(VLOOKUP($J401,'[1]early late'!$G$1:$BT$134,7,FALSE)),"",VLOOKUP($J401,'[1]early late'!$G$1:$BT$134,7,FALSE))</f>
        <v>38747</v>
      </c>
      <c r="AY401" s="22">
        <v>41008</v>
      </c>
      <c r="AZ401" s="27">
        <f t="shared" si="350"/>
        <v>74.466666666666669</v>
      </c>
      <c r="BA401" t="s">
        <v>101</v>
      </c>
      <c r="BB401" s="25">
        <f t="shared" si="347"/>
        <v>0</v>
      </c>
      <c r="BC401" s="27">
        <v>1.83</v>
      </c>
      <c r="BD401" s="27">
        <v>11.93</v>
      </c>
      <c r="BE401" s="27">
        <v>3.29</v>
      </c>
      <c r="BF401" s="27">
        <v>21.26</v>
      </c>
      <c r="BG401" s="27">
        <f>IF(ISERROR(VLOOKUP($J401,'[1]early late'!$G$1:$BT$134,8,FALSE)),"",VLOOKUP($J401,'[1]early late'!$G$1:$BT$134,8,FALSE))</f>
        <v>5</v>
      </c>
      <c r="BH401" s="27">
        <f>IF(ISERROR(VLOOKUP($J401,'[1]early late'!$G$1:$BT$134,9,FALSE)),"",VLOOKUP($J401,'[1]early late'!$G$1:$BT$134,9,FALSE))</f>
        <v>1.68</v>
      </c>
      <c r="BI401" s="27"/>
      <c r="BJ401">
        <v>4.41</v>
      </c>
      <c r="BK401">
        <v>20.64</v>
      </c>
      <c r="BM401" s="28" t="s">
        <v>569</v>
      </c>
      <c r="BN401" s="28">
        <f>IF(ISERROR(VLOOKUP($J401,'[1]early late'!$G$1:$BT$134,40,FALSE)),"",VLOOKUP($J401,'[1]early late'!$G$1:$BT$134,40,FALSE))</f>
        <v>-0.15000000000000013</v>
      </c>
      <c r="BO401" s="28">
        <f>IF(ISERROR(VLOOKUP($J401,'[1]early late'!$G$1:$BT$134,41,FALSE)),"",VLOOKUP($J401,'[1]early late'!$G$1:$BT$134,41,FALSE))</f>
        <v>2.7300000000000004</v>
      </c>
      <c r="BP401">
        <f t="shared" si="352"/>
        <v>1.46</v>
      </c>
      <c r="BQ401">
        <f t="shared" si="330"/>
        <v>9.3300000000000018</v>
      </c>
      <c r="BR401">
        <f t="shared" si="331"/>
        <v>7.8700000000000019</v>
      </c>
      <c r="BS401">
        <f t="shared" si="353"/>
        <v>2.58</v>
      </c>
      <c r="BT401">
        <f t="shared" si="332"/>
        <v>8.7100000000000009</v>
      </c>
      <c r="BU401">
        <f t="shared" si="333"/>
        <v>6.1300000000000008</v>
      </c>
      <c r="BV401" t="str">
        <f t="shared" si="320"/>
        <v/>
      </c>
      <c r="BW401" s="24">
        <f t="shared" si="344"/>
        <v>1</v>
      </c>
      <c r="BX401" s="24">
        <f t="shared" si="334"/>
        <v>0.9700000000000002</v>
      </c>
      <c r="BY401" s="24">
        <f t="shared" si="335"/>
        <v>-0.50999999999999979</v>
      </c>
      <c r="BZ401" s="24">
        <f t="shared" si="336"/>
        <v>2.91</v>
      </c>
      <c r="CA401" s="24">
        <f t="shared" si="337"/>
        <v>1</v>
      </c>
      <c r="CB401" s="24">
        <f t="shared" si="354"/>
        <v>0</v>
      </c>
      <c r="CC401" s="24">
        <f t="shared" si="338"/>
        <v>0</v>
      </c>
      <c r="CD401" s="25">
        <f t="shared" si="339"/>
        <v>0</v>
      </c>
      <c r="CE401" s="24">
        <f t="shared" si="340"/>
        <v>0</v>
      </c>
      <c r="CF401">
        <f t="shared" si="341"/>
        <v>1</v>
      </c>
      <c r="CG401">
        <f t="shared" si="355"/>
        <v>1</v>
      </c>
      <c r="CH401">
        <f t="shared" si="356"/>
        <v>1</v>
      </c>
      <c r="CI401">
        <f t="shared" si="357"/>
        <v>1</v>
      </c>
      <c r="CJ401">
        <f t="shared" si="358"/>
        <v>1</v>
      </c>
      <c r="CK401">
        <f t="shared" si="308"/>
        <v>3.1007751937984493</v>
      </c>
      <c r="CL401">
        <f t="shared" si="360"/>
        <v>-0.58000000000000007</v>
      </c>
      <c r="CM401">
        <f t="shared" si="361"/>
        <v>0</v>
      </c>
      <c r="CN401" t="str">
        <f t="shared" si="342"/>
        <v/>
      </c>
      <c r="CO401" t="str">
        <f t="shared" si="343"/>
        <v/>
      </c>
    </row>
    <row r="402" spans="1:93" ht="16" x14ac:dyDescent="0.2">
      <c r="A402">
        <v>187</v>
      </c>
      <c r="B402" t="s">
        <v>579</v>
      </c>
      <c r="C402" t="s">
        <v>94</v>
      </c>
      <c r="D402" t="s">
        <v>580</v>
      </c>
      <c r="E402" t="s">
        <v>315</v>
      </c>
      <c r="F402" t="s">
        <v>97</v>
      </c>
      <c r="G402">
        <v>91604</v>
      </c>
      <c r="H402" t="s">
        <v>581</v>
      </c>
      <c r="J402" t="str">
        <f t="shared" si="322"/>
        <v>Theresa Cho_1</v>
      </c>
      <c r="K402" s="22">
        <f>IF(ISERROR(VLOOKUP($J402,'[1]early late'!$G$1:$BT$134,4,FALSE)),"",VLOOKUP($J402,'[1]early late'!$G$1:$BT$134,4,FALSE))</f>
        <v>15578</v>
      </c>
      <c r="L402">
        <v>1</v>
      </c>
      <c r="M402" s="22" t="s">
        <v>582</v>
      </c>
      <c r="N402" s="22"/>
      <c r="O402">
        <v>1</v>
      </c>
      <c r="P402">
        <v>1</v>
      </c>
      <c r="Q402">
        <v>1</v>
      </c>
      <c r="R402">
        <f t="shared" si="323"/>
        <v>0</v>
      </c>
      <c r="S402">
        <f t="shared" si="324"/>
        <v>0</v>
      </c>
      <c r="T402">
        <f t="shared" si="325"/>
        <v>0</v>
      </c>
      <c r="U402">
        <f t="shared" si="326"/>
        <v>0</v>
      </c>
      <c r="V402">
        <f t="shared" si="327"/>
        <v>0</v>
      </c>
      <c r="W402">
        <f t="shared" si="348"/>
        <v>0</v>
      </c>
      <c r="X402">
        <f t="shared" si="328"/>
        <v>0</v>
      </c>
      <c r="Y402" s="22" t="s">
        <v>158</v>
      </c>
      <c r="Z402">
        <v>0</v>
      </c>
      <c r="AA402">
        <f t="shared" si="349"/>
        <v>1</v>
      </c>
      <c r="AB402">
        <f t="shared" si="309"/>
        <v>0</v>
      </c>
      <c r="AC402">
        <v>0</v>
      </c>
      <c r="AD402">
        <v>0</v>
      </c>
      <c r="AE402">
        <f t="shared" si="329"/>
        <v>0</v>
      </c>
      <c r="AF402" s="23">
        <f t="shared" si="359"/>
        <v>0</v>
      </c>
      <c r="AG402">
        <f t="shared" si="346"/>
        <v>0</v>
      </c>
      <c r="AH402">
        <v>1</v>
      </c>
      <c r="AI402" t="s">
        <v>583</v>
      </c>
      <c r="AJ402">
        <f t="shared" si="311"/>
        <v>1</v>
      </c>
      <c r="AK402" s="22" t="s">
        <v>106</v>
      </c>
      <c r="AL402">
        <v>24</v>
      </c>
      <c r="AN402">
        <v>12</v>
      </c>
      <c r="AO402" s="24">
        <v>2</v>
      </c>
      <c r="AP402" s="25">
        <f t="shared" si="351"/>
        <v>58.509589041095893</v>
      </c>
      <c r="AQ402">
        <v>1</v>
      </c>
      <c r="AS402" s="26">
        <v>1</v>
      </c>
      <c r="AT402" s="24">
        <v>1</v>
      </c>
      <c r="AU402" s="27">
        <v>8</v>
      </c>
      <c r="AW402" s="22">
        <v>37246</v>
      </c>
      <c r="AX402" s="22">
        <f>IF(ISERROR(VLOOKUP($J402,'[1]early late'!$G$1:$BT$134,7,FALSE)),"",VLOOKUP($J402,'[1]early late'!$G$1:$BT$134,7,FALSE))</f>
        <v>37251</v>
      </c>
      <c r="AY402" s="22">
        <f>AY401</f>
        <v>41008</v>
      </c>
      <c r="AZ402" s="27">
        <f t="shared" si="350"/>
        <v>123.6</v>
      </c>
      <c r="BA402" t="s">
        <v>118</v>
      </c>
      <c r="BB402" s="25">
        <f t="shared" si="347"/>
        <v>1</v>
      </c>
      <c r="BC402" s="27">
        <v>0.19</v>
      </c>
      <c r="BD402" s="27">
        <v>19.04</v>
      </c>
      <c r="BE402" s="27">
        <v>1.0900000000000001</v>
      </c>
      <c r="BF402" s="27">
        <v>13.26</v>
      </c>
      <c r="BG402" s="27">
        <f>IF(ISERROR(VLOOKUP($J402,'[1]early late'!$G$1:$BT$134,8,FALSE)),"",VLOOKUP($J402,'[1]early late'!$G$1:$BT$134,8,FALSE))</f>
        <v>5</v>
      </c>
      <c r="BH402" s="27">
        <f>IF(ISERROR(VLOOKUP($J402,'[1]early late'!$G$1:$BT$134,9,FALSE)),"",VLOOKUP($J402,'[1]early late'!$G$1:$BT$134,9,FALSE))</f>
        <v>2.02</v>
      </c>
      <c r="BI402" s="27"/>
      <c r="BJ402">
        <v>1.71</v>
      </c>
      <c r="BK402">
        <v>13.62</v>
      </c>
      <c r="BM402" s="28" t="s">
        <v>584</v>
      </c>
      <c r="BN402" s="28">
        <f>IF(ISERROR(VLOOKUP($J402,'[1]early late'!$G$1:$BT$134,40,FALSE)),"",VLOOKUP($J402,'[1]early late'!$G$1:$BT$134,40,FALSE))</f>
        <v>1.83</v>
      </c>
      <c r="BO402" s="28">
        <f>IF(ISERROR(VLOOKUP($J402,'[1]early late'!$G$1:$BT$134,41,FALSE)),"",VLOOKUP($J402,'[1]early late'!$G$1:$BT$134,41,FALSE))</f>
        <v>-0.31000000000000005</v>
      </c>
      <c r="BP402">
        <f t="shared" si="352"/>
        <v>0.90000000000000013</v>
      </c>
      <c r="BQ402">
        <f t="shared" si="330"/>
        <v>-5.7799999999999994</v>
      </c>
      <c r="BR402">
        <f t="shared" si="331"/>
        <v>-6.68</v>
      </c>
      <c r="BS402">
        <f t="shared" si="353"/>
        <v>1.52</v>
      </c>
      <c r="BT402">
        <f t="shared" si="332"/>
        <v>-5.42</v>
      </c>
      <c r="BU402">
        <f t="shared" si="333"/>
        <v>-6.9399999999999977</v>
      </c>
      <c r="BV402" t="str">
        <f t="shared" si="320"/>
        <v/>
      </c>
      <c r="BW402" s="24">
        <f t="shared" si="344"/>
        <v>1</v>
      </c>
      <c r="BX402" s="24">
        <f t="shared" si="334"/>
        <v>0.56000000000000005</v>
      </c>
      <c r="BY402" s="24">
        <f t="shared" si="335"/>
        <v>-1.05</v>
      </c>
      <c r="BZ402" s="24">
        <f t="shared" si="336"/>
        <v>0.78</v>
      </c>
      <c r="CA402" s="24">
        <f t="shared" si="337"/>
        <v>0</v>
      </c>
      <c r="CB402" s="24">
        <f t="shared" si="354"/>
        <v>0</v>
      </c>
      <c r="CC402" s="24">
        <f t="shared" si="338"/>
        <v>0</v>
      </c>
      <c r="CD402" s="25">
        <f t="shared" si="339"/>
        <v>0</v>
      </c>
      <c r="CE402" s="24">
        <f t="shared" si="340"/>
        <v>1</v>
      </c>
      <c r="CF402">
        <f t="shared" si="341"/>
        <v>1</v>
      </c>
      <c r="CG402">
        <f t="shared" si="355"/>
        <v>0</v>
      </c>
      <c r="CH402">
        <f t="shared" si="356"/>
        <v>1</v>
      </c>
      <c r="CI402">
        <f t="shared" si="357"/>
        <v>1</v>
      </c>
      <c r="CJ402">
        <f t="shared" si="358"/>
        <v>1</v>
      </c>
      <c r="CK402">
        <f t="shared" si="308"/>
        <v>5.2631578947368425</v>
      </c>
      <c r="CL402">
        <f t="shared" si="360"/>
        <v>0.48</v>
      </c>
      <c r="CM402">
        <f t="shared" si="361"/>
        <v>0</v>
      </c>
      <c r="CN402" t="str">
        <f t="shared" si="342"/>
        <v/>
      </c>
      <c r="CO402" t="str">
        <f t="shared" si="343"/>
        <v/>
      </c>
    </row>
    <row r="403" spans="1:93" ht="16" x14ac:dyDescent="0.2">
      <c r="A403">
        <v>194</v>
      </c>
      <c r="B403" t="s">
        <v>599</v>
      </c>
      <c r="C403" t="s">
        <v>94</v>
      </c>
      <c r="D403" t="s">
        <v>600</v>
      </c>
      <c r="E403" t="s">
        <v>601</v>
      </c>
      <c r="F403" t="s">
        <v>97</v>
      </c>
      <c r="G403">
        <v>91011</v>
      </c>
      <c r="H403" t="s">
        <v>602</v>
      </c>
      <c r="J403" t="str">
        <f t="shared" si="322"/>
        <v>William Stoner_0</v>
      </c>
      <c r="K403" s="22">
        <f>IF(ISERROR(VLOOKUP($J403,'[1]early late'!$G$1:$BT$134,4,FALSE)),"",VLOOKUP($J403,'[1]early late'!$G$1:$BT$134,4,FALSE))</f>
        <v>20591</v>
      </c>
      <c r="L403">
        <v>0</v>
      </c>
      <c r="M403" s="22"/>
      <c r="N403" s="22"/>
      <c r="O403">
        <v>0</v>
      </c>
      <c r="P403">
        <v>0</v>
      </c>
      <c r="Q403">
        <v>0</v>
      </c>
      <c r="R403">
        <f t="shared" si="323"/>
        <v>0</v>
      </c>
      <c r="S403">
        <f t="shared" si="324"/>
        <v>0</v>
      </c>
      <c r="T403">
        <f t="shared" si="325"/>
        <v>0</v>
      </c>
      <c r="U403">
        <f t="shared" si="326"/>
        <v>0</v>
      </c>
      <c r="V403">
        <f t="shared" si="327"/>
        <v>0</v>
      </c>
      <c r="W403">
        <f t="shared" si="348"/>
        <v>0</v>
      </c>
      <c r="X403">
        <f t="shared" si="328"/>
        <v>0</v>
      </c>
      <c r="Y403" s="22" t="s">
        <v>158</v>
      </c>
      <c r="Z403">
        <v>0</v>
      </c>
      <c r="AA403">
        <f t="shared" si="349"/>
        <v>1</v>
      </c>
      <c r="AB403">
        <f t="shared" si="309"/>
        <v>0</v>
      </c>
      <c r="AC403">
        <v>0</v>
      </c>
      <c r="AD403">
        <v>0</v>
      </c>
      <c r="AE403">
        <f t="shared" si="329"/>
        <v>0</v>
      </c>
      <c r="AF403" s="23">
        <f t="shared" si="359"/>
        <v>0</v>
      </c>
      <c r="AG403">
        <f t="shared" si="346"/>
        <v>0</v>
      </c>
      <c r="AH403">
        <v>0</v>
      </c>
      <c r="AJ403">
        <f t="shared" si="311"/>
        <v>0</v>
      </c>
      <c r="AK403" s="22"/>
      <c r="AM403">
        <v>8</v>
      </c>
      <c r="AN403">
        <f>IF(ISERROR(VLOOKUP($J403,'[1]early late'!$G$1:$BT$134,6,FALSE)),"",VLOOKUP($J403,'[1]early late'!$G$1:$BT$134,6,FALSE))</f>
        <v>12</v>
      </c>
      <c r="AO403" s="24">
        <v>1</v>
      </c>
      <c r="AP403" s="25">
        <f t="shared" si="351"/>
        <v>44.972602739726028</v>
      </c>
      <c r="AQ403">
        <v>1</v>
      </c>
      <c r="AS403" s="26">
        <v>0</v>
      </c>
      <c r="AT403" s="24">
        <v>1</v>
      </c>
      <c r="AU403" s="27">
        <v>8</v>
      </c>
      <c r="AV403" s="27"/>
      <c r="AW403" s="22">
        <v>37246</v>
      </c>
      <c r="AX403" s="22">
        <f>IF(ISERROR(VLOOKUP($J403,'[1]early late'!$G$1:$BT$134,7,FALSE)),"",VLOOKUP($J403,'[1]early late'!$G$1:$BT$134,7,FALSE))</f>
        <v>37251</v>
      </c>
      <c r="AY403" s="22">
        <v>37322</v>
      </c>
      <c r="AZ403" s="27">
        <f t="shared" si="350"/>
        <v>2.5333333333333332</v>
      </c>
      <c r="BA403" t="s">
        <v>245</v>
      </c>
      <c r="BB403" s="25">
        <f t="shared" si="347"/>
        <v>2</v>
      </c>
      <c r="BC403" s="27">
        <v>0</v>
      </c>
      <c r="BD403" s="27">
        <v>10.65</v>
      </c>
      <c r="BE403" s="27">
        <v>1.88</v>
      </c>
      <c r="BF403" s="27">
        <v>10.27</v>
      </c>
      <c r="BG403" s="27">
        <f>IF(ISERROR(VLOOKUP($J403,'[1]early late'!$G$1:$BT$134,8,FALSE)),"",VLOOKUP($J403,'[1]early late'!$G$1:$BT$134,8,FALSE))</f>
        <v>5</v>
      </c>
      <c r="BH403" s="27">
        <f>IF(ISERROR(VLOOKUP($J403,'[1]early late'!$G$1:$BT$134,9,FALSE)),"",VLOOKUP($J403,'[1]early late'!$G$1:$BT$134,9,FALSE))</f>
        <v>1.28</v>
      </c>
      <c r="BI403" s="27"/>
      <c r="BJ403">
        <v>2.33</v>
      </c>
      <c r="BK403">
        <v>12.63</v>
      </c>
      <c r="BM403" s="28" t="s">
        <v>529</v>
      </c>
      <c r="BN403" s="28">
        <f>IF(ISERROR(VLOOKUP($J403,'[1]early late'!$G$1:$BT$134,40,FALSE)),"",VLOOKUP($J403,'[1]early late'!$G$1:$BT$134,40,FALSE))</f>
        <v>1.28</v>
      </c>
      <c r="BO403" s="28">
        <f>IF(ISERROR(VLOOKUP($J403,'[1]early late'!$G$1:$BT$134,41,FALSE)),"",VLOOKUP($J403,'[1]early late'!$G$1:$BT$134,41,FALSE))</f>
        <v>1.05</v>
      </c>
      <c r="BP403">
        <f t="shared" si="352"/>
        <v>1.88</v>
      </c>
      <c r="BQ403">
        <f t="shared" si="330"/>
        <v>-0.38000000000000078</v>
      </c>
      <c r="BR403">
        <f t="shared" si="331"/>
        <v>-2.2600000000000007</v>
      </c>
      <c r="BS403">
        <f t="shared" si="353"/>
        <v>2.33</v>
      </c>
      <c r="BT403">
        <f t="shared" si="332"/>
        <v>1.9800000000000004</v>
      </c>
      <c r="BU403">
        <f t="shared" si="333"/>
        <v>-0.34999999999999964</v>
      </c>
      <c r="BV403" t="str">
        <f t="shared" si="320"/>
        <v/>
      </c>
      <c r="BW403" s="24">
        <f t="shared" si="344"/>
        <v>1</v>
      </c>
      <c r="BX403" s="24">
        <f t="shared" si="334"/>
        <v>-0.85999999999999988</v>
      </c>
      <c r="BY403" s="24">
        <f t="shared" si="335"/>
        <v>-1.39</v>
      </c>
      <c r="BZ403" s="24">
        <f t="shared" si="336"/>
        <v>-0.86000000000000032</v>
      </c>
      <c r="CA403" s="24">
        <f t="shared" si="337"/>
        <v>0</v>
      </c>
      <c r="CB403" s="24">
        <f t="shared" si="354"/>
        <v>0</v>
      </c>
      <c r="CC403" s="24">
        <f t="shared" si="338"/>
        <v>0</v>
      </c>
      <c r="CD403" s="25">
        <f t="shared" si="339"/>
        <v>0</v>
      </c>
      <c r="CE403" s="24">
        <f t="shared" si="340"/>
        <v>1</v>
      </c>
      <c r="CF403">
        <f t="shared" si="341"/>
        <v>1</v>
      </c>
      <c r="CG403">
        <f t="shared" si="355"/>
        <v>0</v>
      </c>
      <c r="CH403">
        <f t="shared" si="356"/>
        <v>1</v>
      </c>
      <c r="CI403">
        <f t="shared" si="357"/>
        <v>1</v>
      </c>
      <c r="CJ403">
        <f t="shared" si="358"/>
        <v>1</v>
      </c>
      <c r="CK403">
        <f t="shared" ref="CK403:CK466" si="362">IF(AND(AND(ISNUMBER(BS403), ISNUMBER(AU403)),AT403=1), AU403/BS403,"")</f>
        <v>3.4334763948497855</v>
      </c>
      <c r="CL403">
        <f t="shared" si="360"/>
        <v>-0.33000000000000007</v>
      </c>
      <c r="CM403">
        <f t="shared" si="361"/>
        <v>0</v>
      </c>
      <c r="CN403" t="str">
        <f t="shared" si="342"/>
        <v/>
      </c>
      <c r="CO403" t="str">
        <f t="shared" si="343"/>
        <v/>
      </c>
    </row>
    <row r="404" spans="1:93" ht="16" x14ac:dyDescent="0.2">
      <c r="A404">
        <v>195</v>
      </c>
      <c r="B404" t="s">
        <v>599</v>
      </c>
      <c r="C404" t="s">
        <v>94</v>
      </c>
      <c r="D404" t="s">
        <v>600</v>
      </c>
      <c r="E404" t="s">
        <v>601</v>
      </c>
      <c r="F404" t="s">
        <v>97</v>
      </c>
      <c r="G404">
        <v>91011</v>
      </c>
      <c r="H404" t="s">
        <v>602</v>
      </c>
      <c r="J404" t="str">
        <f t="shared" si="322"/>
        <v>William Stoner_1</v>
      </c>
      <c r="K404" s="22">
        <f>IF(ISERROR(VLOOKUP($J404,'[1]early late'!$G$1:$BT$134,4,FALSE)),"",VLOOKUP($J404,'[1]early late'!$G$1:$BT$134,4,FALSE))</f>
        <v>20591</v>
      </c>
      <c r="L404">
        <v>0</v>
      </c>
      <c r="M404" s="22"/>
      <c r="N404" s="22"/>
      <c r="O404">
        <v>0</v>
      </c>
      <c r="P404">
        <v>0</v>
      </c>
      <c r="Q404">
        <v>0</v>
      </c>
      <c r="R404">
        <f t="shared" si="323"/>
        <v>0</v>
      </c>
      <c r="S404">
        <f t="shared" si="324"/>
        <v>0</v>
      </c>
      <c r="T404">
        <f t="shared" si="325"/>
        <v>0</v>
      </c>
      <c r="U404">
        <f t="shared" si="326"/>
        <v>0</v>
      </c>
      <c r="V404">
        <f t="shared" si="327"/>
        <v>0</v>
      </c>
      <c r="W404">
        <f t="shared" si="348"/>
        <v>0</v>
      </c>
      <c r="X404">
        <f t="shared" si="328"/>
        <v>0</v>
      </c>
      <c r="Y404" s="22" t="s">
        <v>158</v>
      </c>
      <c r="Z404">
        <v>0</v>
      </c>
      <c r="AA404">
        <f t="shared" si="349"/>
        <v>1</v>
      </c>
      <c r="AB404">
        <f t="shared" ref="AB404:AB467" si="363">IF(ISERROR(SEARCH("bleph",Y404)),0,1)</f>
        <v>0</v>
      </c>
      <c r="AC404">
        <v>0</v>
      </c>
      <c r="AD404">
        <v>0</v>
      </c>
      <c r="AE404">
        <f t="shared" si="329"/>
        <v>0</v>
      </c>
      <c r="AF404" s="23">
        <f t="shared" si="359"/>
        <v>0</v>
      </c>
      <c r="AG404">
        <f t="shared" ref="AG404:AG435" si="364">IF(ISERROR(SEARCH("entro",Y404)),0,1)</f>
        <v>0</v>
      </c>
      <c r="AH404">
        <v>0</v>
      </c>
      <c r="AJ404">
        <f t="shared" ref="AJ404:AJ467" si="365">IF(ISERROR(SEARCH("ptosis",AI404)),0,1)</f>
        <v>0</v>
      </c>
      <c r="AK404" s="22"/>
      <c r="AM404">
        <v>8</v>
      </c>
      <c r="AN404">
        <f>IF(ISERROR(VLOOKUP($J404,'[1]early late'!$G$1:$BT$134,6,FALSE)),"",VLOOKUP($J404,'[1]early late'!$G$1:$BT$134,6,FALSE))</f>
        <v>12</v>
      </c>
      <c r="AO404" s="24">
        <v>1</v>
      </c>
      <c r="AP404" s="25">
        <f t="shared" si="351"/>
        <v>44.972602739726028</v>
      </c>
      <c r="AQ404">
        <v>1</v>
      </c>
      <c r="AS404" s="26">
        <v>1</v>
      </c>
      <c r="AT404" s="24">
        <v>1</v>
      </c>
      <c r="AU404" s="27">
        <v>8</v>
      </c>
      <c r="AV404" s="27"/>
      <c r="AW404" s="22">
        <v>37246</v>
      </c>
      <c r="AX404" s="22">
        <f>IF(ISERROR(VLOOKUP($J404,'[1]early late'!$G$1:$BT$134,7,FALSE)),"",VLOOKUP($J404,'[1]early late'!$G$1:$BT$134,7,FALSE))</f>
        <v>37251</v>
      </c>
      <c r="AY404" s="22">
        <f>AY403</f>
        <v>37322</v>
      </c>
      <c r="AZ404" s="27">
        <f t="shared" si="350"/>
        <v>2.5333333333333332</v>
      </c>
      <c r="BA404" t="s">
        <v>245</v>
      </c>
      <c r="BB404" s="25">
        <f t="shared" si="347"/>
        <v>2</v>
      </c>
      <c r="BC404" s="27">
        <v>1.39</v>
      </c>
      <c r="BD404" s="27">
        <v>14.9</v>
      </c>
      <c r="BE404" s="27">
        <v>2.74</v>
      </c>
      <c r="BF404" s="27">
        <v>12.81</v>
      </c>
      <c r="BG404" s="27">
        <f>IF(ISERROR(VLOOKUP($J404,'[1]early late'!$G$1:$BT$134,8,FALSE)),"",VLOOKUP($J404,'[1]early late'!$G$1:$BT$134,8,FALSE))</f>
        <v>5</v>
      </c>
      <c r="BH404" s="27">
        <f>IF(ISERROR(VLOOKUP($J404,'[1]early late'!$G$1:$BT$134,9,FALSE)),"",VLOOKUP($J404,'[1]early late'!$G$1:$BT$134,9,FALSE))</f>
        <v>1.42</v>
      </c>
      <c r="BI404" s="27"/>
      <c r="BJ404">
        <v>3.19</v>
      </c>
      <c r="BK404">
        <v>15.21</v>
      </c>
      <c r="BM404" s="28" t="s">
        <v>529</v>
      </c>
      <c r="BN404" s="28">
        <f>IF(ISERROR(VLOOKUP($J404,'[1]early late'!$G$1:$BT$134,40,FALSE)),"",VLOOKUP($J404,'[1]early late'!$G$1:$BT$134,40,FALSE))</f>
        <v>3.0000000000000027E-2</v>
      </c>
      <c r="BO404" s="28">
        <f>IF(ISERROR(VLOOKUP($J404,'[1]early late'!$G$1:$BT$134,41,FALSE)),"",VLOOKUP($J404,'[1]early late'!$G$1:$BT$134,41,FALSE))</f>
        <v>1.77</v>
      </c>
      <c r="BP404">
        <f t="shared" si="352"/>
        <v>1.3500000000000003</v>
      </c>
      <c r="BQ404">
        <f t="shared" si="330"/>
        <v>-2.09</v>
      </c>
      <c r="BR404">
        <f t="shared" si="331"/>
        <v>-3.4400000000000004</v>
      </c>
      <c r="BS404">
        <f t="shared" si="353"/>
        <v>1.8</v>
      </c>
      <c r="BT404">
        <f t="shared" si="332"/>
        <v>0.3100000000000005</v>
      </c>
      <c r="BU404">
        <f t="shared" si="333"/>
        <v>-1.4899999999999984</v>
      </c>
      <c r="BV404" t="str">
        <f t="shared" si="320"/>
        <v/>
      </c>
      <c r="BW404" s="24">
        <f t="shared" si="344"/>
        <v>1</v>
      </c>
      <c r="BX404" s="24">
        <f t="shared" si="334"/>
        <v>0.85999999999999988</v>
      </c>
      <c r="BY404" s="24">
        <f t="shared" si="335"/>
        <v>1.39</v>
      </c>
      <c r="BZ404" s="24">
        <f t="shared" si="336"/>
        <v>0.86000000000000032</v>
      </c>
      <c r="CA404" s="24">
        <f t="shared" si="337"/>
        <v>0</v>
      </c>
      <c r="CB404" s="24">
        <f t="shared" si="354"/>
        <v>0</v>
      </c>
      <c r="CC404" s="24">
        <f t="shared" si="338"/>
        <v>0</v>
      </c>
      <c r="CD404" s="25">
        <f t="shared" si="339"/>
        <v>0</v>
      </c>
      <c r="CE404" s="24">
        <f t="shared" si="340"/>
        <v>1</v>
      </c>
      <c r="CF404">
        <f t="shared" si="341"/>
        <v>1</v>
      </c>
      <c r="CG404">
        <f t="shared" si="355"/>
        <v>1</v>
      </c>
      <c r="CH404">
        <f t="shared" si="356"/>
        <v>1</v>
      </c>
      <c r="CI404">
        <f t="shared" si="357"/>
        <v>1</v>
      </c>
      <c r="CJ404">
        <f t="shared" si="358"/>
        <v>1</v>
      </c>
      <c r="CK404">
        <f t="shared" si="362"/>
        <v>4.4444444444444446</v>
      </c>
      <c r="CL404">
        <f t="shared" si="360"/>
        <v>0.19999999999999996</v>
      </c>
      <c r="CM404">
        <f t="shared" si="361"/>
        <v>0</v>
      </c>
      <c r="CN404" t="str">
        <f t="shared" si="342"/>
        <v/>
      </c>
      <c r="CO404" t="str">
        <f t="shared" si="343"/>
        <v/>
      </c>
    </row>
    <row r="405" spans="1:93" ht="16" hidden="1" x14ac:dyDescent="0.2">
      <c r="A405">
        <v>204</v>
      </c>
      <c r="B405" t="s">
        <v>631</v>
      </c>
      <c r="C405" t="s">
        <v>94</v>
      </c>
      <c r="J405" t="str">
        <f t="shared" si="322"/>
        <v>Antone Cabral_0</v>
      </c>
      <c r="K405" s="22">
        <v>12897</v>
      </c>
      <c r="L405">
        <v>0</v>
      </c>
      <c r="M405" s="22"/>
      <c r="N405" s="22"/>
      <c r="O405">
        <v>0</v>
      </c>
      <c r="P405">
        <v>0</v>
      </c>
      <c r="Q405">
        <v>0</v>
      </c>
      <c r="R405">
        <f t="shared" si="323"/>
        <v>0</v>
      </c>
      <c r="S405">
        <f t="shared" si="324"/>
        <v>0</v>
      </c>
      <c r="T405">
        <f t="shared" si="325"/>
        <v>0</v>
      </c>
      <c r="U405">
        <f t="shared" si="326"/>
        <v>0</v>
      </c>
      <c r="V405">
        <f t="shared" si="327"/>
        <v>0</v>
      </c>
      <c r="W405">
        <f t="shared" si="348"/>
        <v>0</v>
      </c>
      <c r="X405">
        <f t="shared" si="328"/>
        <v>0</v>
      </c>
      <c r="Y405" s="22" t="s">
        <v>632</v>
      </c>
      <c r="Z405">
        <v>0</v>
      </c>
      <c r="AA405">
        <f t="shared" si="349"/>
        <v>1</v>
      </c>
      <c r="AB405">
        <f t="shared" si="363"/>
        <v>0</v>
      </c>
      <c r="AC405">
        <v>0</v>
      </c>
      <c r="AD405">
        <v>0</v>
      </c>
      <c r="AE405">
        <f t="shared" si="329"/>
        <v>1</v>
      </c>
      <c r="AF405" s="23">
        <f t="shared" si="359"/>
        <v>1</v>
      </c>
      <c r="AG405">
        <f t="shared" si="364"/>
        <v>0</v>
      </c>
      <c r="AH405">
        <v>0</v>
      </c>
      <c r="AJ405">
        <f t="shared" si="365"/>
        <v>0</v>
      </c>
      <c r="AK405" s="22" t="s">
        <v>633</v>
      </c>
      <c r="AN405" t="str">
        <f>IF(ISERROR(VLOOKUP($J405,'[1]early late'!$G$1:$BT$134,6,FALSE)),"",VLOOKUP($J405,'[1]early late'!$G$1:$BT$134,6,FALSE))</f>
        <v/>
      </c>
      <c r="AO405" s="24">
        <v>1</v>
      </c>
      <c r="AP405" s="25">
        <f t="shared" si="351"/>
        <v>75.824657534246569</v>
      </c>
      <c r="AQ405">
        <v>1</v>
      </c>
      <c r="AS405" s="26">
        <v>0</v>
      </c>
      <c r="AT405" s="24">
        <v>1</v>
      </c>
      <c r="AU405" s="27">
        <v>8</v>
      </c>
      <c r="AV405" s="27"/>
      <c r="AW405" s="29">
        <v>40977</v>
      </c>
      <c r="AX405" s="22" t="str">
        <f>IF(ISERROR(VLOOKUP($J405,'[1]early late'!$G$1:$BT$134,7,FALSE)),"",VLOOKUP($J405,'[1]early late'!$G$1:$BT$134,7,FALSE))</f>
        <v/>
      </c>
      <c r="AY405" s="29">
        <v>41101</v>
      </c>
      <c r="AZ405" s="27">
        <v>4.06666666666667</v>
      </c>
      <c r="BA405" t="s">
        <v>118</v>
      </c>
      <c r="BB405" s="25">
        <f t="shared" ref="BB405:BB436" si="366">IF($BA405="OD",0,IF($BA405="OS",1,IF($BA405="OU",2,IF($BA405="null",3,""))))</f>
        <v>1</v>
      </c>
      <c r="BC405">
        <v>2.6</v>
      </c>
      <c r="BD405">
        <v>22.02</v>
      </c>
      <c r="BE405">
        <v>3.05</v>
      </c>
      <c r="BF405">
        <v>21.71</v>
      </c>
      <c r="BG405" s="27" t="str">
        <f>IF(ISERROR(VLOOKUP($J405,'[1]early late'!$G$1:$BT$134,8,FALSE)),"",VLOOKUP($J405,'[1]early late'!$G$1:$BT$134,8,FALSE))</f>
        <v/>
      </c>
      <c r="BH405" s="27" t="str">
        <f>IF(ISERROR(VLOOKUP($J405,'[1]early late'!$G$1:$BT$134,9,FALSE)),"",VLOOKUP($J405,'[1]early late'!$G$1:$BT$134,9,FALSE))</f>
        <v/>
      </c>
      <c r="BJ405">
        <v>2.98</v>
      </c>
      <c r="BK405">
        <v>23.96</v>
      </c>
      <c r="BM405" t="s">
        <v>634</v>
      </c>
      <c r="BN405" s="28" t="str">
        <f>IF(ISERROR(VLOOKUP($J405,'[1]early late'!$G$1:$BT$134,40,FALSE)),"",VLOOKUP($J405,'[1]early late'!$G$1:$BT$134,40,FALSE))</f>
        <v/>
      </c>
      <c r="BO405" s="28" t="str">
        <f>IF(ISERROR(VLOOKUP($J405,'[1]early late'!$G$1:$BT$134,41,FALSE)),"",VLOOKUP($J405,'[1]early late'!$G$1:$BT$134,41,FALSE))</f>
        <v/>
      </c>
      <c r="BP405">
        <f t="shared" si="352"/>
        <v>0.44999999999999973</v>
      </c>
      <c r="BQ405">
        <f t="shared" si="330"/>
        <v>-0.30999999999999872</v>
      </c>
      <c r="BR405">
        <f t="shared" si="331"/>
        <v>-0.75999999999999845</v>
      </c>
      <c r="BS405">
        <f t="shared" si="353"/>
        <v>0.37999999999999989</v>
      </c>
      <c r="BT405">
        <f t="shared" si="332"/>
        <v>1.9400000000000013</v>
      </c>
      <c r="BU405">
        <f t="shared" si="333"/>
        <v>1.5600000000000023</v>
      </c>
      <c r="BW405" s="24">
        <f t="shared" si="344"/>
        <v>0</v>
      </c>
      <c r="BX405" s="24">
        <f t="shared" si="334"/>
        <v>-6.999999999999984E-2</v>
      </c>
      <c r="BY405" s="24">
        <f t="shared" si="335"/>
        <v>0.87000000000000011</v>
      </c>
      <c r="BZ405" s="24">
        <f t="shared" si="336"/>
        <v>0.4099999999999997</v>
      </c>
      <c r="CA405" s="24">
        <f t="shared" si="337"/>
        <v>1</v>
      </c>
      <c r="CB405" s="24" t="str">
        <f t="shared" si="354"/>
        <v/>
      </c>
      <c r="CC405" s="24">
        <f t="shared" si="338"/>
        <v>1</v>
      </c>
      <c r="CD405" s="25">
        <f t="shared" si="339"/>
        <v>0</v>
      </c>
      <c r="CE405" s="24">
        <f t="shared" si="340"/>
        <v>1</v>
      </c>
      <c r="CF405">
        <f t="shared" si="341"/>
        <v>1</v>
      </c>
      <c r="CG405">
        <f t="shared" si="355"/>
        <v>1</v>
      </c>
      <c r="CH405">
        <f t="shared" si="356"/>
        <v>0</v>
      </c>
      <c r="CI405">
        <f t="shared" si="357"/>
        <v>1</v>
      </c>
      <c r="CJ405">
        <f t="shared" si="358"/>
        <v>1</v>
      </c>
      <c r="CK405">
        <f t="shared" si="362"/>
        <v>21.052631578947373</v>
      </c>
      <c r="CL405">
        <f t="shared" si="360"/>
        <v>1.62</v>
      </c>
      <c r="CM405">
        <f t="shared" si="361"/>
        <v>1</v>
      </c>
      <c r="CN405" t="str">
        <f t="shared" si="342"/>
        <v/>
      </c>
      <c r="CO405" t="str">
        <f t="shared" si="343"/>
        <v/>
      </c>
    </row>
    <row r="406" spans="1:93" ht="16" hidden="1" x14ac:dyDescent="0.2">
      <c r="A406">
        <v>210</v>
      </c>
      <c r="B406" t="s">
        <v>642</v>
      </c>
      <c r="C406" t="s">
        <v>94</v>
      </c>
      <c r="D406" t="s">
        <v>643</v>
      </c>
      <c r="E406" t="s">
        <v>177</v>
      </c>
      <c r="F406" t="s">
        <v>97</v>
      </c>
      <c r="G406">
        <v>91356</v>
      </c>
      <c r="H406" t="s">
        <v>644</v>
      </c>
      <c r="J406" t="str">
        <f t="shared" si="322"/>
        <v>Cary Bigman_0</v>
      </c>
      <c r="K406" s="22">
        <v>12478</v>
      </c>
      <c r="L406">
        <v>0</v>
      </c>
      <c r="M406" s="22"/>
      <c r="N406" s="22"/>
      <c r="O406">
        <v>0</v>
      </c>
      <c r="P406">
        <v>0</v>
      </c>
      <c r="Q406">
        <v>0</v>
      </c>
      <c r="R406">
        <f t="shared" si="323"/>
        <v>0</v>
      </c>
      <c r="S406">
        <f t="shared" si="324"/>
        <v>0</v>
      </c>
      <c r="T406">
        <f t="shared" si="325"/>
        <v>0</v>
      </c>
      <c r="U406">
        <f t="shared" si="326"/>
        <v>0</v>
      </c>
      <c r="V406">
        <f t="shared" si="327"/>
        <v>0</v>
      </c>
      <c r="W406">
        <f t="shared" si="348"/>
        <v>0</v>
      </c>
      <c r="X406">
        <f t="shared" si="328"/>
        <v>0</v>
      </c>
      <c r="Y406" s="22" t="s">
        <v>645</v>
      </c>
      <c r="Z406">
        <v>0</v>
      </c>
      <c r="AA406">
        <f t="shared" si="349"/>
        <v>1</v>
      </c>
      <c r="AB406">
        <f t="shared" si="363"/>
        <v>1</v>
      </c>
      <c r="AC406">
        <v>1</v>
      </c>
      <c r="AD406">
        <v>0</v>
      </c>
      <c r="AE406">
        <f t="shared" si="329"/>
        <v>0</v>
      </c>
      <c r="AF406" s="23">
        <f t="shared" si="359"/>
        <v>1</v>
      </c>
      <c r="AG406">
        <f t="shared" si="364"/>
        <v>0</v>
      </c>
      <c r="AH406">
        <v>1</v>
      </c>
      <c r="AI406" t="s">
        <v>646</v>
      </c>
      <c r="AJ406">
        <f t="shared" si="365"/>
        <v>0</v>
      </c>
      <c r="AK406" s="22"/>
      <c r="AN406">
        <v>15</v>
      </c>
      <c r="AO406" s="24">
        <v>1</v>
      </c>
      <c r="AP406" s="25">
        <f t="shared" si="351"/>
        <v>67.742465753424653</v>
      </c>
      <c r="AQ406">
        <v>1</v>
      </c>
      <c r="AS406" s="26">
        <v>0</v>
      </c>
      <c r="AT406" s="24">
        <v>1</v>
      </c>
      <c r="AU406" s="27">
        <v>8</v>
      </c>
      <c r="AV406" s="27"/>
      <c r="AW406" s="22">
        <v>37566</v>
      </c>
      <c r="AX406" s="22" t="str">
        <f>IF(ISERROR(VLOOKUP($J406,'[1]early late'!$G$1:$BT$134,7,FALSE)),"",VLOOKUP($J406,'[1]early late'!$G$1:$BT$134,7,FALSE))</f>
        <v/>
      </c>
      <c r="AY406" s="22">
        <v>37634</v>
      </c>
      <c r="AZ406" s="27">
        <v>2.2333333333333298</v>
      </c>
      <c r="BA406" t="s">
        <v>101</v>
      </c>
      <c r="BB406" s="25">
        <f t="shared" si="366"/>
        <v>0</v>
      </c>
      <c r="BC406" s="27">
        <v>1.65</v>
      </c>
      <c r="BD406" s="27">
        <v>18.3</v>
      </c>
      <c r="BE406" s="27">
        <v>2.0299999999999998</v>
      </c>
      <c r="BF406" s="27">
        <v>11.08</v>
      </c>
      <c r="BG406" s="27" t="str">
        <f>IF(ISERROR(VLOOKUP($J406,'[1]early late'!$G$1:$BT$134,8,FALSE)),"",VLOOKUP($J406,'[1]early late'!$G$1:$BT$134,8,FALSE))</f>
        <v/>
      </c>
      <c r="BH406" s="27" t="str">
        <f>IF(ISERROR(VLOOKUP($J406,'[1]early late'!$G$1:$BT$134,9,FALSE)),"",VLOOKUP($J406,'[1]early late'!$G$1:$BT$134,9,FALSE))</f>
        <v/>
      </c>
      <c r="BI406" s="27"/>
      <c r="BJ406">
        <v>2.29</v>
      </c>
      <c r="BK406">
        <v>12.16</v>
      </c>
      <c r="BM406" s="28" t="s">
        <v>647</v>
      </c>
      <c r="BN406" s="28" t="str">
        <f>IF(ISERROR(VLOOKUP($J406,'[1]early late'!$G$1:$BT$134,40,FALSE)),"",VLOOKUP($J406,'[1]early late'!$G$1:$BT$134,40,FALSE))</f>
        <v/>
      </c>
      <c r="BO406" s="28" t="str">
        <f>IF(ISERROR(VLOOKUP($J406,'[1]early late'!$G$1:$BT$134,41,FALSE)),"",VLOOKUP($J406,'[1]early late'!$G$1:$BT$134,41,FALSE))</f>
        <v/>
      </c>
      <c r="BP406">
        <f t="shared" si="352"/>
        <v>0.37999999999999989</v>
      </c>
      <c r="BQ406">
        <f t="shared" si="330"/>
        <v>-7.2200000000000006</v>
      </c>
      <c r="BR406">
        <f t="shared" si="331"/>
        <v>-7.6000000000000005</v>
      </c>
      <c r="BS406">
        <f t="shared" si="353"/>
        <v>0.64000000000000012</v>
      </c>
      <c r="BT406">
        <f t="shared" si="332"/>
        <v>-6.1400000000000006</v>
      </c>
      <c r="BU406">
        <f t="shared" si="333"/>
        <v>-6.7800000000000011</v>
      </c>
      <c r="BW406" s="24">
        <f t="shared" si="344"/>
        <v>1</v>
      </c>
      <c r="BX406" s="24">
        <f t="shared" si="334"/>
        <v>-1.04</v>
      </c>
      <c r="BY406" s="24">
        <f t="shared" si="335"/>
        <v>-5.0000000000000044E-2</v>
      </c>
      <c r="BZ406" s="24">
        <f t="shared" si="336"/>
        <v>-0.2200000000000002</v>
      </c>
      <c r="CA406" s="24">
        <f t="shared" si="337"/>
        <v>1</v>
      </c>
      <c r="CB406" s="24">
        <f t="shared" si="354"/>
        <v>1</v>
      </c>
      <c r="CC406" s="24">
        <f t="shared" si="338"/>
        <v>1</v>
      </c>
      <c r="CD406" s="25">
        <f t="shared" si="339"/>
        <v>0</v>
      </c>
      <c r="CE406" s="24">
        <f t="shared" si="340"/>
        <v>1</v>
      </c>
      <c r="CF406">
        <f t="shared" si="341"/>
        <v>1</v>
      </c>
      <c r="CG406">
        <f t="shared" si="355"/>
        <v>0</v>
      </c>
      <c r="CH406">
        <f t="shared" si="356"/>
        <v>0</v>
      </c>
      <c r="CI406">
        <f t="shared" si="357"/>
        <v>0</v>
      </c>
      <c r="CJ406">
        <f t="shared" si="358"/>
        <v>0</v>
      </c>
      <c r="CK406">
        <f t="shared" si="362"/>
        <v>12.499999999999998</v>
      </c>
      <c r="CL406">
        <f t="shared" si="360"/>
        <v>1.3599999999999999</v>
      </c>
      <c r="CM406">
        <f t="shared" si="361"/>
        <v>1</v>
      </c>
      <c r="CN406" t="str">
        <f t="shared" si="342"/>
        <v/>
      </c>
      <c r="CO406">
        <f t="shared" si="343"/>
        <v>1</v>
      </c>
    </row>
    <row r="407" spans="1:93" ht="16" hidden="1" x14ac:dyDescent="0.2">
      <c r="A407">
        <v>216</v>
      </c>
      <c r="B407" t="s">
        <v>653</v>
      </c>
      <c r="C407" t="s">
        <v>94</v>
      </c>
      <c r="J407" t="str">
        <f t="shared" si="322"/>
        <v>Debra J Kaplan_0</v>
      </c>
      <c r="K407" s="22">
        <v>18646</v>
      </c>
      <c r="L407">
        <v>0</v>
      </c>
      <c r="M407" s="22"/>
      <c r="N407" s="22"/>
      <c r="O407">
        <v>0</v>
      </c>
      <c r="P407">
        <v>0</v>
      </c>
      <c r="Q407">
        <v>0</v>
      </c>
      <c r="R407">
        <f t="shared" si="323"/>
        <v>0</v>
      </c>
      <c r="S407">
        <f t="shared" si="324"/>
        <v>0</v>
      </c>
      <c r="T407">
        <f t="shared" si="325"/>
        <v>0</v>
      </c>
      <c r="U407">
        <f t="shared" si="326"/>
        <v>0</v>
      </c>
      <c r="V407">
        <f t="shared" si="327"/>
        <v>0</v>
      </c>
      <c r="W407">
        <f t="shared" si="348"/>
        <v>0</v>
      </c>
      <c r="X407">
        <f t="shared" si="328"/>
        <v>0</v>
      </c>
      <c r="Y407" s="22" t="s">
        <v>654</v>
      </c>
      <c r="Z407">
        <v>0</v>
      </c>
      <c r="AA407">
        <f t="shared" si="349"/>
        <v>1</v>
      </c>
      <c r="AB407">
        <f t="shared" si="363"/>
        <v>1</v>
      </c>
      <c r="AC407">
        <v>1</v>
      </c>
      <c r="AD407">
        <v>0</v>
      </c>
      <c r="AE407">
        <f t="shared" si="329"/>
        <v>0</v>
      </c>
      <c r="AF407" s="23">
        <f t="shared" si="359"/>
        <v>0</v>
      </c>
      <c r="AG407">
        <f t="shared" si="364"/>
        <v>0</v>
      </c>
      <c r="AH407">
        <v>0</v>
      </c>
      <c r="AJ407">
        <f t="shared" si="365"/>
        <v>0</v>
      </c>
      <c r="AK407" s="22" t="s">
        <v>655</v>
      </c>
      <c r="AN407">
        <v>19</v>
      </c>
      <c r="AO407" s="24">
        <v>2</v>
      </c>
      <c r="AP407" s="25">
        <f t="shared" si="351"/>
        <v>60.605479452054794</v>
      </c>
      <c r="AQ407">
        <v>1</v>
      </c>
      <c r="AS407" s="26">
        <v>0</v>
      </c>
      <c r="AT407" s="24">
        <v>1</v>
      </c>
      <c r="AU407" s="27">
        <v>8</v>
      </c>
      <c r="AV407" s="27"/>
      <c r="AW407" s="29">
        <v>41089</v>
      </c>
      <c r="AX407" s="22" t="str">
        <f>IF(ISERROR(VLOOKUP($J407,'[1]early late'!$G$1:$BT$134,7,FALSE)),"",VLOOKUP($J407,'[1]early late'!$G$1:$BT$134,7,FALSE))</f>
        <v/>
      </c>
      <c r="AY407" s="29">
        <v>41206</v>
      </c>
      <c r="AZ407" s="27">
        <v>3.8333333333333299</v>
      </c>
      <c r="BA407" t="s">
        <v>101</v>
      </c>
      <c r="BB407" s="25">
        <f t="shared" si="366"/>
        <v>0</v>
      </c>
      <c r="BC407">
        <v>2.35</v>
      </c>
      <c r="BD407">
        <v>13.39</v>
      </c>
      <c r="BE407">
        <v>3.27</v>
      </c>
      <c r="BF407">
        <v>13.77</v>
      </c>
      <c r="BG407" s="27" t="str">
        <f>IF(ISERROR(VLOOKUP($J407,'[1]early late'!$G$1:$BT$134,8,FALSE)),"",VLOOKUP($J407,'[1]early late'!$G$1:$BT$134,8,FALSE))</f>
        <v/>
      </c>
      <c r="BH407" s="27" t="str">
        <f>IF(ISERROR(VLOOKUP($J407,'[1]early late'!$G$1:$BT$134,9,FALSE)),"",VLOOKUP($J407,'[1]early late'!$G$1:$BT$134,9,FALSE))</f>
        <v/>
      </c>
      <c r="BJ407">
        <v>3.02</v>
      </c>
      <c r="BK407">
        <v>13.11</v>
      </c>
      <c r="BM407" t="s">
        <v>656</v>
      </c>
      <c r="BN407" s="28" t="str">
        <f>IF(ISERROR(VLOOKUP($J407,'[1]early late'!$G$1:$BT$134,40,FALSE)),"",VLOOKUP($J407,'[1]early late'!$G$1:$BT$134,40,FALSE))</f>
        <v/>
      </c>
      <c r="BO407" s="28" t="str">
        <f>IF(ISERROR(VLOOKUP($J407,'[1]early late'!$G$1:$BT$134,41,FALSE)),"",VLOOKUP($J407,'[1]early late'!$G$1:$BT$134,41,FALSE))</f>
        <v/>
      </c>
      <c r="BP407">
        <f t="shared" si="352"/>
        <v>0.91999999999999993</v>
      </c>
      <c r="BQ407">
        <f t="shared" si="330"/>
        <v>0.37999999999999901</v>
      </c>
      <c r="BR407">
        <f t="shared" si="331"/>
        <v>-0.54000000000000092</v>
      </c>
      <c r="BS407">
        <f t="shared" si="353"/>
        <v>0.66999999999999993</v>
      </c>
      <c r="BT407">
        <f t="shared" si="332"/>
        <v>-0.28000000000000114</v>
      </c>
      <c r="BU407">
        <f t="shared" si="333"/>
        <v>-0.95000000000000107</v>
      </c>
      <c r="BW407" s="24">
        <f t="shared" si="344"/>
        <v>1</v>
      </c>
      <c r="BX407" s="24">
        <f t="shared" si="334"/>
        <v>-0.7799999999999998</v>
      </c>
      <c r="BY407" s="24">
        <f t="shared" si="335"/>
        <v>-1.6800000000000002</v>
      </c>
      <c r="BZ407" s="24">
        <f t="shared" si="336"/>
        <v>-0.81999999999999984</v>
      </c>
      <c r="CA407" s="24">
        <f t="shared" si="337"/>
        <v>0</v>
      </c>
      <c r="CB407" s="24">
        <f t="shared" si="354"/>
        <v>0</v>
      </c>
      <c r="CC407" s="24">
        <f t="shared" si="338"/>
        <v>1</v>
      </c>
      <c r="CD407" s="25">
        <f t="shared" si="339"/>
        <v>0</v>
      </c>
      <c r="CE407" s="24">
        <f t="shared" si="340"/>
        <v>1</v>
      </c>
      <c r="CF407">
        <f t="shared" si="341"/>
        <v>1</v>
      </c>
      <c r="CG407">
        <f t="shared" si="355"/>
        <v>1</v>
      </c>
      <c r="CH407">
        <f t="shared" si="356"/>
        <v>0</v>
      </c>
      <c r="CI407">
        <f t="shared" si="357"/>
        <v>1</v>
      </c>
      <c r="CJ407">
        <f t="shared" si="358"/>
        <v>1</v>
      </c>
      <c r="CK407">
        <f t="shared" si="362"/>
        <v>11.940298507462687</v>
      </c>
      <c r="CL407">
        <f t="shared" si="360"/>
        <v>1.33</v>
      </c>
      <c r="CM407">
        <f t="shared" si="361"/>
        <v>1</v>
      </c>
      <c r="CN407" t="str">
        <f t="shared" si="342"/>
        <v/>
      </c>
      <c r="CO407">
        <f t="shared" si="343"/>
        <v>1</v>
      </c>
    </row>
    <row r="408" spans="1:93" ht="16" hidden="1" x14ac:dyDescent="0.2">
      <c r="A408">
        <v>230</v>
      </c>
      <c r="B408" t="s">
        <v>683</v>
      </c>
      <c r="C408" t="s">
        <v>94</v>
      </c>
      <c r="D408" t="s">
        <v>684</v>
      </c>
      <c r="E408" t="s">
        <v>230</v>
      </c>
      <c r="F408" t="s">
        <v>97</v>
      </c>
      <c r="G408">
        <v>90272</v>
      </c>
      <c r="H408" t="s">
        <v>685</v>
      </c>
      <c r="J408" t="str">
        <f t="shared" si="322"/>
        <v>Frank Snepp_1</v>
      </c>
      <c r="K408" s="22">
        <v>15829</v>
      </c>
      <c r="L408">
        <v>0</v>
      </c>
      <c r="M408" s="22"/>
      <c r="N408" s="22"/>
      <c r="O408">
        <v>0</v>
      </c>
      <c r="P408">
        <v>0</v>
      </c>
      <c r="Q408">
        <v>0</v>
      </c>
      <c r="R408">
        <f t="shared" si="323"/>
        <v>0</v>
      </c>
      <c r="S408">
        <f t="shared" si="324"/>
        <v>0</v>
      </c>
      <c r="T408">
        <f t="shared" si="325"/>
        <v>0</v>
      </c>
      <c r="U408">
        <f t="shared" si="326"/>
        <v>0</v>
      </c>
      <c r="V408">
        <f t="shared" si="327"/>
        <v>0</v>
      </c>
      <c r="W408">
        <f t="shared" si="348"/>
        <v>0</v>
      </c>
      <c r="X408">
        <f t="shared" si="328"/>
        <v>0</v>
      </c>
      <c r="Y408" s="22" t="s">
        <v>687</v>
      </c>
      <c r="Z408">
        <v>0</v>
      </c>
      <c r="AA408">
        <f t="shared" si="349"/>
        <v>1</v>
      </c>
      <c r="AB408">
        <f t="shared" si="363"/>
        <v>1</v>
      </c>
      <c r="AC408">
        <v>1</v>
      </c>
      <c r="AD408">
        <v>0</v>
      </c>
      <c r="AE408">
        <f t="shared" si="329"/>
        <v>0</v>
      </c>
      <c r="AF408" s="23">
        <f t="shared" si="359"/>
        <v>0</v>
      </c>
      <c r="AG408">
        <f t="shared" si="364"/>
        <v>0</v>
      </c>
      <c r="AH408">
        <v>0</v>
      </c>
      <c r="AJ408">
        <f t="shared" si="365"/>
        <v>0</v>
      </c>
      <c r="AK408" s="22"/>
      <c r="AN408">
        <v>15</v>
      </c>
      <c r="AO408" s="24">
        <v>1</v>
      </c>
      <c r="AP408" s="25">
        <f t="shared" si="351"/>
        <v>65.498630136986307</v>
      </c>
      <c r="AQ408">
        <v>1</v>
      </c>
      <c r="AS408" s="26">
        <v>1</v>
      </c>
      <c r="AT408" s="24">
        <v>1</v>
      </c>
      <c r="AU408" s="27">
        <v>8</v>
      </c>
      <c r="AV408" s="27"/>
      <c r="AW408" s="22">
        <v>40086</v>
      </c>
      <c r="AX408" s="22" t="str">
        <f>IF(ISERROR(VLOOKUP($J408,'[1]early late'!$G$1:$BT$134,7,FALSE)),"",VLOOKUP($J408,'[1]early late'!$G$1:$BT$134,7,FALSE))</f>
        <v/>
      </c>
      <c r="AY408" s="22">
        <v>40165</v>
      </c>
      <c r="AZ408" s="27">
        <v>2.6</v>
      </c>
      <c r="BA408" t="s">
        <v>118</v>
      </c>
      <c r="BB408" s="25">
        <f t="shared" si="366"/>
        <v>1</v>
      </c>
      <c r="BC408" s="27">
        <v>1.6</v>
      </c>
      <c r="BD408" s="27">
        <v>13.96</v>
      </c>
      <c r="BE408" s="27">
        <v>2.2599999999999998</v>
      </c>
      <c r="BF408" s="27">
        <v>14</v>
      </c>
      <c r="BG408" s="27" t="str">
        <f>IF(ISERROR(VLOOKUP($J408,'[1]early late'!$G$1:$BT$134,8,FALSE)),"",VLOOKUP($J408,'[1]early late'!$G$1:$BT$134,8,FALSE))</f>
        <v/>
      </c>
      <c r="BH408" s="27" t="str">
        <f>IF(ISERROR(VLOOKUP($J408,'[1]early late'!$G$1:$BT$134,9,FALSE)),"",VLOOKUP($J408,'[1]early late'!$G$1:$BT$134,9,FALSE))</f>
        <v/>
      </c>
      <c r="BI408" s="27"/>
      <c r="BJ408">
        <v>3.43</v>
      </c>
      <c r="BK408">
        <v>13.51</v>
      </c>
      <c r="BM408" s="28" t="s">
        <v>670</v>
      </c>
      <c r="BN408" s="28" t="str">
        <f>IF(ISERROR(VLOOKUP($J408,'[1]early late'!$G$1:$BT$134,40,FALSE)),"",VLOOKUP($J408,'[1]early late'!$G$1:$BT$134,40,FALSE))</f>
        <v/>
      </c>
      <c r="BO408" s="28" t="str">
        <f>IF(ISERROR(VLOOKUP($J408,'[1]early late'!$G$1:$BT$134,41,FALSE)),"",VLOOKUP($J408,'[1]early late'!$G$1:$BT$134,41,FALSE))</f>
        <v/>
      </c>
      <c r="BP408">
        <f t="shared" si="352"/>
        <v>0.6599999999999997</v>
      </c>
      <c r="BQ408">
        <f t="shared" si="330"/>
        <v>3.9999999999999147E-2</v>
      </c>
      <c r="BR408">
        <f t="shared" si="331"/>
        <v>-0.62000000000000055</v>
      </c>
      <c r="BS408">
        <f t="shared" si="353"/>
        <v>1.83</v>
      </c>
      <c r="BT408">
        <f t="shared" si="332"/>
        <v>-0.45000000000000107</v>
      </c>
      <c r="BU408">
        <f t="shared" si="333"/>
        <v>-2.2800000000000011</v>
      </c>
      <c r="BW408" s="24">
        <f t="shared" si="344"/>
        <v>1</v>
      </c>
      <c r="BX408" s="24">
        <f t="shared" si="334"/>
        <v>9.0000000000000302E-2</v>
      </c>
      <c r="BY408" s="24">
        <f t="shared" si="335"/>
        <v>-0.22999999999999998</v>
      </c>
      <c r="BZ408" s="24">
        <f t="shared" si="336"/>
        <v>0.7799999999999998</v>
      </c>
      <c r="CA408" s="24">
        <f t="shared" si="337"/>
        <v>1</v>
      </c>
      <c r="CB408" s="24">
        <f t="shared" si="354"/>
        <v>0</v>
      </c>
      <c r="CC408" s="24">
        <f t="shared" si="338"/>
        <v>1</v>
      </c>
      <c r="CD408" s="25">
        <f t="shared" si="339"/>
        <v>0</v>
      </c>
      <c r="CE408" s="24">
        <f t="shared" si="340"/>
        <v>1</v>
      </c>
      <c r="CF408">
        <f t="shared" si="341"/>
        <v>1</v>
      </c>
      <c r="CG408">
        <f t="shared" si="355"/>
        <v>1</v>
      </c>
      <c r="CH408">
        <f t="shared" si="356"/>
        <v>1</v>
      </c>
      <c r="CI408">
        <f t="shared" si="357"/>
        <v>1</v>
      </c>
      <c r="CJ408">
        <f t="shared" si="358"/>
        <v>1</v>
      </c>
      <c r="CK408">
        <f t="shared" si="362"/>
        <v>4.3715846994535514</v>
      </c>
      <c r="CL408">
        <f t="shared" si="360"/>
        <v>0.16999999999999993</v>
      </c>
      <c r="CM408">
        <f t="shared" si="361"/>
        <v>0</v>
      </c>
      <c r="CN408" t="str">
        <f t="shared" si="342"/>
        <v/>
      </c>
      <c r="CO408">
        <f t="shared" si="343"/>
        <v>1</v>
      </c>
    </row>
    <row r="409" spans="1:93" ht="16" hidden="1" x14ac:dyDescent="0.2">
      <c r="A409">
        <v>234</v>
      </c>
      <c r="B409" t="s">
        <v>695</v>
      </c>
      <c r="C409" t="s">
        <v>94</v>
      </c>
      <c r="J409" t="str">
        <f t="shared" si="322"/>
        <v>Helen Coyne-Hoerle_0</v>
      </c>
      <c r="K409" s="22">
        <v>15600</v>
      </c>
      <c r="L409">
        <v>1</v>
      </c>
      <c r="M409" s="22" t="s">
        <v>696</v>
      </c>
      <c r="N409" s="22"/>
      <c r="O409">
        <v>0</v>
      </c>
      <c r="P409">
        <v>0</v>
      </c>
      <c r="Q409">
        <v>0</v>
      </c>
      <c r="R409">
        <f t="shared" si="323"/>
        <v>0</v>
      </c>
      <c r="S409">
        <f t="shared" si="324"/>
        <v>0</v>
      </c>
      <c r="T409">
        <f t="shared" si="325"/>
        <v>0</v>
      </c>
      <c r="U409">
        <f t="shared" si="326"/>
        <v>0</v>
      </c>
      <c r="V409">
        <f t="shared" si="327"/>
        <v>0</v>
      </c>
      <c r="W409">
        <f t="shared" si="348"/>
        <v>0</v>
      </c>
      <c r="X409">
        <f t="shared" si="328"/>
        <v>0</v>
      </c>
      <c r="Y409" s="22" t="s">
        <v>697</v>
      </c>
      <c r="Z409">
        <v>0</v>
      </c>
      <c r="AA409">
        <f t="shared" si="349"/>
        <v>1</v>
      </c>
      <c r="AB409">
        <f t="shared" si="363"/>
        <v>1</v>
      </c>
      <c r="AC409">
        <v>1</v>
      </c>
      <c r="AD409">
        <v>0</v>
      </c>
      <c r="AE409">
        <f t="shared" si="329"/>
        <v>0</v>
      </c>
      <c r="AF409" s="23">
        <f t="shared" si="359"/>
        <v>0</v>
      </c>
      <c r="AG409">
        <f t="shared" si="364"/>
        <v>0</v>
      </c>
      <c r="AH409">
        <v>0</v>
      </c>
      <c r="AJ409">
        <f t="shared" si="365"/>
        <v>0</v>
      </c>
      <c r="AK409" s="22"/>
      <c r="AN409">
        <v>20</v>
      </c>
      <c r="AO409" s="24">
        <v>2</v>
      </c>
      <c r="AP409" s="25">
        <f t="shared" si="351"/>
        <v>68.547945205479451</v>
      </c>
      <c r="AQ409">
        <v>1</v>
      </c>
      <c r="AS409" s="26">
        <v>0</v>
      </c>
      <c r="AT409" s="24">
        <v>1</v>
      </c>
      <c r="AU409" s="27">
        <v>8</v>
      </c>
      <c r="AV409" s="27"/>
      <c r="AW409" s="29">
        <v>40984</v>
      </c>
      <c r="AX409" s="22" t="str">
        <f>IF(ISERROR(VLOOKUP($J409,'[1]early late'!$G$1:$BT$134,7,FALSE)),"",VLOOKUP($J409,'[1]early late'!$G$1:$BT$134,7,FALSE))</f>
        <v/>
      </c>
      <c r="AY409" s="29">
        <v>41003</v>
      </c>
      <c r="AZ409" s="27">
        <v>0.6</v>
      </c>
      <c r="BA409" t="s">
        <v>118</v>
      </c>
      <c r="BB409" s="25">
        <f t="shared" si="366"/>
        <v>1</v>
      </c>
      <c r="BC409">
        <v>1.2130000000000001</v>
      </c>
      <c r="BD409">
        <v>11.24</v>
      </c>
      <c r="BE409">
        <v>0.82</v>
      </c>
      <c r="BF409">
        <v>15.79</v>
      </c>
      <c r="BG409" s="27" t="str">
        <f>IF(ISERROR(VLOOKUP($J409,'[1]early late'!$G$1:$BT$134,8,FALSE)),"",VLOOKUP($J409,'[1]early late'!$G$1:$BT$134,8,FALSE))</f>
        <v/>
      </c>
      <c r="BH409" s="27" t="str">
        <f>IF(ISERROR(VLOOKUP($J409,'[1]early late'!$G$1:$BT$134,9,FALSE)),"",VLOOKUP($J409,'[1]early late'!$G$1:$BT$134,9,FALSE))</f>
        <v/>
      </c>
      <c r="BJ409">
        <v>2.79</v>
      </c>
      <c r="BK409">
        <v>8.84</v>
      </c>
      <c r="BN409" s="28" t="str">
        <f>IF(ISERROR(VLOOKUP($J409,'[1]early late'!$G$1:$BT$134,40,FALSE)),"",VLOOKUP($J409,'[1]early late'!$G$1:$BT$134,40,FALSE))</f>
        <v/>
      </c>
      <c r="BO409" s="28" t="str">
        <f>IF(ISERROR(VLOOKUP($J409,'[1]early late'!$G$1:$BT$134,41,FALSE)),"",VLOOKUP($J409,'[1]early late'!$G$1:$BT$134,41,FALSE))</f>
        <v/>
      </c>
      <c r="BP409">
        <f t="shared" si="352"/>
        <v>-0.39300000000000013</v>
      </c>
      <c r="BQ409">
        <f t="shared" si="330"/>
        <v>4.5499999999999989</v>
      </c>
      <c r="BR409">
        <f t="shared" si="331"/>
        <v>4.9429999999999987</v>
      </c>
      <c r="BS409">
        <f t="shared" si="353"/>
        <v>1.577</v>
      </c>
      <c r="BT409">
        <f t="shared" si="332"/>
        <v>-2.4000000000000004</v>
      </c>
      <c r="BU409">
        <f t="shared" si="333"/>
        <v>-3.9770000000000012</v>
      </c>
      <c r="BW409" s="24">
        <f t="shared" si="344"/>
        <v>0</v>
      </c>
      <c r="BX409" s="24">
        <f t="shared" si="334"/>
        <v>0.45000000000000018</v>
      </c>
      <c r="BY409" s="24">
        <f t="shared" si="335"/>
        <v>0.44300000000000006</v>
      </c>
      <c r="BZ409" s="24">
        <f t="shared" si="336"/>
        <v>-1.46</v>
      </c>
      <c r="CA409" s="24">
        <f t="shared" si="337"/>
        <v>1</v>
      </c>
      <c r="CB409" s="24" t="str">
        <f t="shared" si="354"/>
        <v/>
      </c>
      <c r="CC409" s="24">
        <f t="shared" si="338"/>
        <v>1</v>
      </c>
      <c r="CD409" s="25">
        <f t="shared" si="339"/>
        <v>0</v>
      </c>
      <c r="CE409" s="24">
        <f t="shared" si="340"/>
        <v>0</v>
      </c>
      <c r="CF409">
        <f t="shared" si="341"/>
        <v>1</v>
      </c>
      <c r="CG409">
        <f t="shared" si="355"/>
        <v>1</v>
      </c>
      <c r="CH409">
        <f t="shared" si="356"/>
        <v>1</v>
      </c>
      <c r="CI409">
        <f t="shared" si="357"/>
        <v>1</v>
      </c>
      <c r="CJ409">
        <f t="shared" si="358"/>
        <v>1</v>
      </c>
      <c r="CK409">
        <f t="shared" si="362"/>
        <v>5.0729232720355109</v>
      </c>
      <c r="CL409">
        <f t="shared" si="360"/>
        <v>0.42300000000000004</v>
      </c>
      <c r="CM409">
        <f t="shared" si="361"/>
        <v>0</v>
      </c>
      <c r="CN409" t="str">
        <f t="shared" si="342"/>
        <v/>
      </c>
      <c r="CO409">
        <f t="shared" si="343"/>
        <v>1</v>
      </c>
    </row>
    <row r="410" spans="1:93" ht="16" hidden="1" x14ac:dyDescent="0.2">
      <c r="A410">
        <v>235</v>
      </c>
      <c r="B410" t="s">
        <v>695</v>
      </c>
      <c r="C410" t="s">
        <v>94</v>
      </c>
      <c r="J410" t="str">
        <f t="shared" si="322"/>
        <v>Helen Coyne-Hoerle_1</v>
      </c>
      <c r="K410" s="22">
        <v>15600</v>
      </c>
      <c r="L410">
        <v>1</v>
      </c>
      <c r="M410" s="22" t="s">
        <v>696</v>
      </c>
      <c r="N410" s="22"/>
      <c r="O410">
        <v>0</v>
      </c>
      <c r="P410">
        <v>0</v>
      </c>
      <c r="Q410">
        <v>0</v>
      </c>
      <c r="R410">
        <f t="shared" si="323"/>
        <v>0</v>
      </c>
      <c r="S410">
        <f t="shared" si="324"/>
        <v>0</v>
      </c>
      <c r="T410">
        <f t="shared" si="325"/>
        <v>0</v>
      </c>
      <c r="U410">
        <f t="shared" si="326"/>
        <v>0</v>
      </c>
      <c r="V410">
        <f t="shared" si="327"/>
        <v>0</v>
      </c>
      <c r="W410">
        <f t="shared" si="348"/>
        <v>0</v>
      </c>
      <c r="X410">
        <f t="shared" si="328"/>
        <v>0</v>
      </c>
      <c r="Y410" s="22" t="s">
        <v>697</v>
      </c>
      <c r="Z410">
        <v>0</v>
      </c>
      <c r="AA410">
        <f t="shared" si="349"/>
        <v>1</v>
      </c>
      <c r="AB410">
        <f t="shared" si="363"/>
        <v>1</v>
      </c>
      <c r="AC410">
        <v>1</v>
      </c>
      <c r="AD410">
        <v>0</v>
      </c>
      <c r="AE410">
        <f t="shared" si="329"/>
        <v>0</v>
      </c>
      <c r="AF410" s="23">
        <f t="shared" si="359"/>
        <v>0</v>
      </c>
      <c r="AG410">
        <f t="shared" si="364"/>
        <v>0</v>
      </c>
      <c r="AH410">
        <v>0</v>
      </c>
      <c r="AJ410">
        <f t="shared" si="365"/>
        <v>0</v>
      </c>
      <c r="AK410" s="22"/>
      <c r="AN410">
        <v>20</v>
      </c>
      <c r="AO410" s="24">
        <v>2</v>
      </c>
      <c r="AP410" s="25">
        <f t="shared" si="351"/>
        <v>68.547945205479451</v>
      </c>
      <c r="AQ410">
        <v>1</v>
      </c>
      <c r="AS410" s="26">
        <v>1</v>
      </c>
      <c r="AT410" s="24">
        <v>1</v>
      </c>
      <c r="AU410" s="27">
        <v>8</v>
      </c>
      <c r="AV410" s="27"/>
      <c r="AW410" s="29">
        <v>40984</v>
      </c>
      <c r="AX410" s="22" t="str">
        <f>IF(ISERROR(VLOOKUP($J410,'[1]early late'!$G$1:$BT$134,7,FALSE)),"",VLOOKUP($J410,'[1]early late'!$G$1:$BT$134,7,FALSE))</f>
        <v/>
      </c>
      <c r="AY410" s="29">
        <v>41003</v>
      </c>
      <c r="AZ410" s="27">
        <v>0.6</v>
      </c>
      <c r="BA410" t="s">
        <v>118</v>
      </c>
      <c r="BB410" s="25">
        <f t="shared" si="366"/>
        <v>1</v>
      </c>
      <c r="BC410">
        <v>0.77</v>
      </c>
      <c r="BD410">
        <v>13.67</v>
      </c>
      <c r="BE410">
        <v>2.2799999999999998</v>
      </c>
      <c r="BF410">
        <v>16.309999999999999</v>
      </c>
      <c r="BG410" s="27" t="str">
        <f>IF(ISERROR(VLOOKUP($J410,'[1]early late'!$G$1:$BT$134,8,FALSE)),"",VLOOKUP($J410,'[1]early late'!$G$1:$BT$134,8,FALSE))</f>
        <v/>
      </c>
      <c r="BH410" s="27" t="str">
        <f>IF(ISERROR(VLOOKUP($J410,'[1]early late'!$G$1:$BT$134,9,FALSE)),"",VLOOKUP($J410,'[1]early late'!$G$1:$BT$134,9,FALSE))</f>
        <v/>
      </c>
      <c r="BJ410">
        <v>2.34</v>
      </c>
      <c r="BK410">
        <v>10.93</v>
      </c>
      <c r="BN410" s="28" t="str">
        <f>IF(ISERROR(VLOOKUP($J410,'[1]early late'!$G$1:$BT$134,40,FALSE)),"",VLOOKUP($J410,'[1]early late'!$G$1:$BT$134,40,FALSE))</f>
        <v/>
      </c>
      <c r="BO410" s="28" t="str">
        <f>IF(ISERROR(VLOOKUP($J410,'[1]early late'!$G$1:$BT$134,41,FALSE)),"",VLOOKUP($J410,'[1]early late'!$G$1:$BT$134,41,FALSE))</f>
        <v/>
      </c>
      <c r="BP410">
        <f t="shared" si="352"/>
        <v>1.5099999999999998</v>
      </c>
      <c r="BQ410">
        <f t="shared" si="330"/>
        <v>2.6399999999999988</v>
      </c>
      <c r="BR410">
        <f t="shared" si="331"/>
        <v>1.129999999999999</v>
      </c>
      <c r="BS410">
        <f t="shared" si="353"/>
        <v>1.5699999999999998</v>
      </c>
      <c r="BT410">
        <f t="shared" si="332"/>
        <v>-2.74</v>
      </c>
      <c r="BU410">
        <f t="shared" si="333"/>
        <v>-4.3100000000000005</v>
      </c>
      <c r="BW410" s="24">
        <f t="shared" si="344"/>
        <v>1</v>
      </c>
      <c r="BX410" s="24">
        <f t="shared" si="334"/>
        <v>-0.45000000000000018</v>
      </c>
      <c r="BY410" s="24">
        <f t="shared" si="335"/>
        <v>-0.44300000000000006</v>
      </c>
      <c r="BZ410" s="24">
        <f t="shared" si="336"/>
        <v>1.46</v>
      </c>
      <c r="CA410" s="24">
        <f t="shared" si="337"/>
        <v>1</v>
      </c>
      <c r="CB410" s="24">
        <f t="shared" si="354"/>
        <v>0</v>
      </c>
      <c r="CC410" s="24">
        <f t="shared" si="338"/>
        <v>1</v>
      </c>
      <c r="CD410" s="25">
        <f t="shared" si="339"/>
        <v>0</v>
      </c>
      <c r="CE410" s="24">
        <f t="shared" si="340"/>
        <v>0</v>
      </c>
      <c r="CF410">
        <f t="shared" si="341"/>
        <v>1</v>
      </c>
      <c r="CG410">
        <f t="shared" si="355"/>
        <v>0</v>
      </c>
      <c r="CH410">
        <f t="shared" si="356"/>
        <v>1</v>
      </c>
      <c r="CI410">
        <f t="shared" si="357"/>
        <v>1</v>
      </c>
      <c r="CJ410">
        <f t="shared" si="358"/>
        <v>1</v>
      </c>
      <c r="CK410">
        <f t="shared" si="362"/>
        <v>5.095541401273886</v>
      </c>
      <c r="CL410">
        <f t="shared" si="360"/>
        <v>0.43000000000000016</v>
      </c>
      <c r="CM410">
        <f t="shared" si="361"/>
        <v>0</v>
      </c>
      <c r="CN410" t="str">
        <f t="shared" si="342"/>
        <v/>
      </c>
      <c r="CO410">
        <f t="shared" si="343"/>
        <v>1</v>
      </c>
    </row>
    <row r="411" spans="1:93" ht="16" hidden="1" x14ac:dyDescent="0.2">
      <c r="A411">
        <v>237</v>
      </c>
      <c r="B411" t="s">
        <v>698</v>
      </c>
      <c r="C411" t="s">
        <v>94</v>
      </c>
      <c r="J411" t="str">
        <f t="shared" si="322"/>
        <v>Hideko Hamamoto_1</v>
      </c>
      <c r="K411" s="22">
        <v>15707</v>
      </c>
      <c r="L411">
        <v>0</v>
      </c>
      <c r="M411" s="22"/>
      <c r="N411" s="22"/>
      <c r="O411">
        <v>0</v>
      </c>
      <c r="P411">
        <v>0</v>
      </c>
      <c r="Q411">
        <v>0</v>
      </c>
      <c r="R411">
        <f t="shared" si="323"/>
        <v>0</v>
      </c>
      <c r="S411">
        <f t="shared" si="324"/>
        <v>0</v>
      </c>
      <c r="T411">
        <f t="shared" si="325"/>
        <v>0</v>
      </c>
      <c r="U411">
        <f t="shared" si="326"/>
        <v>0</v>
      </c>
      <c r="V411">
        <f t="shared" si="327"/>
        <v>0</v>
      </c>
      <c r="W411">
        <f t="shared" si="348"/>
        <v>0</v>
      </c>
      <c r="X411">
        <f t="shared" si="328"/>
        <v>0</v>
      </c>
      <c r="Y411" s="22" t="s">
        <v>699</v>
      </c>
      <c r="Z411">
        <v>0</v>
      </c>
      <c r="AA411">
        <f t="shared" si="349"/>
        <v>1</v>
      </c>
      <c r="AB411">
        <f t="shared" si="363"/>
        <v>1</v>
      </c>
      <c r="AC411">
        <v>1</v>
      </c>
      <c r="AD411">
        <v>0</v>
      </c>
      <c r="AE411">
        <f t="shared" si="329"/>
        <v>0</v>
      </c>
      <c r="AF411" s="23">
        <f t="shared" si="359"/>
        <v>0</v>
      </c>
      <c r="AG411">
        <f t="shared" si="364"/>
        <v>0</v>
      </c>
      <c r="AH411">
        <v>0</v>
      </c>
      <c r="AJ411">
        <f t="shared" si="365"/>
        <v>0</v>
      </c>
      <c r="AK411" s="22"/>
      <c r="AN411">
        <v>14</v>
      </c>
      <c r="AO411" s="24">
        <v>2</v>
      </c>
      <c r="AP411" s="25">
        <f t="shared" si="351"/>
        <v>67.260273972602747</v>
      </c>
      <c r="AQ411">
        <v>1</v>
      </c>
      <c r="AS411" s="26">
        <v>1</v>
      </c>
      <c r="AT411" s="24">
        <v>1</v>
      </c>
      <c r="AU411" s="27">
        <v>8</v>
      </c>
      <c r="AV411" s="27"/>
      <c r="AW411" s="29">
        <v>40613</v>
      </c>
      <c r="AX411" s="22" t="str">
        <f>IF(ISERROR(VLOOKUP($J411,'[1]early late'!$G$1:$BT$134,7,FALSE)),"",VLOOKUP($J411,'[1]early late'!$G$1:$BT$134,7,FALSE))</f>
        <v/>
      </c>
      <c r="AY411" s="29">
        <v>40708</v>
      </c>
      <c r="AZ411" s="27">
        <v>3.1</v>
      </c>
      <c r="BA411" t="s">
        <v>101</v>
      </c>
      <c r="BB411" s="25">
        <f t="shared" si="366"/>
        <v>0</v>
      </c>
      <c r="BC411">
        <v>1.64</v>
      </c>
      <c r="BD411">
        <v>24.2</v>
      </c>
      <c r="BE411">
        <v>0.6</v>
      </c>
      <c r="BF411">
        <v>21.59</v>
      </c>
      <c r="BG411" s="27" t="str">
        <f>IF(ISERROR(VLOOKUP($J411,'[1]early late'!$G$1:$BT$134,8,FALSE)),"",VLOOKUP($J411,'[1]early late'!$G$1:$BT$134,8,FALSE))</f>
        <v/>
      </c>
      <c r="BH411" s="27" t="str">
        <f>IF(ISERROR(VLOOKUP($J411,'[1]early late'!$G$1:$BT$134,9,FALSE)),"",VLOOKUP($J411,'[1]early late'!$G$1:$BT$134,9,FALSE))</f>
        <v/>
      </c>
      <c r="BJ411">
        <v>1.66</v>
      </c>
      <c r="BK411">
        <v>20.9</v>
      </c>
      <c r="BN411" s="28" t="str">
        <f>IF(ISERROR(VLOOKUP($J411,'[1]early late'!$G$1:$BT$134,40,FALSE)),"",VLOOKUP($J411,'[1]early late'!$G$1:$BT$134,40,FALSE))</f>
        <v/>
      </c>
      <c r="BO411" s="28" t="str">
        <f>IF(ISERROR(VLOOKUP($J411,'[1]early late'!$G$1:$BT$134,41,FALSE)),"",VLOOKUP($J411,'[1]early late'!$G$1:$BT$134,41,FALSE))</f>
        <v/>
      </c>
      <c r="BP411">
        <f t="shared" si="352"/>
        <v>-1.04</v>
      </c>
      <c r="BQ411">
        <f t="shared" si="330"/>
        <v>-2.6099999999999994</v>
      </c>
      <c r="BR411">
        <f t="shared" si="331"/>
        <v>-1.5699999999999994</v>
      </c>
      <c r="BS411">
        <f t="shared" si="353"/>
        <v>2.0000000000000018E-2</v>
      </c>
      <c r="BT411">
        <f t="shared" si="332"/>
        <v>-3.3000000000000007</v>
      </c>
      <c r="BU411">
        <f t="shared" si="333"/>
        <v>-3.3200000000000003</v>
      </c>
      <c r="BW411" s="24">
        <f t="shared" si="344"/>
        <v>0</v>
      </c>
      <c r="BX411" s="24">
        <f t="shared" si="334"/>
        <v>-0.83000000000000029</v>
      </c>
      <c r="BY411" s="24">
        <f t="shared" si="335"/>
        <v>0.98999999999999988</v>
      </c>
      <c r="BZ411" s="24">
        <f t="shared" si="336"/>
        <v>-0.30000000000000004</v>
      </c>
      <c r="CA411" s="24">
        <f t="shared" si="337"/>
        <v>1</v>
      </c>
      <c r="CB411" s="24" t="str">
        <f t="shared" si="354"/>
        <v/>
      </c>
      <c r="CC411" s="24">
        <f t="shared" si="338"/>
        <v>1</v>
      </c>
      <c r="CD411" s="25">
        <f t="shared" si="339"/>
        <v>0</v>
      </c>
      <c r="CE411" s="24">
        <f t="shared" si="340"/>
        <v>1</v>
      </c>
      <c r="CF411">
        <f t="shared" si="341"/>
        <v>1</v>
      </c>
      <c r="CG411">
        <f t="shared" si="355"/>
        <v>0</v>
      </c>
      <c r="CH411">
        <f t="shared" si="356"/>
        <v>0</v>
      </c>
      <c r="CI411">
        <f t="shared" si="357"/>
        <v>1</v>
      </c>
      <c r="CJ411">
        <f t="shared" si="358"/>
        <v>1</v>
      </c>
      <c r="CK411">
        <f t="shared" si="362"/>
        <v>399.99999999999966</v>
      </c>
      <c r="CL411">
        <f t="shared" si="360"/>
        <v>1.98</v>
      </c>
      <c r="CM411">
        <f t="shared" si="361"/>
        <v>1</v>
      </c>
      <c r="CN411" t="str">
        <f t="shared" si="342"/>
        <v/>
      </c>
      <c r="CO411">
        <f t="shared" si="343"/>
        <v>1</v>
      </c>
    </row>
    <row r="412" spans="1:93" ht="16" hidden="1" x14ac:dyDescent="0.2">
      <c r="A412">
        <v>239</v>
      </c>
      <c r="B412" t="s">
        <v>700</v>
      </c>
      <c r="C412" t="s">
        <v>94</v>
      </c>
      <c r="D412" t="s">
        <v>701</v>
      </c>
      <c r="E412" t="s">
        <v>109</v>
      </c>
      <c r="F412" t="s">
        <v>97</v>
      </c>
      <c r="G412">
        <v>90067</v>
      </c>
      <c r="H412" t="s">
        <v>702</v>
      </c>
      <c r="J412" t="str">
        <f t="shared" si="322"/>
        <v>Hubert Friedman_1</v>
      </c>
      <c r="K412" s="22">
        <v>8667</v>
      </c>
      <c r="L412">
        <v>0</v>
      </c>
      <c r="M412" s="22"/>
      <c r="N412" s="22"/>
      <c r="O412">
        <v>0</v>
      </c>
      <c r="P412">
        <v>0</v>
      </c>
      <c r="Q412">
        <v>0</v>
      </c>
      <c r="R412">
        <f t="shared" si="323"/>
        <v>0</v>
      </c>
      <c r="S412">
        <f t="shared" si="324"/>
        <v>0</v>
      </c>
      <c r="T412">
        <f t="shared" si="325"/>
        <v>0</v>
      </c>
      <c r="U412">
        <f t="shared" si="326"/>
        <v>0</v>
      </c>
      <c r="V412">
        <f t="shared" si="327"/>
        <v>0</v>
      </c>
      <c r="W412">
        <f t="shared" si="348"/>
        <v>0</v>
      </c>
      <c r="X412">
        <f t="shared" si="328"/>
        <v>0</v>
      </c>
      <c r="Y412" s="22" t="s">
        <v>703</v>
      </c>
      <c r="Z412">
        <v>0</v>
      </c>
      <c r="AA412">
        <f t="shared" si="349"/>
        <v>1</v>
      </c>
      <c r="AB412">
        <f t="shared" si="363"/>
        <v>1</v>
      </c>
      <c r="AC412">
        <v>1</v>
      </c>
      <c r="AD412">
        <v>0</v>
      </c>
      <c r="AE412">
        <f t="shared" si="329"/>
        <v>1</v>
      </c>
      <c r="AF412" s="23">
        <f t="shared" si="359"/>
        <v>1</v>
      </c>
      <c r="AG412">
        <f t="shared" si="364"/>
        <v>0</v>
      </c>
      <c r="AH412">
        <v>0</v>
      </c>
      <c r="AJ412">
        <f t="shared" si="365"/>
        <v>0</v>
      </c>
      <c r="AK412" s="22" t="s">
        <v>704</v>
      </c>
      <c r="AN412">
        <v>18</v>
      </c>
      <c r="AO412" s="24">
        <v>1</v>
      </c>
      <c r="AP412" s="25">
        <f t="shared" si="351"/>
        <v>78.739726027397253</v>
      </c>
      <c r="AQ412">
        <v>1</v>
      </c>
      <c r="AS412" s="26">
        <v>1</v>
      </c>
      <c r="AT412" s="24">
        <v>1</v>
      </c>
      <c r="AU412" s="27">
        <v>8</v>
      </c>
      <c r="AV412" s="27"/>
      <c r="AW412" s="22">
        <v>37825</v>
      </c>
      <c r="AX412" s="22" t="str">
        <f>IF(ISERROR(VLOOKUP($J412,'[1]early late'!$G$1:$BT$134,7,FALSE)),"",VLOOKUP($J412,'[1]early late'!$G$1:$BT$134,7,FALSE))</f>
        <v/>
      </c>
      <c r="AY412" s="22">
        <v>37928</v>
      </c>
      <c r="AZ412" s="27">
        <v>3.3333333333333299</v>
      </c>
      <c r="BB412" s="25" t="str">
        <f t="shared" si="366"/>
        <v/>
      </c>
      <c r="BC412" s="27">
        <v>0.39800000000000002</v>
      </c>
      <c r="BD412" s="27">
        <v>12.08</v>
      </c>
      <c r="BE412" s="27">
        <v>1.77</v>
      </c>
      <c r="BF412" s="27">
        <v>13.46</v>
      </c>
      <c r="BG412" s="27" t="str">
        <f>IF(ISERROR(VLOOKUP($J412,'[1]early late'!$G$1:$BT$134,8,FALSE)),"",VLOOKUP($J412,'[1]early late'!$G$1:$BT$134,8,FALSE))</f>
        <v/>
      </c>
      <c r="BH412" s="27" t="str">
        <f>IF(ISERROR(VLOOKUP($J412,'[1]early late'!$G$1:$BT$134,9,FALSE)),"",VLOOKUP($J412,'[1]early late'!$G$1:$BT$134,9,FALSE))</f>
        <v/>
      </c>
      <c r="BI412" s="27"/>
      <c r="BJ412">
        <v>2.57</v>
      </c>
      <c r="BK412">
        <v>12.45</v>
      </c>
      <c r="BM412" s="28" t="s">
        <v>518</v>
      </c>
      <c r="BN412" s="28" t="str">
        <f>IF(ISERROR(VLOOKUP($J412,'[1]early late'!$G$1:$BT$134,40,FALSE)),"",VLOOKUP($J412,'[1]early late'!$G$1:$BT$134,40,FALSE))</f>
        <v/>
      </c>
      <c r="BO412" s="28" t="str">
        <f>IF(ISERROR(VLOOKUP($J412,'[1]early late'!$G$1:$BT$134,41,FALSE)),"",VLOOKUP($J412,'[1]early late'!$G$1:$BT$134,41,FALSE))</f>
        <v/>
      </c>
      <c r="BP412">
        <f t="shared" si="352"/>
        <v>1.3719999999999999</v>
      </c>
      <c r="BQ412">
        <f t="shared" si="330"/>
        <v>1.3800000000000008</v>
      </c>
      <c r="BR412">
        <f t="shared" si="331"/>
        <v>8.0000000000008953E-3</v>
      </c>
      <c r="BS412">
        <f t="shared" si="353"/>
        <v>2.1719999999999997</v>
      </c>
      <c r="BT412">
        <f t="shared" si="332"/>
        <v>0.36999999999999922</v>
      </c>
      <c r="BU412">
        <f t="shared" si="333"/>
        <v>-1.8020000000000014</v>
      </c>
      <c r="BW412" s="24" t="str">
        <f t="shared" si="344"/>
        <v/>
      </c>
      <c r="BX412" s="24">
        <f t="shared" si="334"/>
        <v>-0.31000000000000005</v>
      </c>
      <c r="BY412" s="24">
        <f t="shared" si="335"/>
        <v>-9.1999999999999971E-2</v>
      </c>
      <c r="BZ412" s="24">
        <f t="shared" si="336"/>
        <v>0.47</v>
      </c>
      <c r="CA412" s="24">
        <f t="shared" si="337"/>
        <v>1</v>
      </c>
      <c r="CB412" s="24" t="str">
        <f t="shared" si="354"/>
        <v/>
      </c>
      <c r="CC412" s="24">
        <f t="shared" si="338"/>
        <v>1</v>
      </c>
      <c r="CD412" s="25">
        <f t="shared" si="339"/>
        <v>0</v>
      </c>
      <c r="CE412" s="24">
        <f t="shared" si="340"/>
        <v>1</v>
      </c>
      <c r="CF412">
        <f t="shared" si="341"/>
        <v>1</v>
      </c>
      <c r="CG412">
        <f t="shared" si="355"/>
        <v>1</v>
      </c>
      <c r="CH412">
        <f t="shared" si="356"/>
        <v>1</v>
      </c>
      <c r="CI412">
        <f t="shared" si="357"/>
        <v>1</v>
      </c>
      <c r="CJ412">
        <f t="shared" si="358"/>
        <v>1</v>
      </c>
      <c r="CK412">
        <f t="shared" si="362"/>
        <v>3.6832412523020261</v>
      </c>
      <c r="CL412">
        <f t="shared" si="360"/>
        <v>-0.17199999999999971</v>
      </c>
      <c r="CM412">
        <f t="shared" si="361"/>
        <v>0</v>
      </c>
      <c r="CN412" t="str">
        <f t="shared" si="342"/>
        <v/>
      </c>
      <c r="CO412">
        <f t="shared" si="343"/>
        <v>1</v>
      </c>
    </row>
    <row r="413" spans="1:93" ht="16" hidden="1" x14ac:dyDescent="0.2">
      <c r="A413">
        <v>248</v>
      </c>
      <c r="B413" t="s">
        <v>716</v>
      </c>
      <c r="C413" t="s">
        <v>94</v>
      </c>
      <c r="J413" t="str">
        <f t="shared" si="322"/>
        <v>Joan Skanes_1</v>
      </c>
      <c r="K413" s="22">
        <v>10082</v>
      </c>
      <c r="L413">
        <v>1</v>
      </c>
      <c r="M413" s="22" t="s">
        <v>717</v>
      </c>
      <c r="N413" s="22"/>
      <c r="O413">
        <v>1</v>
      </c>
      <c r="P413">
        <v>1</v>
      </c>
      <c r="Q413">
        <v>0</v>
      </c>
      <c r="R413">
        <f t="shared" si="323"/>
        <v>0</v>
      </c>
      <c r="S413">
        <f t="shared" si="324"/>
        <v>1</v>
      </c>
      <c r="T413">
        <f t="shared" si="325"/>
        <v>0</v>
      </c>
      <c r="U413">
        <f t="shared" si="326"/>
        <v>0</v>
      </c>
      <c r="V413">
        <f t="shared" si="327"/>
        <v>0</v>
      </c>
      <c r="W413">
        <f t="shared" ref="W413:W435" si="367">IF(ISERROR(SEARCH("glauc",M413)),0,1)</f>
        <v>0</v>
      </c>
      <c r="X413">
        <f t="shared" si="328"/>
        <v>0</v>
      </c>
      <c r="Y413" s="22" t="s">
        <v>220</v>
      </c>
      <c r="Z413">
        <v>0</v>
      </c>
      <c r="AA413">
        <f t="shared" si="349"/>
        <v>1</v>
      </c>
      <c r="AB413">
        <f t="shared" si="363"/>
        <v>1</v>
      </c>
      <c r="AC413">
        <v>1</v>
      </c>
      <c r="AD413">
        <v>0</v>
      </c>
      <c r="AE413">
        <f t="shared" si="329"/>
        <v>0</v>
      </c>
      <c r="AF413" s="23">
        <f t="shared" si="359"/>
        <v>0</v>
      </c>
      <c r="AG413">
        <f t="shared" si="364"/>
        <v>0</v>
      </c>
      <c r="AH413">
        <v>0</v>
      </c>
      <c r="AJ413">
        <f t="shared" si="365"/>
        <v>0</v>
      </c>
      <c r="AK413" s="22"/>
      <c r="AL413">
        <v>22</v>
      </c>
      <c r="AN413">
        <v>12</v>
      </c>
      <c r="AO413" s="24">
        <v>2</v>
      </c>
      <c r="AP413" s="25">
        <f t="shared" si="351"/>
        <v>84.328767123287676</v>
      </c>
      <c r="AQ413">
        <v>1</v>
      </c>
      <c r="AS413" s="26">
        <v>1</v>
      </c>
      <c r="AT413" s="24">
        <v>1</v>
      </c>
      <c r="AU413" s="27">
        <v>8</v>
      </c>
      <c r="AV413" s="27"/>
      <c r="AW413" s="29">
        <v>41313</v>
      </c>
      <c r="AX413" s="22" t="str">
        <f>IF(ISERROR(VLOOKUP($J413,'[1]early late'!$G$1:$BT$134,7,FALSE)),"",VLOOKUP($J413,'[1]early late'!$G$1:$BT$134,7,FALSE))</f>
        <v/>
      </c>
      <c r="AY413" s="29">
        <v>41409</v>
      </c>
      <c r="AZ413" s="27">
        <v>3.2333333333333298</v>
      </c>
      <c r="BA413" t="s">
        <v>118</v>
      </c>
      <c r="BB413" s="25">
        <f t="shared" si="366"/>
        <v>1</v>
      </c>
      <c r="BC413">
        <v>2.0499999999999998</v>
      </c>
      <c r="BD413">
        <v>16.690000000000001</v>
      </c>
      <c r="BE413">
        <v>2.5499999999999998</v>
      </c>
      <c r="BF413">
        <v>18.850000000000001</v>
      </c>
      <c r="BG413" s="27" t="str">
        <f>IF(ISERROR(VLOOKUP($J413,'[1]early late'!$G$1:$BT$134,8,FALSE)),"",VLOOKUP($J413,'[1]early late'!$G$1:$BT$134,8,FALSE))</f>
        <v/>
      </c>
      <c r="BH413" s="27" t="str">
        <f>IF(ISERROR(VLOOKUP($J413,'[1]early late'!$G$1:$BT$134,9,FALSE)),"",VLOOKUP($J413,'[1]early late'!$G$1:$BT$134,9,FALSE))</f>
        <v/>
      </c>
      <c r="BJ413">
        <v>3.56</v>
      </c>
      <c r="BK413">
        <v>15.86</v>
      </c>
      <c r="BN413" s="28" t="str">
        <f>IF(ISERROR(VLOOKUP($J413,'[1]early late'!$G$1:$BT$134,40,FALSE)),"",VLOOKUP($J413,'[1]early late'!$G$1:$BT$134,40,FALSE))</f>
        <v/>
      </c>
      <c r="BO413" s="28" t="str">
        <f>IF(ISERROR(VLOOKUP($J413,'[1]early late'!$G$1:$BT$134,41,FALSE)),"",VLOOKUP($J413,'[1]early late'!$G$1:$BT$134,41,FALSE))</f>
        <v/>
      </c>
      <c r="BP413">
        <f t="shared" si="352"/>
        <v>0.5</v>
      </c>
      <c r="BQ413">
        <f t="shared" si="330"/>
        <v>2.16</v>
      </c>
      <c r="BR413">
        <f t="shared" si="331"/>
        <v>1.6600000000000001</v>
      </c>
      <c r="BS413">
        <f t="shared" si="353"/>
        <v>1.5100000000000002</v>
      </c>
      <c r="BT413">
        <f t="shared" si="332"/>
        <v>-0.83000000000000185</v>
      </c>
      <c r="BU413">
        <f t="shared" si="333"/>
        <v>-2.3400000000000016</v>
      </c>
      <c r="BW413" s="24">
        <f t="shared" si="344"/>
        <v>1</v>
      </c>
      <c r="BX413" s="24">
        <f t="shared" si="334"/>
        <v>-0.41000000000000014</v>
      </c>
      <c r="BY413" s="24">
        <f t="shared" si="335"/>
        <v>-1.02</v>
      </c>
      <c r="BZ413" s="24">
        <f t="shared" si="336"/>
        <v>0</v>
      </c>
      <c r="CA413" s="24">
        <f t="shared" si="337"/>
        <v>0</v>
      </c>
      <c r="CB413" s="24">
        <f t="shared" si="354"/>
        <v>0</v>
      </c>
      <c r="CC413" s="24">
        <f t="shared" si="338"/>
        <v>1</v>
      </c>
      <c r="CD413" s="25">
        <f t="shared" si="339"/>
        <v>0</v>
      </c>
      <c r="CE413" s="24">
        <f t="shared" si="340"/>
        <v>1</v>
      </c>
      <c r="CF413">
        <f t="shared" si="341"/>
        <v>1</v>
      </c>
      <c r="CG413">
        <f t="shared" si="355"/>
        <v>1</v>
      </c>
      <c r="CH413">
        <f t="shared" si="356"/>
        <v>1</v>
      </c>
      <c r="CI413">
        <f t="shared" si="357"/>
        <v>1</v>
      </c>
      <c r="CJ413">
        <f t="shared" si="358"/>
        <v>1</v>
      </c>
      <c r="CK413">
        <f t="shared" si="362"/>
        <v>5.2980132450331121</v>
      </c>
      <c r="CL413">
        <f t="shared" si="360"/>
        <v>0.48999999999999977</v>
      </c>
      <c r="CM413">
        <f t="shared" si="361"/>
        <v>0</v>
      </c>
      <c r="CN413" t="str">
        <f t="shared" si="342"/>
        <v/>
      </c>
      <c r="CO413">
        <f t="shared" si="343"/>
        <v>1</v>
      </c>
    </row>
    <row r="414" spans="1:93" ht="16" hidden="1" x14ac:dyDescent="0.2">
      <c r="A414">
        <v>254</v>
      </c>
      <c r="B414" t="s">
        <v>733</v>
      </c>
      <c r="C414" t="s">
        <v>94</v>
      </c>
      <c r="D414" t="s">
        <v>734</v>
      </c>
      <c r="E414" t="s">
        <v>242</v>
      </c>
      <c r="F414" t="s">
        <v>97</v>
      </c>
      <c r="G414">
        <v>91403</v>
      </c>
      <c r="H414" t="s">
        <v>735</v>
      </c>
      <c r="J414" t="str">
        <f t="shared" si="322"/>
        <v>Kristy Young_1</v>
      </c>
      <c r="K414" s="22">
        <v>9831</v>
      </c>
      <c r="L414">
        <v>0</v>
      </c>
      <c r="M414" s="22"/>
      <c r="N414" s="22"/>
      <c r="O414">
        <v>0</v>
      </c>
      <c r="P414">
        <v>0</v>
      </c>
      <c r="Q414">
        <v>0</v>
      </c>
      <c r="R414">
        <f t="shared" si="323"/>
        <v>0</v>
      </c>
      <c r="S414">
        <f t="shared" si="324"/>
        <v>0</v>
      </c>
      <c r="T414">
        <f t="shared" si="325"/>
        <v>0</v>
      </c>
      <c r="U414">
        <f t="shared" si="326"/>
        <v>0</v>
      </c>
      <c r="V414">
        <f t="shared" si="327"/>
        <v>0</v>
      </c>
      <c r="W414">
        <f t="shared" si="367"/>
        <v>0</v>
      </c>
      <c r="X414">
        <f t="shared" si="328"/>
        <v>0</v>
      </c>
      <c r="Y414" s="22" t="s">
        <v>736</v>
      </c>
      <c r="Z414">
        <v>0</v>
      </c>
      <c r="AA414">
        <f t="shared" si="349"/>
        <v>1</v>
      </c>
      <c r="AB414">
        <f t="shared" si="363"/>
        <v>1</v>
      </c>
      <c r="AC414">
        <v>1</v>
      </c>
      <c r="AD414">
        <v>1</v>
      </c>
      <c r="AE414">
        <f t="shared" si="329"/>
        <v>0</v>
      </c>
      <c r="AF414" s="23">
        <f t="shared" si="359"/>
        <v>0</v>
      </c>
      <c r="AG414">
        <f t="shared" si="364"/>
        <v>0</v>
      </c>
      <c r="AH414">
        <v>0</v>
      </c>
      <c r="AJ414">
        <f t="shared" si="365"/>
        <v>0</v>
      </c>
      <c r="AK414" s="22"/>
      <c r="AN414">
        <v>14</v>
      </c>
      <c r="AO414" s="24">
        <v>2</v>
      </c>
      <c r="AP414" s="25">
        <f t="shared" si="351"/>
        <v>76.37534246575342</v>
      </c>
      <c r="AQ414">
        <v>1</v>
      </c>
      <c r="AS414" s="26">
        <v>1</v>
      </c>
      <c r="AT414" s="24">
        <v>1</v>
      </c>
      <c r="AU414" s="27">
        <v>8</v>
      </c>
      <c r="AV414" s="27"/>
      <c r="AW414" s="22">
        <v>38114</v>
      </c>
      <c r="AX414" s="22" t="str">
        <f>IF(ISERROR(VLOOKUP($J414,'[1]early late'!$G$1:$BT$134,7,FALSE)),"",VLOOKUP($J414,'[1]early late'!$G$1:$BT$134,7,FALSE))</f>
        <v/>
      </c>
      <c r="AY414" s="22">
        <v>38495</v>
      </c>
      <c r="AZ414" s="27">
        <v>12.533333333333299</v>
      </c>
      <c r="BA414" t="s">
        <v>118</v>
      </c>
      <c r="BB414" s="25">
        <f t="shared" si="366"/>
        <v>1</v>
      </c>
      <c r="BC414" s="27">
        <v>1.22</v>
      </c>
      <c r="BD414" s="27">
        <v>14.65</v>
      </c>
      <c r="BE414" s="27">
        <v>2.54</v>
      </c>
      <c r="BF414" s="27">
        <v>14.21</v>
      </c>
      <c r="BG414" s="27" t="str">
        <f>IF(ISERROR(VLOOKUP($J414,'[1]early late'!$G$1:$BT$134,8,FALSE)),"",VLOOKUP($J414,'[1]early late'!$G$1:$BT$134,8,FALSE))</f>
        <v/>
      </c>
      <c r="BH414" s="27" t="str">
        <f>IF(ISERROR(VLOOKUP($J414,'[1]early late'!$G$1:$BT$134,9,FALSE)),"",VLOOKUP($J414,'[1]early late'!$G$1:$BT$134,9,FALSE))</f>
        <v/>
      </c>
      <c r="BI414" s="27"/>
      <c r="BJ414">
        <v>2.77</v>
      </c>
      <c r="BK414">
        <v>15.74</v>
      </c>
      <c r="BM414" s="28" t="s">
        <v>112</v>
      </c>
      <c r="BN414" s="28" t="str">
        <f>IF(ISERROR(VLOOKUP($J414,'[1]early late'!$G$1:$BT$134,40,FALSE)),"",VLOOKUP($J414,'[1]early late'!$G$1:$BT$134,40,FALSE))</f>
        <v/>
      </c>
      <c r="BO414" s="28" t="str">
        <f>IF(ISERROR(VLOOKUP($J414,'[1]early late'!$G$1:$BT$134,41,FALSE)),"",VLOOKUP($J414,'[1]early late'!$G$1:$BT$134,41,FALSE))</f>
        <v/>
      </c>
      <c r="BP414">
        <f t="shared" si="352"/>
        <v>1.32</v>
      </c>
      <c r="BQ414">
        <f t="shared" si="330"/>
        <v>-0.4399999999999995</v>
      </c>
      <c r="BR414">
        <f t="shared" si="331"/>
        <v>-1.7599999999999996</v>
      </c>
      <c r="BS414">
        <f t="shared" si="353"/>
        <v>1.55</v>
      </c>
      <c r="BT414">
        <f t="shared" si="332"/>
        <v>1.0899999999999999</v>
      </c>
      <c r="BU414">
        <f t="shared" si="333"/>
        <v>-0.45999999999999908</v>
      </c>
      <c r="BW414" s="24">
        <f t="shared" si="344"/>
        <v>1</v>
      </c>
      <c r="BX414" s="24">
        <f t="shared" si="334"/>
        <v>-1.1299999999999999</v>
      </c>
      <c r="BY414" s="24">
        <f t="shared" si="335"/>
        <v>-1.2100000000000002</v>
      </c>
      <c r="BZ414" s="24">
        <f t="shared" si="336"/>
        <v>0.35999999999999988</v>
      </c>
      <c r="CA414" s="24">
        <f t="shared" si="337"/>
        <v>0</v>
      </c>
      <c r="CB414" s="24">
        <f t="shared" si="354"/>
        <v>0</v>
      </c>
      <c r="CC414" s="24">
        <f t="shared" si="338"/>
        <v>1</v>
      </c>
      <c r="CD414" s="25">
        <f t="shared" si="339"/>
        <v>0</v>
      </c>
      <c r="CE414" s="24">
        <f t="shared" si="340"/>
        <v>1</v>
      </c>
      <c r="CF414">
        <f t="shared" si="341"/>
        <v>1</v>
      </c>
      <c r="CG414">
        <f t="shared" si="355"/>
        <v>1</v>
      </c>
      <c r="CH414">
        <f t="shared" si="356"/>
        <v>1</v>
      </c>
      <c r="CI414">
        <f t="shared" si="357"/>
        <v>0</v>
      </c>
      <c r="CJ414">
        <f t="shared" si="358"/>
        <v>1</v>
      </c>
      <c r="CK414">
        <f t="shared" si="362"/>
        <v>5.161290322580645</v>
      </c>
      <c r="CL414">
        <f t="shared" si="360"/>
        <v>0.44999999999999996</v>
      </c>
      <c r="CM414">
        <f t="shared" si="361"/>
        <v>0</v>
      </c>
      <c r="CN414" t="str">
        <f t="shared" si="342"/>
        <v/>
      </c>
      <c r="CO414">
        <f t="shared" si="343"/>
        <v>1</v>
      </c>
    </row>
    <row r="415" spans="1:93" ht="16" hidden="1" x14ac:dyDescent="0.2">
      <c r="A415">
        <v>261</v>
      </c>
      <c r="B415" t="s">
        <v>754</v>
      </c>
      <c r="C415" t="s">
        <v>94</v>
      </c>
      <c r="D415" t="s">
        <v>755</v>
      </c>
      <c r="E415" t="s">
        <v>96</v>
      </c>
      <c r="F415" t="s">
        <v>97</v>
      </c>
      <c r="G415">
        <v>91364</v>
      </c>
      <c r="H415" t="s">
        <v>756</v>
      </c>
      <c r="J415" t="str">
        <f t="shared" si="322"/>
        <v>Margarita Lopez_0</v>
      </c>
      <c r="K415" s="22">
        <v>8706</v>
      </c>
      <c r="L415">
        <v>0</v>
      </c>
      <c r="M415" s="22"/>
      <c r="N415" s="22"/>
      <c r="O415">
        <v>0</v>
      </c>
      <c r="P415">
        <v>0</v>
      </c>
      <c r="Q415">
        <v>0</v>
      </c>
      <c r="R415">
        <f t="shared" si="323"/>
        <v>0</v>
      </c>
      <c r="S415">
        <f t="shared" si="324"/>
        <v>0</v>
      </c>
      <c r="T415">
        <f t="shared" si="325"/>
        <v>0</v>
      </c>
      <c r="U415">
        <f t="shared" si="326"/>
        <v>0</v>
      </c>
      <c r="V415">
        <f t="shared" si="327"/>
        <v>0</v>
      </c>
      <c r="W415">
        <f t="shared" si="367"/>
        <v>0</v>
      </c>
      <c r="X415">
        <f t="shared" si="328"/>
        <v>0</v>
      </c>
      <c r="Y415" s="22" t="s">
        <v>757</v>
      </c>
      <c r="Z415">
        <v>0</v>
      </c>
      <c r="AA415">
        <f t="shared" ref="AA415:AA446" si="368">IF(ISERROR(SEARCH("ptosis",Y415)),0,1)</f>
        <v>1</v>
      </c>
      <c r="AB415">
        <f t="shared" si="363"/>
        <v>1</v>
      </c>
      <c r="AC415">
        <v>1</v>
      </c>
      <c r="AD415">
        <v>0</v>
      </c>
      <c r="AE415">
        <f t="shared" si="329"/>
        <v>0</v>
      </c>
      <c r="AF415" s="23">
        <f t="shared" si="359"/>
        <v>0</v>
      </c>
      <c r="AG415">
        <f t="shared" si="364"/>
        <v>1</v>
      </c>
      <c r="AH415">
        <v>0</v>
      </c>
      <c r="AJ415">
        <f t="shared" si="365"/>
        <v>0</v>
      </c>
      <c r="AK415" s="22"/>
      <c r="AL415" t="s">
        <v>758</v>
      </c>
      <c r="AN415">
        <v>14</v>
      </c>
      <c r="AO415" s="24">
        <v>2</v>
      </c>
      <c r="AP415" s="25">
        <f t="shared" si="351"/>
        <v>84.610958904109594</v>
      </c>
      <c r="AQ415">
        <v>1</v>
      </c>
      <c r="AS415" s="26">
        <v>0</v>
      </c>
      <c r="AT415" s="24">
        <v>1</v>
      </c>
      <c r="AU415" s="27">
        <v>8</v>
      </c>
      <c r="AV415" s="27"/>
      <c r="AW415" s="22">
        <v>40039</v>
      </c>
      <c r="AX415" s="22" t="str">
        <f>IF(ISERROR(VLOOKUP($J415,'[1]early late'!$G$1:$BT$134,7,FALSE)),"",VLOOKUP($J415,'[1]early late'!$G$1:$BT$134,7,FALSE))</f>
        <v/>
      </c>
      <c r="AY415" s="22">
        <v>40149</v>
      </c>
      <c r="AZ415" s="27">
        <v>3.6</v>
      </c>
      <c r="BA415" t="s">
        <v>245</v>
      </c>
      <c r="BB415" s="25">
        <f t="shared" si="366"/>
        <v>2</v>
      </c>
      <c r="BC415" s="27">
        <v>0</v>
      </c>
      <c r="BD415" s="27">
        <v>24.09</v>
      </c>
      <c r="BE415" s="27">
        <v>2.2799999999999998</v>
      </c>
      <c r="BF415" s="27">
        <v>19.22</v>
      </c>
      <c r="BG415" s="27" t="str">
        <f>IF(ISERROR(VLOOKUP($J415,'[1]early late'!$G$1:$BT$134,8,FALSE)),"",VLOOKUP($J415,'[1]early late'!$G$1:$BT$134,8,FALSE))</f>
        <v/>
      </c>
      <c r="BH415" s="27" t="str">
        <f>IF(ISERROR(VLOOKUP($J415,'[1]early late'!$G$1:$BT$134,9,FALSE)),"",VLOOKUP($J415,'[1]early late'!$G$1:$BT$134,9,FALSE))</f>
        <v/>
      </c>
      <c r="BI415" s="27"/>
      <c r="BJ415">
        <v>2.96</v>
      </c>
      <c r="BK415">
        <v>18.809999999999999</v>
      </c>
      <c r="BM415" s="28" t="s">
        <v>759</v>
      </c>
      <c r="BN415" s="28" t="str">
        <f>IF(ISERROR(VLOOKUP($J415,'[1]early late'!$G$1:$BT$134,40,FALSE)),"",VLOOKUP($J415,'[1]early late'!$G$1:$BT$134,40,FALSE))</f>
        <v/>
      </c>
      <c r="BO415" s="28" t="str">
        <f>IF(ISERROR(VLOOKUP($J415,'[1]early late'!$G$1:$BT$134,41,FALSE)),"",VLOOKUP($J415,'[1]early late'!$G$1:$BT$134,41,FALSE))</f>
        <v/>
      </c>
      <c r="BP415">
        <f t="shared" si="352"/>
        <v>2.2799999999999998</v>
      </c>
      <c r="BQ415">
        <f t="shared" si="330"/>
        <v>-4.870000000000001</v>
      </c>
      <c r="BR415">
        <f t="shared" si="331"/>
        <v>-7.15</v>
      </c>
      <c r="BS415">
        <f t="shared" si="353"/>
        <v>2.96</v>
      </c>
      <c r="BT415">
        <f t="shared" si="332"/>
        <v>-5.2800000000000011</v>
      </c>
      <c r="BU415">
        <f t="shared" si="333"/>
        <v>-8.240000000000002</v>
      </c>
      <c r="BW415" s="24">
        <f t="shared" si="344"/>
        <v>1</v>
      </c>
      <c r="BX415" s="24">
        <f t="shared" si="334"/>
        <v>0.43000000000000016</v>
      </c>
      <c r="BY415" s="24">
        <f t="shared" si="335"/>
        <v>0</v>
      </c>
      <c r="BZ415" s="24">
        <f t="shared" si="336"/>
        <v>2.9999999999999805E-2</v>
      </c>
      <c r="CA415" s="24">
        <f t="shared" si="337"/>
        <v>1</v>
      </c>
      <c r="CB415" s="24">
        <f t="shared" si="354"/>
        <v>0</v>
      </c>
      <c r="CC415" s="24">
        <f t="shared" si="338"/>
        <v>1</v>
      </c>
      <c r="CD415" s="25">
        <f t="shared" si="339"/>
        <v>0</v>
      </c>
      <c r="CE415" s="24">
        <f t="shared" si="340"/>
        <v>1</v>
      </c>
      <c r="CF415">
        <f t="shared" si="341"/>
        <v>1</v>
      </c>
      <c r="CG415">
        <f t="shared" si="355"/>
        <v>1</v>
      </c>
      <c r="CH415">
        <f t="shared" si="356"/>
        <v>1</v>
      </c>
      <c r="CI415">
        <f t="shared" si="357"/>
        <v>1</v>
      </c>
      <c r="CJ415">
        <f t="shared" si="358"/>
        <v>1</v>
      </c>
      <c r="CK415">
        <f t="shared" si="362"/>
        <v>2.7027027027027026</v>
      </c>
      <c r="CL415">
        <f t="shared" si="360"/>
        <v>-0.96</v>
      </c>
      <c r="CM415">
        <f t="shared" si="361"/>
        <v>0</v>
      </c>
      <c r="CN415">
        <f t="shared" si="342"/>
        <v>1</v>
      </c>
      <c r="CO415">
        <f t="shared" si="343"/>
        <v>1</v>
      </c>
    </row>
    <row r="416" spans="1:93" ht="16" hidden="1" x14ac:dyDescent="0.2">
      <c r="A416">
        <v>262</v>
      </c>
      <c r="B416" t="s">
        <v>754</v>
      </c>
      <c r="C416" t="s">
        <v>94</v>
      </c>
      <c r="D416" t="s">
        <v>755</v>
      </c>
      <c r="E416" t="s">
        <v>96</v>
      </c>
      <c r="F416" t="s">
        <v>97</v>
      </c>
      <c r="G416">
        <v>91364</v>
      </c>
      <c r="H416" t="s">
        <v>756</v>
      </c>
      <c r="J416" t="str">
        <f t="shared" si="322"/>
        <v>Margarita Lopez_1</v>
      </c>
      <c r="K416" s="22">
        <v>8706</v>
      </c>
      <c r="L416">
        <v>0</v>
      </c>
      <c r="M416" s="22"/>
      <c r="N416" s="22"/>
      <c r="O416">
        <v>0</v>
      </c>
      <c r="P416">
        <v>0</v>
      </c>
      <c r="Q416">
        <v>0</v>
      </c>
      <c r="R416">
        <f t="shared" si="323"/>
        <v>0</v>
      </c>
      <c r="S416">
        <f t="shared" si="324"/>
        <v>0</v>
      </c>
      <c r="T416">
        <f t="shared" si="325"/>
        <v>0</v>
      </c>
      <c r="U416">
        <f t="shared" si="326"/>
        <v>0</v>
      </c>
      <c r="V416">
        <f t="shared" si="327"/>
        <v>0</v>
      </c>
      <c r="W416">
        <f t="shared" si="367"/>
        <v>0</v>
      </c>
      <c r="X416">
        <f t="shared" si="328"/>
        <v>0</v>
      </c>
      <c r="Y416" s="22" t="s">
        <v>757</v>
      </c>
      <c r="Z416">
        <v>0</v>
      </c>
      <c r="AA416">
        <f t="shared" si="368"/>
        <v>1</v>
      </c>
      <c r="AB416">
        <f t="shared" si="363"/>
        <v>1</v>
      </c>
      <c r="AC416">
        <v>1</v>
      </c>
      <c r="AD416">
        <v>0</v>
      </c>
      <c r="AE416">
        <f t="shared" si="329"/>
        <v>0</v>
      </c>
      <c r="AF416" s="23">
        <f t="shared" si="359"/>
        <v>0</v>
      </c>
      <c r="AG416">
        <f t="shared" si="364"/>
        <v>1</v>
      </c>
      <c r="AH416">
        <v>0</v>
      </c>
      <c r="AJ416">
        <f t="shared" si="365"/>
        <v>0</v>
      </c>
      <c r="AK416" s="22"/>
      <c r="AL416" t="s">
        <v>758</v>
      </c>
      <c r="AN416">
        <v>14</v>
      </c>
      <c r="AO416" s="24">
        <v>2</v>
      </c>
      <c r="AP416" s="25">
        <f t="shared" si="351"/>
        <v>84.610958904109594</v>
      </c>
      <c r="AQ416">
        <v>1</v>
      </c>
      <c r="AS416" s="26">
        <v>1</v>
      </c>
      <c r="AT416" s="24">
        <v>1</v>
      </c>
      <c r="AU416" s="27">
        <v>8</v>
      </c>
      <c r="AV416" s="27"/>
      <c r="AW416" s="22">
        <v>40039</v>
      </c>
      <c r="AX416" s="22" t="str">
        <f>IF(ISERROR(VLOOKUP($J416,'[1]early late'!$G$1:$BT$134,7,FALSE)),"",VLOOKUP($J416,'[1]early late'!$G$1:$BT$134,7,FALSE))</f>
        <v/>
      </c>
      <c r="AY416" s="22">
        <v>40149</v>
      </c>
      <c r="AZ416" s="27">
        <v>3.6</v>
      </c>
      <c r="BA416" t="s">
        <v>245</v>
      </c>
      <c r="BB416" s="25">
        <f t="shared" si="366"/>
        <v>2</v>
      </c>
      <c r="BC416" s="27">
        <v>0</v>
      </c>
      <c r="BD416" s="27">
        <v>23.17</v>
      </c>
      <c r="BE416" s="27">
        <v>2.25</v>
      </c>
      <c r="BF416" s="27">
        <v>18.91</v>
      </c>
      <c r="BG416" s="27" t="str">
        <f>IF(ISERROR(VLOOKUP($J416,'[1]early late'!$G$1:$BT$134,8,FALSE)),"",VLOOKUP($J416,'[1]early late'!$G$1:$BT$134,8,FALSE))</f>
        <v/>
      </c>
      <c r="BH416" s="27" t="str">
        <f>IF(ISERROR(VLOOKUP($J416,'[1]early late'!$G$1:$BT$134,9,FALSE)),"",VLOOKUP($J416,'[1]early late'!$G$1:$BT$134,9,FALSE))</f>
        <v/>
      </c>
      <c r="BI416" s="27"/>
      <c r="BJ416">
        <v>2.5299999999999998</v>
      </c>
      <c r="BK416">
        <v>17.97</v>
      </c>
      <c r="BM416" s="28" t="s">
        <v>759</v>
      </c>
      <c r="BN416" s="28" t="str">
        <f>IF(ISERROR(VLOOKUP($J416,'[1]early late'!$G$1:$BT$134,40,FALSE)),"",VLOOKUP($J416,'[1]early late'!$G$1:$BT$134,40,FALSE))</f>
        <v/>
      </c>
      <c r="BO416" s="28" t="str">
        <f>IF(ISERROR(VLOOKUP($J416,'[1]early late'!$G$1:$BT$134,41,FALSE)),"",VLOOKUP($J416,'[1]early late'!$G$1:$BT$134,41,FALSE))</f>
        <v/>
      </c>
      <c r="BP416">
        <f t="shared" si="352"/>
        <v>2.25</v>
      </c>
      <c r="BQ416">
        <f t="shared" si="330"/>
        <v>-4.2600000000000016</v>
      </c>
      <c r="BR416">
        <f t="shared" si="331"/>
        <v>-6.5100000000000016</v>
      </c>
      <c r="BS416">
        <f t="shared" si="353"/>
        <v>2.5299999999999998</v>
      </c>
      <c r="BT416">
        <f t="shared" si="332"/>
        <v>-5.2000000000000028</v>
      </c>
      <c r="BU416">
        <f t="shared" si="333"/>
        <v>-7.7300000000000022</v>
      </c>
      <c r="BW416" s="24">
        <f t="shared" si="344"/>
        <v>1</v>
      </c>
      <c r="BX416" s="24">
        <f t="shared" si="334"/>
        <v>-0.43000000000000016</v>
      </c>
      <c r="BY416" s="24">
        <f t="shared" si="335"/>
        <v>0</v>
      </c>
      <c r="BZ416" s="24">
        <f t="shared" si="336"/>
        <v>-2.9999999999999805E-2</v>
      </c>
      <c r="CA416" s="24">
        <f t="shared" si="337"/>
        <v>1</v>
      </c>
      <c r="CB416" s="24">
        <f t="shared" si="354"/>
        <v>0</v>
      </c>
      <c r="CC416" s="24">
        <f t="shared" si="338"/>
        <v>1</v>
      </c>
      <c r="CD416" s="25">
        <f t="shared" si="339"/>
        <v>0</v>
      </c>
      <c r="CE416" s="24">
        <f t="shared" si="340"/>
        <v>1</v>
      </c>
      <c r="CF416">
        <f t="shared" si="341"/>
        <v>1</v>
      </c>
      <c r="CG416">
        <f t="shared" si="355"/>
        <v>1</v>
      </c>
      <c r="CH416">
        <f t="shared" si="356"/>
        <v>1</v>
      </c>
      <c r="CI416">
        <f t="shared" si="357"/>
        <v>1</v>
      </c>
      <c r="CJ416">
        <f t="shared" si="358"/>
        <v>1</v>
      </c>
      <c r="CK416">
        <f t="shared" si="362"/>
        <v>3.1620553359683798</v>
      </c>
      <c r="CL416">
        <f t="shared" si="360"/>
        <v>-0.5299999999999998</v>
      </c>
      <c r="CM416">
        <f t="shared" si="361"/>
        <v>0</v>
      </c>
      <c r="CN416" t="str">
        <f t="shared" si="342"/>
        <v/>
      </c>
      <c r="CO416">
        <f t="shared" si="343"/>
        <v>1</v>
      </c>
    </row>
    <row r="417" spans="1:93" ht="16" hidden="1" x14ac:dyDescent="0.2">
      <c r="A417">
        <v>274</v>
      </c>
      <c r="B417" t="s">
        <v>771</v>
      </c>
      <c r="C417" t="s">
        <v>94</v>
      </c>
      <c r="J417" t="str">
        <f t="shared" si="322"/>
        <v>Mehdi Kamyabipour_0</v>
      </c>
      <c r="K417" s="22">
        <v>9834</v>
      </c>
      <c r="L417">
        <v>0</v>
      </c>
      <c r="M417" s="22"/>
      <c r="N417" s="22"/>
      <c r="O417">
        <v>0</v>
      </c>
      <c r="P417">
        <v>0</v>
      </c>
      <c r="Q417">
        <v>0</v>
      </c>
      <c r="R417">
        <f t="shared" si="323"/>
        <v>0</v>
      </c>
      <c r="S417">
        <f t="shared" si="324"/>
        <v>0</v>
      </c>
      <c r="T417">
        <f t="shared" si="325"/>
        <v>0</v>
      </c>
      <c r="U417">
        <f t="shared" si="326"/>
        <v>0</v>
      </c>
      <c r="V417">
        <f t="shared" si="327"/>
        <v>0</v>
      </c>
      <c r="W417">
        <f t="shared" si="367"/>
        <v>0</v>
      </c>
      <c r="X417">
        <f t="shared" si="328"/>
        <v>0</v>
      </c>
      <c r="Y417" s="22" t="s">
        <v>772</v>
      </c>
      <c r="Z417">
        <v>0</v>
      </c>
      <c r="AA417">
        <f t="shared" si="368"/>
        <v>1</v>
      </c>
      <c r="AB417">
        <f t="shared" si="363"/>
        <v>1</v>
      </c>
      <c r="AC417">
        <v>1</v>
      </c>
      <c r="AD417">
        <v>0</v>
      </c>
      <c r="AE417">
        <f t="shared" si="329"/>
        <v>1</v>
      </c>
      <c r="AF417" s="23">
        <v>1</v>
      </c>
      <c r="AG417">
        <f t="shared" si="364"/>
        <v>0</v>
      </c>
      <c r="AH417">
        <v>0</v>
      </c>
      <c r="AJ417">
        <f t="shared" si="365"/>
        <v>0</v>
      </c>
      <c r="AK417" s="22"/>
      <c r="AM417">
        <v>12</v>
      </c>
      <c r="AN417">
        <v>14</v>
      </c>
      <c r="AO417" s="24">
        <v>1</v>
      </c>
      <c r="AP417" s="25">
        <f t="shared" si="351"/>
        <v>81.876712328767127</v>
      </c>
      <c r="AQ417">
        <v>1</v>
      </c>
      <c r="AS417" s="26">
        <v>0</v>
      </c>
      <c r="AT417" s="24">
        <v>1</v>
      </c>
      <c r="AU417" s="27">
        <v>8</v>
      </c>
      <c r="AV417" s="27"/>
      <c r="AW417" s="22">
        <v>40155</v>
      </c>
      <c r="AX417" s="22" t="str">
        <f>IF(ISERROR(VLOOKUP($J417,'[1]early late'!$G$1:$BT$134,7,FALSE)),"",VLOOKUP($J417,'[1]early late'!$G$1:$BT$134,7,FALSE))</f>
        <v/>
      </c>
      <c r="AY417" s="22">
        <v>40344</v>
      </c>
      <c r="AZ417" s="27">
        <v>6.2333333333333298</v>
      </c>
      <c r="BA417" t="s">
        <v>118</v>
      </c>
      <c r="BB417" s="25">
        <f t="shared" si="366"/>
        <v>1</v>
      </c>
      <c r="BC417" s="27">
        <v>2.09</v>
      </c>
      <c r="BD417" s="27">
        <v>11.57</v>
      </c>
      <c r="BE417" s="27">
        <v>1.66</v>
      </c>
      <c r="BF417" s="27">
        <v>12.4</v>
      </c>
      <c r="BG417" s="27" t="str">
        <f>IF(ISERROR(VLOOKUP($J417,'[1]early late'!$G$1:$BT$134,8,FALSE)),"",VLOOKUP($J417,'[1]early late'!$G$1:$BT$134,8,FALSE))</f>
        <v/>
      </c>
      <c r="BH417" s="27" t="str">
        <f>IF(ISERROR(VLOOKUP($J417,'[1]early late'!$G$1:$BT$134,9,FALSE)),"",VLOOKUP($J417,'[1]early late'!$G$1:$BT$134,9,FALSE))</f>
        <v/>
      </c>
      <c r="BI417" s="27"/>
      <c r="BJ417">
        <v>2.62</v>
      </c>
      <c r="BK417">
        <v>11</v>
      </c>
      <c r="BM417" s="28"/>
      <c r="BN417" s="28" t="str">
        <f>IF(ISERROR(VLOOKUP($J417,'[1]early late'!$G$1:$BT$134,40,FALSE)),"",VLOOKUP($J417,'[1]early late'!$G$1:$BT$134,40,FALSE))</f>
        <v/>
      </c>
      <c r="BO417" s="28" t="str">
        <f>IF(ISERROR(VLOOKUP($J417,'[1]early late'!$G$1:$BT$134,41,FALSE)),"",VLOOKUP($J417,'[1]early late'!$G$1:$BT$134,41,FALSE))</f>
        <v/>
      </c>
      <c r="BP417">
        <f t="shared" si="352"/>
        <v>-0.42999999999999994</v>
      </c>
      <c r="BQ417">
        <f t="shared" si="330"/>
        <v>0.83000000000000007</v>
      </c>
      <c r="BR417">
        <f t="shared" si="331"/>
        <v>1.26</v>
      </c>
      <c r="BS417">
        <f t="shared" si="353"/>
        <v>0.53000000000000025</v>
      </c>
      <c r="BT417">
        <f t="shared" si="332"/>
        <v>-0.57000000000000028</v>
      </c>
      <c r="BU417">
        <f t="shared" si="333"/>
        <v>-1.1000000000000014</v>
      </c>
      <c r="BW417" s="24">
        <f t="shared" si="344"/>
        <v>0</v>
      </c>
      <c r="BX417" s="24">
        <f t="shared" si="334"/>
        <v>0.25</v>
      </c>
      <c r="BY417" s="24">
        <f t="shared" si="335"/>
        <v>0.5199999999999998</v>
      </c>
      <c r="BZ417" s="24">
        <f t="shared" si="336"/>
        <v>-0.47</v>
      </c>
      <c r="CA417" s="24">
        <f t="shared" si="337"/>
        <v>1</v>
      </c>
      <c r="CB417" s="24" t="str">
        <f t="shared" si="354"/>
        <v/>
      </c>
      <c r="CC417" s="24">
        <f t="shared" si="338"/>
        <v>1</v>
      </c>
      <c r="CD417" s="25">
        <f t="shared" si="339"/>
        <v>0</v>
      </c>
      <c r="CE417" s="24">
        <f t="shared" si="340"/>
        <v>1</v>
      </c>
      <c r="CF417">
        <f t="shared" si="341"/>
        <v>1</v>
      </c>
      <c r="CG417">
        <f t="shared" si="355"/>
        <v>1</v>
      </c>
      <c r="CH417">
        <f t="shared" si="356"/>
        <v>0</v>
      </c>
      <c r="CI417">
        <f t="shared" si="357"/>
        <v>1</v>
      </c>
      <c r="CJ417">
        <f t="shared" si="358"/>
        <v>1</v>
      </c>
      <c r="CK417">
        <f t="shared" si="362"/>
        <v>15.094339622641503</v>
      </c>
      <c r="CL417">
        <f t="shared" si="360"/>
        <v>1.4699999999999998</v>
      </c>
      <c r="CM417">
        <f t="shared" si="361"/>
        <v>1</v>
      </c>
      <c r="CN417" t="str">
        <f t="shared" si="342"/>
        <v/>
      </c>
      <c r="CO417">
        <f t="shared" si="343"/>
        <v>1</v>
      </c>
    </row>
    <row r="418" spans="1:93" ht="16" hidden="1" x14ac:dyDescent="0.2">
      <c r="A418">
        <v>275</v>
      </c>
      <c r="B418" t="s">
        <v>771</v>
      </c>
      <c r="C418" t="s">
        <v>94</v>
      </c>
      <c r="J418" t="str">
        <f t="shared" si="322"/>
        <v>Mehdi Kamyabipour_1</v>
      </c>
      <c r="K418" s="22">
        <v>9834</v>
      </c>
      <c r="L418">
        <v>0</v>
      </c>
      <c r="M418" s="22"/>
      <c r="N418" s="22"/>
      <c r="O418">
        <v>0</v>
      </c>
      <c r="P418">
        <v>0</v>
      </c>
      <c r="Q418">
        <v>0</v>
      </c>
      <c r="R418">
        <f t="shared" si="323"/>
        <v>0</v>
      </c>
      <c r="S418">
        <f t="shared" si="324"/>
        <v>0</v>
      </c>
      <c r="T418">
        <f t="shared" si="325"/>
        <v>0</v>
      </c>
      <c r="U418">
        <f t="shared" si="326"/>
        <v>0</v>
      </c>
      <c r="V418">
        <f t="shared" si="327"/>
        <v>0</v>
      </c>
      <c r="W418">
        <f t="shared" si="367"/>
        <v>0</v>
      </c>
      <c r="X418">
        <f t="shared" si="328"/>
        <v>0</v>
      </c>
      <c r="Y418" s="22" t="s">
        <v>772</v>
      </c>
      <c r="Z418">
        <v>0</v>
      </c>
      <c r="AA418">
        <f t="shared" si="368"/>
        <v>1</v>
      </c>
      <c r="AB418">
        <f t="shared" si="363"/>
        <v>1</v>
      </c>
      <c r="AC418">
        <v>1</v>
      </c>
      <c r="AD418">
        <v>0</v>
      </c>
      <c r="AE418">
        <f t="shared" si="329"/>
        <v>1</v>
      </c>
      <c r="AF418" s="23">
        <v>1</v>
      </c>
      <c r="AG418">
        <f t="shared" si="364"/>
        <v>0</v>
      </c>
      <c r="AH418">
        <v>0</v>
      </c>
      <c r="AJ418">
        <f t="shared" si="365"/>
        <v>0</v>
      </c>
      <c r="AK418" s="22"/>
      <c r="AM418">
        <v>13</v>
      </c>
      <c r="AN418">
        <v>14</v>
      </c>
      <c r="AO418" s="24">
        <v>1</v>
      </c>
      <c r="AP418" s="25">
        <f t="shared" si="351"/>
        <v>81.876712328767127</v>
      </c>
      <c r="AQ418">
        <v>1</v>
      </c>
      <c r="AS418" s="26">
        <v>1</v>
      </c>
      <c r="AT418" s="24">
        <v>1</v>
      </c>
      <c r="AU418" s="27">
        <v>8</v>
      </c>
      <c r="AV418" s="27"/>
      <c r="AW418" s="22">
        <v>40155</v>
      </c>
      <c r="AX418" s="22" t="str">
        <f>IF(ISERROR(VLOOKUP($J418,'[1]early late'!$G$1:$BT$134,7,FALSE)),"",VLOOKUP($J418,'[1]early late'!$G$1:$BT$134,7,FALSE))</f>
        <v/>
      </c>
      <c r="AY418" s="22">
        <v>40344</v>
      </c>
      <c r="AZ418" s="27">
        <v>6.2333333333333298</v>
      </c>
      <c r="BA418" t="s">
        <v>118</v>
      </c>
      <c r="BB418" s="25">
        <f t="shared" si="366"/>
        <v>1</v>
      </c>
      <c r="BC418" s="27">
        <v>1.57</v>
      </c>
      <c r="BD418" s="27">
        <v>11.12</v>
      </c>
      <c r="BE418" s="27">
        <v>2.13</v>
      </c>
      <c r="BF418" s="27">
        <v>9.64</v>
      </c>
      <c r="BG418" s="27" t="str">
        <f>IF(ISERROR(VLOOKUP($J418,'[1]early late'!$G$1:$BT$134,8,FALSE)),"",VLOOKUP($J418,'[1]early late'!$G$1:$BT$134,8,FALSE))</f>
        <v/>
      </c>
      <c r="BH418" s="27" t="str">
        <f>IF(ISERROR(VLOOKUP($J418,'[1]early late'!$G$1:$BT$134,9,FALSE)),"",VLOOKUP($J418,'[1]early late'!$G$1:$BT$134,9,FALSE))</f>
        <v/>
      </c>
      <c r="BI418" s="27"/>
      <c r="BJ418">
        <v>2.37</v>
      </c>
      <c r="BK418">
        <v>10.039999999999999</v>
      </c>
      <c r="BM418" s="28"/>
      <c r="BN418" s="28" t="str">
        <f>IF(ISERROR(VLOOKUP($J418,'[1]early late'!$G$1:$BT$134,40,FALSE)),"",VLOOKUP($J418,'[1]early late'!$G$1:$BT$134,40,FALSE))</f>
        <v/>
      </c>
      <c r="BO418" s="28" t="str">
        <f>IF(ISERROR(VLOOKUP($J418,'[1]early late'!$G$1:$BT$134,41,FALSE)),"",VLOOKUP($J418,'[1]early late'!$G$1:$BT$134,41,FALSE))</f>
        <v/>
      </c>
      <c r="BP418">
        <f t="shared" si="352"/>
        <v>0.55999999999999983</v>
      </c>
      <c r="BQ418">
        <f t="shared" si="330"/>
        <v>-1.4799999999999986</v>
      </c>
      <c r="BR418">
        <f t="shared" si="331"/>
        <v>-2.0399999999999983</v>
      </c>
      <c r="BS418">
        <f t="shared" si="353"/>
        <v>0.8</v>
      </c>
      <c r="BT418">
        <f t="shared" si="332"/>
        <v>-1.08</v>
      </c>
      <c r="BU418">
        <f t="shared" si="333"/>
        <v>-1.88</v>
      </c>
      <c r="BW418" s="24">
        <f t="shared" si="344"/>
        <v>1</v>
      </c>
      <c r="BX418" s="24">
        <f t="shared" si="334"/>
        <v>-0.25</v>
      </c>
      <c r="BY418" s="24">
        <f t="shared" si="335"/>
        <v>-0.5199999999999998</v>
      </c>
      <c r="BZ418" s="24">
        <f t="shared" si="336"/>
        <v>0.47</v>
      </c>
      <c r="CA418" s="24">
        <f t="shared" si="337"/>
        <v>1</v>
      </c>
      <c r="CB418" s="24">
        <f t="shared" si="354"/>
        <v>0</v>
      </c>
      <c r="CC418" s="24">
        <f t="shared" si="338"/>
        <v>1</v>
      </c>
      <c r="CD418" s="25">
        <f t="shared" si="339"/>
        <v>0</v>
      </c>
      <c r="CE418" s="24">
        <f t="shared" si="340"/>
        <v>1</v>
      </c>
      <c r="CF418">
        <f t="shared" si="341"/>
        <v>1</v>
      </c>
      <c r="CG418">
        <f t="shared" si="355"/>
        <v>0</v>
      </c>
      <c r="CH418">
        <f t="shared" si="356"/>
        <v>0</v>
      </c>
      <c r="CI418">
        <f t="shared" si="357"/>
        <v>1</v>
      </c>
      <c r="CJ418">
        <f t="shared" si="358"/>
        <v>1</v>
      </c>
      <c r="CK418">
        <f t="shared" si="362"/>
        <v>10</v>
      </c>
      <c r="CL418">
        <f t="shared" si="360"/>
        <v>1.2</v>
      </c>
      <c r="CM418">
        <f t="shared" si="361"/>
        <v>1</v>
      </c>
      <c r="CN418" t="str">
        <f t="shared" si="342"/>
        <v/>
      </c>
      <c r="CO418">
        <f t="shared" si="343"/>
        <v>1</v>
      </c>
    </row>
    <row r="419" spans="1:93" ht="16" hidden="1" x14ac:dyDescent="0.2">
      <c r="A419">
        <v>277</v>
      </c>
      <c r="B419" t="s">
        <v>773</v>
      </c>
      <c r="C419" t="s">
        <v>94</v>
      </c>
      <c r="J419" t="str">
        <f t="shared" si="322"/>
        <v>Michael Hashim_1</v>
      </c>
      <c r="K419" s="22">
        <v>16390</v>
      </c>
      <c r="L419">
        <v>1</v>
      </c>
      <c r="M419" s="22" t="s">
        <v>774</v>
      </c>
      <c r="N419" s="22"/>
      <c r="O419">
        <v>0</v>
      </c>
      <c r="P419">
        <v>0</v>
      </c>
      <c r="Q419">
        <v>0</v>
      </c>
      <c r="R419">
        <f t="shared" si="323"/>
        <v>0</v>
      </c>
      <c r="S419">
        <f t="shared" si="324"/>
        <v>0</v>
      </c>
      <c r="T419">
        <f t="shared" si="325"/>
        <v>0</v>
      </c>
      <c r="U419">
        <f t="shared" si="326"/>
        <v>0</v>
      </c>
      <c r="V419">
        <f t="shared" si="327"/>
        <v>0</v>
      </c>
      <c r="W419">
        <f t="shared" si="367"/>
        <v>1</v>
      </c>
      <c r="X419">
        <f t="shared" si="328"/>
        <v>0</v>
      </c>
      <c r="Y419" s="22" t="s">
        <v>778</v>
      </c>
      <c r="Z419">
        <v>0</v>
      </c>
      <c r="AA419">
        <f t="shared" si="368"/>
        <v>1</v>
      </c>
      <c r="AB419">
        <f t="shared" si="363"/>
        <v>1</v>
      </c>
      <c r="AC419">
        <v>1</v>
      </c>
      <c r="AD419">
        <v>0</v>
      </c>
      <c r="AE419">
        <f t="shared" si="329"/>
        <v>0</v>
      </c>
      <c r="AF419" s="23">
        <f>IF(ISERROR(SEARCH("canth",Y419)),0,1)</f>
        <v>1</v>
      </c>
      <c r="AG419">
        <f t="shared" si="364"/>
        <v>0</v>
      </c>
      <c r="AH419">
        <v>0</v>
      </c>
      <c r="AJ419">
        <f t="shared" si="365"/>
        <v>0</v>
      </c>
      <c r="AK419" s="22" t="s">
        <v>776</v>
      </c>
      <c r="AN419">
        <v>17</v>
      </c>
      <c r="AO419" s="24">
        <v>1</v>
      </c>
      <c r="AP419" s="25">
        <f t="shared" si="351"/>
        <v>66.528767123287665</v>
      </c>
      <c r="AQ419">
        <v>1</v>
      </c>
      <c r="AS419" s="26">
        <v>1</v>
      </c>
      <c r="AT419" s="24">
        <v>1</v>
      </c>
      <c r="AU419" s="27">
        <v>8</v>
      </c>
      <c r="AV419" s="27"/>
      <c r="AW419" s="29">
        <v>41026</v>
      </c>
      <c r="AX419" s="22" t="str">
        <f>IF(ISERROR(VLOOKUP($J419,'[1]early late'!$G$1:$BT$134,7,FALSE)),"",VLOOKUP($J419,'[1]early late'!$G$1:$BT$134,7,FALSE))</f>
        <v/>
      </c>
      <c r="AY419" s="29">
        <v>41066</v>
      </c>
      <c r="AZ419" s="27">
        <v>1.3</v>
      </c>
      <c r="BA419" t="s">
        <v>118</v>
      </c>
      <c r="BB419" s="25">
        <f t="shared" si="366"/>
        <v>1</v>
      </c>
      <c r="BC419">
        <v>1.1599999999999999</v>
      </c>
      <c r="BD419">
        <v>14.88</v>
      </c>
      <c r="BE419">
        <v>2.33</v>
      </c>
      <c r="BF419">
        <v>12.59</v>
      </c>
      <c r="BG419" s="27" t="str">
        <f>IF(ISERROR(VLOOKUP($J419,'[1]early late'!$G$1:$BT$134,8,FALSE)),"",VLOOKUP($J419,'[1]early late'!$G$1:$BT$134,8,FALSE))</f>
        <v/>
      </c>
      <c r="BH419" s="27" t="str">
        <f>IF(ISERROR(VLOOKUP($J419,'[1]early late'!$G$1:$BT$134,9,FALSE)),"",VLOOKUP($J419,'[1]early late'!$G$1:$BT$134,9,FALSE))</f>
        <v/>
      </c>
      <c r="BJ419">
        <v>2.61</v>
      </c>
      <c r="BK419">
        <v>14.1</v>
      </c>
      <c r="BM419" t="s">
        <v>777</v>
      </c>
      <c r="BN419" s="28" t="str">
        <f>IF(ISERROR(VLOOKUP($J419,'[1]early late'!$G$1:$BT$134,40,FALSE)),"",VLOOKUP($J419,'[1]early late'!$G$1:$BT$134,40,FALSE))</f>
        <v/>
      </c>
      <c r="BO419" s="28" t="str">
        <f>IF(ISERROR(VLOOKUP($J419,'[1]early late'!$G$1:$BT$134,41,FALSE)),"",VLOOKUP($J419,'[1]early late'!$G$1:$BT$134,41,FALSE))</f>
        <v/>
      </c>
      <c r="BP419">
        <f t="shared" si="352"/>
        <v>1.1700000000000002</v>
      </c>
      <c r="BQ419">
        <f t="shared" si="330"/>
        <v>-2.2900000000000009</v>
      </c>
      <c r="BR419">
        <f t="shared" si="331"/>
        <v>-3.4600000000000009</v>
      </c>
      <c r="BS419">
        <f t="shared" si="353"/>
        <v>1.45</v>
      </c>
      <c r="BT419">
        <f t="shared" si="332"/>
        <v>-0.78000000000000114</v>
      </c>
      <c r="BU419">
        <f t="shared" si="333"/>
        <v>-2.2300000000000004</v>
      </c>
      <c r="BW419" s="24">
        <f t="shared" si="344"/>
        <v>1</v>
      </c>
      <c r="BX419" s="24">
        <f t="shared" si="334"/>
        <v>1.2</v>
      </c>
      <c r="BY419" s="24">
        <f t="shared" si="335"/>
        <v>-1.0800000000000003</v>
      </c>
      <c r="BZ419" s="24">
        <f t="shared" si="336"/>
        <v>0.8600000000000001</v>
      </c>
      <c r="CA419" s="24">
        <f t="shared" si="337"/>
        <v>0</v>
      </c>
      <c r="CB419" s="24">
        <f t="shared" si="354"/>
        <v>0</v>
      </c>
      <c r="CC419" s="24">
        <f t="shared" si="338"/>
        <v>1</v>
      </c>
      <c r="CD419" s="25">
        <f t="shared" si="339"/>
        <v>0</v>
      </c>
      <c r="CE419" s="24">
        <f t="shared" si="340"/>
        <v>1</v>
      </c>
      <c r="CF419">
        <f t="shared" si="341"/>
        <v>1</v>
      </c>
      <c r="CG419">
        <f t="shared" si="355"/>
        <v>1</v>
      </c>
      <c r="CH419">
        <f t="shared" si="356"/>
        <v>1</v>
      </c>
      <c r="CI419">
        <f t="shared" si="357"/>
        <v>0</v>
      </c>
      <c r="CJ419">
        <f t="shared" si="358"/>
        <v>1</v>
      </c>
      <c r="CK419">
        <f t="shared" si="362"/>
        <v>5.5172413793103452</v>
      </c>
      <c r="CL419">
        <f t="shared" si="360"/>
        <v>0.55000000000000004</v>
      </c>
      <c r="CM419">
        <f t="shared" si="361"/>
        <v>0</v>
      </c>
      <c r="CN419" t="str">
        <f t="shared" si="342"/>
        <v/>
      </c>
      <c r="CO419">
        <f t="shared" si="343"/>
        <v>1</v>
      </c>
    </row>
    <row r="420" spans="1:93" ht="16" hidden="1" x14ac:dyDescent="0.2">
      <c r="A420">
        <v>285</v>
      </c>
      <c r="B420" t="s">
        <v>793</v>
      </c>
      <c r="C420" t="s">
        <v>94</v>
      </c>
      <c r="D420" t="s">
        <v>794</v>
      </c>
      <c r="E420" t="s">
        <v>795</v>
      </c>
      <c r="F420" t="s">
        <v>97</v>
      </c>
      <c r="G420">
        <v>90278</v>
      </c>
      <c r="H420" t="s">
        <v>796</v>
      </c>
      <c r="J420" t="str">
        <f t="shared" si="322"/>
        <v>Nancy Jackson_0</v>
      </c>
      <c r="K420" s="22">
        <v>15563</v>
      </c>
      <c r="L420">
        <v>1</v>
      </c>
      <c r="M420" s="22" t="s">
        <v>797</v>
      </c>
      <c r="N420" s="22"/>
      <c r="O420">
        <v>0</v>
      </c>
      <c r="P420">
        <v>0</v>
      </c>
      <c r="Q420">
        <v>0</v>
      </c>
      <c r="R420">
        <f t="shared" si="323"/>
        <v>0</v>
      </c>
      <c r="S420">
        <f t="shared" si="324"/>
        <v>1</v>
      </c>
      <c r="T420">
        <f t="shared" si="325"/>
        <v>0</v>
      </c>
      <c r="U420">
        <f t="shared" si="326"/>
        <v>0</v>
      </c>
      <c r="V420">
        <f t="shared" si="327"/>
        <v>0</v>
      </c>
      <c r="W420">
        <f t="shared" si="367"/>
        <v>0</v>
      </c>
      <c r="X420">
        <f t="shared" si="328"/>
        <v>0</v>
      </c>
      <c r="Y420" s="22" t="s">
        <v>370</v>
      </c>
      <c r="Z420">
        <v>0</v>
      </c>
      <c r="AA420">
        <f t="shared" si="368"/>
        <v>1</v>
      </c>
      <c r="AB420">
        <f t="shared" si="363"/>
        <v>0</v>
      </c>
      <c r="AC420">
        <v>0</v>
      </c>
      <c r="AD420">
        <v>0</v>
      </c>
      <c r="AE420">
        <f t="shared" si="329"/>
        <v>1</v>
      </c>
      <c r="AF420" s="23">
        <v>1</v>
      </c>
      <c r="AG420">
        <f t="shared" si="364"/>
        <v>0</v>
      </c>
      <c r="AH420">
        <v>0</v>
      </c>
      <c r="AJ420">
        <f t="shared" si="365"/>
        <v>0</v>
      </c>
      <c r="AK420" s="22"/>
      <c r="AN420">
        <v>15</v>
      </c>
      <c r="AO420" s="24">
        <v>2</v>
      </c>
      <c r="AP420" s="25">
        <f t="shared" si="351"/>
        <v>66.638356164383566</v>
      </c>
      <c r="AQ420">
        <v>1</v>
      </c>
      <c r="AS420" s="26">
        <v>0</v>
      </c>
      <c r="AT420" s="24">
        <v>1</v>
      </c>
      <c r="AU420" s="27">
        <v>8</v>
      </c>
      <c r="AV420" s="27"/>
      <c r="AW420" s="22">
        <v>40240</v>
      </c>
      <c r="AX420" s="22" t="str">
        <f>IF(ISERROR(VLOOKUP($J420,'[1]early late'!$G$1:$BT$134,7,FALSE)),"",VLOOKUP($J420,'[1]early late'!$G$1:$BT$134,7,FALSE))</f>
        <v/>
      </c>
      <c r="AY420" s="22">
        <v>40287</v>
      </c>
      <c r="AZ420" s="27">
        <v>1.5333333333333301</v>
      </c>
      <c r="BA420" t="s">
        <v>101</v>
      </c>
      <c r="BB420" s="25">
        <f t="shared" si="366"/>
        <v>0</v>
      </c>
      <c r="BC420" s="27">
        <v>1.67</v>
      </c>
      <c r="BD420" s="27">
        <v>15.26</v>
      </c>
      <c r="BE420" s="27">
        <v>4.09</v>
      </c>
      <c r="BF420" s="27">
        <v>16.02</v>
      </c>
      <c r="BG420" s="27" t="str">
        <f>IF(ISERROR(VLOOKUP($J420,'[1]early late'!$G$1:$BT$134,8,FALSE)),"",VLOOKUP($J420,'[1]early late'!$G$1:$BT$134,8,FALSE))</f>
        <v/>
      </c>
      <c r="BH420" s="27" t="str">
        <f>IF(ISERROR(VLOOKUP($J420,'[1]early late'!$G$1:$BT$134,9,FALSE)),"",VLOOKUP($J420,'[1]early late'!$G$1:$BT$134,9,FALSE))</f>
        <v/>
      </c>
      <c r="BI420" s="27"/>
      <c r="BJ420">
        <v>3.25</v>
      </c>
      <c r="BK420">
        <v>15.5</v>
      </c>
      <c r="BM420" s="28" t="s">
        <v>670</v>
      </c>
      <c r="BN420" s="28" t="str">
        <f>IF(ISERROR(VLOOKUP($J420,'[1]early late'!$G$1:$BT$134,40,FALSE)),"",VLOOKUP($J420,'[1]early late'!$G$1:$BT$134,40,FALSE))</f>
        <v/>
      </c>
      <c r="BO420" s="28" t="str">
        <f>IF(ISERROR(VLOOKUP($J420,'[1]early late'!$G$1:$BT$134,41,FALSE)),"",VLOOKUP($J420,'[1]early late'!$G$1:$BT$134,41,FALSE))</f>
        <v/>
      </c>
      <c r="BP420">
        <f t="shared" si="352"/>
        <v>2.42</v>
      </c>
      <c r="BQ420">
        <f t="shared" si="330"/>
        <v>0.75999999999999979</v>
      </c>
      <c r="BR420">
        <f t="shared" si="331"/>
        <v>-1.6600000000000001</v>
      </c>
      <c r="BS420">
        <f t="shared" si="353"/>
        <v>1.58</v>
      </c>
      <c r="BT420">
        <f t="shared" si="332"/>
        <v>0.24000000000000021</v>
      </c>
      <c r="BU420">
        <f t="shared" si="333"/>
        <v>-1.3399999999999999</v>
      </c>
      <c r="BW420" s="24">
        <f t="shared" si="344"/>
        <v>1</v>
      </c>
      <c r="BX420" s="24">
        <f t="shared" si="334"/>
        <v>0.10999999999999988</v>
      </c>
      <c r="BY420" s="24">
        <f t="shared" si="335"/>
        <v>-0.5</v>
      </c>
      <c r="BZ420" s="24">
        <f t="shared" si="336"/>
        <v>2.84</v>
      </c>
      <c r="CA420" s="24">
        <f t="shared" si="337"/>
        <v>1</v>
      </c>
      <c r="CB420" s="24">
        <f t="shared" si="354"/>
        <v>0</v>
      </c>
      <c r="CC420" s="24">
        <f t="shared" si="338"/>
        <v>1</v>
      </c>
      <c r="CD420" s="25">
        <f t="shared" si="339"/>
        <v>0</v>
      </c>
      <c r="CE420" s="24">
        <f t="shared" si="340"/>
        <v>0</v>
      </c>
      <c r="CF420">
        <f t="shared" si="341"/>
        <v>1</v>
      </c>
      <c r="CG420">
        <f t="shared" si="355"/>
        <v>1</v>
      </c>
      <c r="CH420">
        <f t="shared" si="356"/>
        <v>1</v>
      </c>
      <c r="CI420">
        <f t="shared" si="357"/>
        <v>1</v>
      </c>
      <c r="CJ420">
        <f t="shared" si="358"/>
        <v>1</v>
      </c>
      <c r="CK420">
        <f t="shared" si="362"/>
        <v>5.0632911392405058</v>
      </c>
      <c r="CL420">
        <f t="shared" si="360"/>
        <v>0.41999999999999993</v>
      </c>
      <c r="CM420">
        <f t="shared" si="361"/>
        <v>0</v>
      </c>
      <c r="CN420" t="str">
        <f t="shared" si="342"/>
        <v/>
      </c>
      <c r="CO420" t="str">
        <f t="shared" si="343"/>
        <v/>
      </c>
    </row>
    <row r="421" spans="1:93" ht="16" hidden="1" x14ac:dyDescent="0.2">
      <c r="A421">
        <v>290</v>
      </c>
      <c r="B421" t="s">
        <v>800</v>
      </c>
      <c r="C421" t="s">
        <v>94</v>
      </c>
      <c r="D421" t="s">
        <v>801</v>
      </c>
      <c r="E421" t="s">
        <v>109</v>
      </c>
      <c r="F421" t="s">
        <v>97</v>
      </c>
      <c r="G421">
        <v>90049</v>
      </c>
      <c r="H421" t="s">
        <v>802</v>
      </c>
      <c r="J421" t="str">
        <f t="shared" si="322"/>
        <v>Richard Habic_1</v>
      </c>
      <c r="K421" s="22">
        <v>11755</v>
      </c>
      <c r="L421">
        <v>0</v>
      </c>
      <c r="M421" s="22"/>
      <c r="N421" s="22"/>
      <c r="O421">
        <v>0</v>
      </c>
      <c r="P421">
        <v>0</v>
      </c>
      <c r="Q421">
        <v>0</v>
      </c>
      <c r="R421">
        <f t="shared" si="323"/>
        <v>0</v>
      </c>
      <c r="S421">
        <f t="shared" si="324"/>
        <v>0</v>
      </c>
      <c r="T421">
        <f t="shared" si="325"/>
        <v>0</v>
      </c>
      <c r="U421">
        <f t="shared" si="326"/>
        <v>0</v>
      </c>
      <c r="V421">
        <f t="shared" si="327"/>
        <v>0</v>
      </c>
      <c r="W421">
        <f t="shared" si="367"/>
        <v>0</v>
      </c>
      <c r="X421">
        <f t="shared" si="328"/>
        <v>0</v>
      </c>
      <c r="Y421" s="22" t="s">
        <v>803</v>
      </c>
      <c r="Z421">
        <v>0</v>
      </c>
      <c r="AA421">
        <f t="shared" si="368"/>
        <v>1</v>
      </c>
      <c r="AB421">
        <f t="shared" si="363"/>
        <v>1</v>
      </c>
      <c r="AC421">
        <v>1</v>
      </c>
      <c r="AD421">
        <v>0</v>
      </c>
      <c r="AE421">
        <f t="shared" si="329"/>
        <v>1</v>
      </c>
      <c r="AF421" s="23">
        <v>1</v>
      </c>
      <c r="AG421">
        <f t="shared" si="364"/>
        <v>0</v>
      </c>
      <c r="AH421">
        <v>0</v>
      </c>
      <c r="AJ421">
        <f t="shared" si="365"/>
        <v>0</v>
      </c>
      <c r="AK421" s="22"/>
      <c r="AM421">
        <v>8.5</v>
      </c>
      <c r="AN421">
        <v>15</v>
      </c>
      <c r="AO421" s="24">
        <v>1</v>
      </c>
      <c r="AP421" s="25">
        <f t="shared" si="351"/>
        <v>76.205479452054789</v>
      </c>
      <c r="AQ421">
        <v>1</v>
      </c>
      <c r="AS421" s="26">
        <v>1</v>
      </c>
      <c r="AT421" s="24">
        <v>1</v>
      </c>
      <c r="AU421" s="27">
        <v>8</v>
      </c>
      <c r="AV421" s="27"/>
      <c r="AW421" s="22">
        <v>39976</v>
      </c>
      <c r="AX421" s="22" t="str">
        <f>IF(ISERROR(VLOOKUP($J421,'[1]early late'!$G$1:$BT$134,7,FALSE)),"",VLOOKUP($J421,'[1]early late'!$G$1:$BT$134,7,FALSE))</f>
        <v/>
      </c>
      <c r="AY421" s="22">
        <v>40073</v>
      </c>
      <c r="AZ421" s="27">
        <v>3.1666666666666701</v>
      </c>
      <c r="BA421" t="s">
        <v>245</v>
      </c>
      <c r="BB421" s="25">
        <f t="shared" si="366"/>
        <v>2</v>
      </c>
      <c r="BC421" s="27">
        <v>1.68</v>
      </c>
      <c r="BD421" s="27">
        <v>12.87</v>
      </c>
      <c r="BE421" s="27">
        <v>2.2599999999999998</v>
      </c>
      <c r="BF421" s="27">
        <v>11.8</v>
      </c>
      <c r="BG421" s="27" t="str">
        <f>IF(ISERROR(VLOOKUP($J421,'[1]early late'!$G$1:$BT$134,8,FALSE)),"",VLOOKUP($J421,'[1]early late'!$G$1:$BT$134,8,FALSE))</f>
        <v/>
      </c>
      <c r="BH421" s="27" t="str">
        <f>IF(ISERROR(VLOOKUP($J421,'[1]early late'!$G$1:$BT$134,9,FALSE)),"",VLOOKUP($J421,'[1]early late'!$G$1:$BT$134,9,FALSE))</f>
        <v/>
      </c>
      <c r="BI421" s="27"/>
      <c r="BJ421">
        <v>3.88</v>
      </c>
      <c r="BK421">
        <v>17.45</v>
      </c>
      <c r="BM421" s="28" t="s">
        <v>670</v>
      </c>
      <c r="BN421" s="28" t="str">
        <f>IF(ISERROR(VLOOKUP($J421,'[1]early late'!$G$1:$BT$134,40,FALSE)),"",VLOOKUP($J421,'[1]early late'!$G$1:$BT$134,40,FALSE))</f>
        <v/>
      </c>
      <c r="BO421" s="28" t="str">
        <f>IF(ISERROR(VLOOKUP($J421,'[1]early late'!$G$1:$BT$134,41,FALSE)),"",VLOOKUP($J421,'[1]early late'!$G$1:$BT$134,41,FALSE))</f>
        <v/>
      </c>
      <c r="BP421">
        <f t="shared" si="352"/>
        <v>0.57999999999999985</v>
      </c>
      <c r="BQ421">
        <f t="shared" si="330"/>
        <v>-1.0699999999999985</v>
      </c>
      <c r="BR421">
        <f t="shared" si="331"/>
        <v>-1.6499999999999984</v>
      </c>
      <c r="BS421">
        <f t="shared" si="353"/>
        <v>2.2000000000000002</v>
      </c>
      <c r="BT421">
        <f t="shared" si="332"/>
        <v>4.58</v>
      </c>
      <c r="BU421">
        <f t="shared" si="333"/>
        <v>2.3800000000000008</v>
      </c>
      <c r="BW421" s="24">
        <f t="shared" si="344"/>
        <v>1</v>
      </c>
      <c r="BX421" s="24">
        <f t="shared" si="334"/>
        <v>0.87000000000000011</v>
      </c>
      <c r="BY421" s="24">
        <f t="shared" si="335"/>
        <v>0.74</v>
      </c>
      <c r="BZ421" s="24">
        <f t="shared" si="336"/>
        <v>0.5299999999999998</v>
      </c>
      <c r="CA421" s="24">
        <f t="shared" si="337"/>
        <v>1</v>
      </c>
      <c r="CB421" s="24">
        <f t="shared" si="354"/>
        <v>0</v>
      </c>
      <c r="CC421" s="24">
        <f t="shared" si="338"/>
        <v>1</v>
      </c>
      <c r="CD421" s="25">
        <f t="shared" si="339"/>
        <v>0</v>
      </c>
      <c r="CE421" s="24">
        <f t="shared" si="340"/>
        <v>1</v>
      </c>
      <c r="CF421">
        <f t="shared" si="341"/>
        <v>1</v>
      </c>
      <c r="CG421">
        <f t="shared" si="355"/>
        <v>1</v>
      </c>
      <c r="CH421">
        <f t="shared" si="356"/>
        <v>1</v>
      </c>
      <c r="CI421">
        <f t="shared" si="357"/>
        <v>1</v>
      </c>
      <c r="CJ421">
        <f t="shared" si="358"/>
        <v>1</v>
      </c>
      <c r="CK421">
        <f t="shared" si="362"/>
        <v>3.6363636363636362</v>
      </c>
      <c r="CL421">
        <f t="shared" si="360"/>
        <v>-0.20000000000000018</v>
      </c>
      <c r="CM421">
        <f t="shared" si="361"/>
        <v>0</v>
      </c>
      <c r="CN421" t="str">
        <f t="shared" si="342"/>
        <v/>
      </c>
      <c r="CO421">
        <f t="shared" si="343"/>
        <v>1</v>
      </c>
    </row>
    <row r="422" spans="1:93" ht="16" hidden="1" x14ac:dyDescent="0.2">
      <c r="A422">
        <v>293</v>
      </c>
      <c r="B422" t="s">
        <v>810</v>
      </c>
      <c r="C422" t="s">
        <v>94</v>
      </c>
      <c r="D422" t="s">
        <v>811</v>
      </c>
      <c r="E422" t="s">
        <v>812</v>
      </c>
      <c r="F422" t="s">
        <v>97</v>
      </c>
      <c r="G422">
        <v>92807</v>
      </c>
      <c r="H422" t="s">
        <v>813</v>
      </c>
      <c r="J422" t="str">
        <f t="shared" si="322"/>
        <v>Robert Benson_0</v>
      </c>
      <c r="K422" s="22">
        <v>10733</v>
      </c>
      <c r="L422">
        <v>1</v>
      </c>
      <c r="M422" s="22" t="s">
        <v>814</v>
      </c>
      <c r="N422" s="22"/>
      <c r="O422">
        <v>0</v>
      </c>
      <c r="P422">
        <v>0</v>
      </c>
      <c r="Q422">
        <v>0</v>
      </c>
      <c r="R422">
        <f t="shared" si="323"/>
        <v>0</v>
      </c>
      <c r="S422">
        <f t="shared" si="324"/>
        <v>1</v>
      </c>
      <c r="T422">
        <f t="shared" si="325"/>
        <v>0</v>
      </c>
      <c r="U422">
        <f t="shared" si="326"/>
        <v>0</v>
      </c>
      <c r="V422">
        <f t="shared" si="327"/>
        <v>0</v>
      </c>
      <c r="W422">
        <f t="shared" si="367"/>
        <v>0</v>
      </c>
      <c r="X422">
        <f t="shared" si="328"/>
        <v>0</v>
      </c>
      <c r="Y422" s="22" t="s">
        <v>815</v>
      </c>
      <c r="Z422">
        <v>0</v>
      </c>
      <c r="AA422">
        <f t="shared" si="368"/>
        <v>1</v>
      </c>
      <c r="AB422">
        <f t="shared" si="363"/>
        <v>1</v>
      </c>
      <c r="AC422">
        <v>0</v>
      </c>
      <c r="AD422">
        <v>1</v>
      </c>
      <c r="AE422">
        <f t="shared" si="329"/>
        <v>0</v>
      </c>
      <c r="AF422" s="23">
        <f t="shared" ref="AF422:AF453" si="369">IF(ISERROR(SEARCH("canth",Y422)),0,1)</f>
        <v>0</v>
      </c>
      <c r="AG422">
        <f t="shared" si="364"/>
        <v>0</v>
      </c>
      <c r="AH422">
        <v>0</v>
      </c>
      <c r="AJ422">
        <f t="shared" si="365"/>
        <v>0</v>
      </c>
      <c r="AK422" s="22"/>
      <c r="AN422" t="str">
        <f>IF(ISERROR(VLOOKUP($J422,'[1]early late'!$G$1:$BT$134,6,FALSE)),"",VLOOKUP($J422,'[1]early late'!$G$1:$BT$134,6,FALSE))</f>
        <v/>
      </c>
      <c r="AO422" s="24">
        <v>1</v>
      </c>
      <c r="AP422" s="25">
        <f t="shared" si="351"/>
        <v>69.676712328767124</v>
      </c>
      <c r="AQ422">
        <v>1</v>
      </c>
      <c r="AS422" s="26">
        <v>0</v>
      </c>
      <c r="AT422" s="24">
        <v>1</v>
      </c>
      <c r="AU422" s="27">
        <v>8</v>
      </c>
      <c r="AV422" s="27"/>
      <c r="AW422" s="22">
        <v>36537</v>
      </c>
      <c r="AX422" s="22" t="str">
        <f>IF(ISERROR(VLOOKUP($J422,'[1]early late'!$G$1:$BT$134,7,FALSE)),"",VLOOKUP($J422,'[1]early late'!$G$1:$BT$134,7,FALSE))</f>
        <v/>
      </c>
      <c r="AY422" s="22">
        <v>36585</v>
      </c>
      <c r="AZ422" s="27">
        <v>1.56666666666667</v>
      </c>
      <c r="BA422" t="s">
        <v>101</v>
      </c>
      <c r="BB422" s="25">
        <f t="shared" si="366"/>
        <v>0</v>
      </c>
      <c r="BC422" s="27">
        <v>1.66</v>
      </c>
      <c r="BD422" s="27">
        <v>13.55</v>
      </c>
      <c r="BE422" s="27">
        <v>4.25</v>
      </c>
      <c r="BF422" s="27">
        <v>14.86</v>
      </c>
      <c r="BG422" s="27" t="str">
        <f>IF(ISERROR(VLOOKUP($J422,'[1]early late'!$G$1:$BT$134,8,FALSE)),"",VLOOKUP($J422,'[1]early late'!$G$1:$BT$134,8,FALSE))</f>
        <v/>
      </c>
      <c r="BH422" s="27" t="str">
        <f>IF(ISERROR(VLOOKUP($J422,'[1]early late'!$G$1:$BT$134,9,FALSE)),"",VLOOKUP($J422,'[1]early late'!$G$1:$BT$134,9,FALSE))</f>
        <v/>
      </c>
      <c r="BI422" s="27"/>
      <c r="BJ422">
        <v>3.56</v>
      </c>
      <c r="BK422">
        <v>12.1</v>
      </c>
      <c r="BM422" s="28" t="s">
        <v>323</v>
      </c>
      <c r="BN422" s="28" t="str">
        <f>IF(ISERROR(VLOOKUP($J422,'[1]early late'!$G$1:$BT$134,40,FALSE)),"",VLOOKUP($J422,'[1]early late'!$G$1:$BT$134,40,FALSE))</f>
        <v/>
      </c>
      <c r="BO422" s="28" t="str">
        <f>IF(ISERROR(VLOOKUP($J422,'[1]early late'!$G$1:$BT$134,41,FALSE)),"",VLOOKUP($J422,'[1]early late'!$G$1:$BT$134,41,FALSE))</f>
        <v/>
      </c>
      <c r="BP422">
        <f t="shared" si="352"/>
        <v>2.59</v>
      </c>
      <c r="BQ422">
        <f t="shared" si="330"/>
        <v>1.3099999999999987</v>
      </c>
      <c r="BR422">
        <f t="shared" si="331"/>
        <v>-1.2800000000000011</v>
      </c>
      <c r="BS422">
        <f t="shared" si="353"/>
        <v>1.9000000000000001</v>
      </c>
      <c r="BT422">
        <f t="shared" si="332"/>
        <v>-1.4500000000000011</v>
      </c>
      <c r="BU422">
        <f t="shared" si="333"/>
        <v>-3.3500000000000014</v>
      </c>
      <c r="BW422" s="24">
        <f t="shared" si="344"/>
        <v>1</v>
      </c>
      <c r="BX422" s="24">
        <f t="shared" si="334"/>
        <v>-0.92000000000000037</v>
      </c>
      <c r="BY422" s="24">
        <f t="shared" si="335"/>
        <v>8.9999999999999858E-2</v>
      </c>
      <c r="BZ422" s="24">
        <f t="shared" si="336"/>
        <v>2.3899999999999997</v>
      </c>
      <c r="CA422" s="24">
        <f t="shared" si="337"/>
        <v>1</v>
      </c>
      <c r="CB422" s="24">
        <f t="shared" si="354"/>
        <v>0</v>
      </c>
      <c r="CC422" s="24">
        <f t="shared" si="338"/>
        <v>1</v>
      </c>
      <c r="CD422" s="25">
        <f t="shared" si="339"/>
        <v>0</v>
      </c>
      <c r="CE422" s="24">
        <f t="shared" si="340"/>
        <v>0</v>
      </c>
      <c r="CF422">
        <f t="shared" si="341"/>
        <v>1</v>
      </c>
      <c r="CG422">
        <f t="shared" si="355"/>
        <v>1</v>
      </c>
      <c r="CH422">
        <f t="shared" si="356"/>
        <v>1</v>
      </c>
      <c r="CI422">
        <f t="shared" si="357"/>
        <v>1</v>
      </c>
      <c r="CJ422">
        <f t="shared" si="358"/>
        <v>1</v>
      </c>
      <c r="CK422">
        <f t="shared" si="362"/>
        <v>4.2105263157894735</v>
      </c>
      <c r="CL422">
        <f t="shared" si="360"/>
        <v>9.9999999999999867E-2</v>
      </c>
      <c r="CM422">
        <f t="shared" si="361"/>
        <v>0</v>
      </c>
      <c r="CN422" t="str">
        <f t="shared" si="342"/>
        <v/>
      </c>
      <c r="CO422">
        <f t="shared" si="343"/>
        <v>1</v>
      </c>
    </row>
    <row r="423" spans="1:93" ht="16" hidden="1" x14ac:dyDescent="0.2">
      <c r="A423">
        <v>311</v>
      </c>
      <c r="B423" t="s">
        <v>850</v>
      </c>
      <c r="C423" t="s">
        <v>94</v>
      </c>
      <c r="J423" t="str">
        <f t="shared" si="322"/>
        <v>Yalile Arroyo_0</v>
      </c>
      <c r="K423" s="22">
        <v>13438</v>
      </c>
      <c r="L423">
        <v>0</v>
      </c>
      <c r="M423" s="22"/>
      <c r="N423" s="22"/>
      <c r="O423">
        <v>0</v>
      </c>
      <c r="P423">
        <v>0</v>
      </c>
      <c r="Q423">
        <v>0</v>
      </c>
      <c r="R423">
        <f t="shared" si="323"/>
        <v>0</v>
      </c>
      <c r="S423">
        <f t="shared" si="324"/>
        <v>0</v>
      </c>
      <c r="T423">
        <f t="shared" si="325"/>
        <v>0</v>
      </c>
      <c r="U423">
        <f t="shared" si="326"/>
        <v>0</v>
      </c>
      <c r="V423">
        <f t="shared" si="327"/>
        <v>0</v>
      </c>
      <c r="W423">
        <f t="shared" si="367"/>
        <v>0</v>
      </c>
      <c r="X423">
        <f t="shared" si="328"/>
        <v>0</v>
      </c>
      <c r="Y423" s="22" t="s">
        <v>851</v>
      </c>
      <c r="Z423">
        <v>0</v>
      </c>
      <c r="AA423">
        <f t="shared" si="368"/>
        <v>1</v>
      </c>
      <c r="AB423">
        <f t="shared" si="363"/>
        <v>1</v>
      </c>
      <c r="AC423">
        <v>1</v>
      </c>
      <c r="AD423">
        <v>0</v>
      </c>
      <c r="AE423">
        <f t="shared" si="329"/>
        <v>0</v>
      </c>
      <c r="AF423" s="23">
        <f t="shared" si="369"/>
        <v>1</v>
      </c>
      <c r="AG423">
        <f t="shared" si="364"/>
        <v>0</v>
      </c>
      <c r="AH423">
        <v>0</v>
      </c>
      <c r="AJ423">
        <f t="shared" si="365"/>
        <v>0</v>
      </c>
      <c r="AK423" s="22" t="s">
        <v>852</v>
      </c>
      <c r="AN423">
        <v>15</v>
      </c>
      <c r="AO423" s="24">
        <v>2</v>
      </c>
      <c r="AP423" s="25">
        <f t="shared" si="351"/>
        <v>73.819178082191783</v>
      </c>
      <c r="AQ423" s="28">
        <v>1</v>
      </c>
      <c r="AS423" s="26">
        <v>0</v>
      </c>
      <c r="AT423" s="24">
        <v>1</v>
      </c>
      <c r="AU423" s="27">
        <v>8</v>
      </c>
      <c r="AV423" s="27"/>
      <c r="AW423" s="29">
        <v>40774</v>
      </c>
      <c r="AX423" s="22" t="str">
        <f>IF(ISERROR(VLOOKUP($J423,'[1]early late'!$G$1:$BT$134,7,FALSE)),"",VLOOKUP($J423,'[1]early late'!$G$1:$BT$134,7,FALSE))</f>
        <v/>
      </c>
      <c r="AY423" s="29">
        <v>40856</v>
      </c>
      <c r="AZ423" s="27">
        <v>2.6666666666666701</v>
      </c>
      <c r="BA423" t="s">
        <v>101</v>
      </c>
      <c r="BB423" s="25">
        <f t="shared" si="366"/>
        <v>0</v>
      </c>
      <c r="BC423">
        <v>-1.2</v>
      </c>
      <c r="BD423">
        <v>16.190000000000001</v>
      </c>
      <c r="BE423">
        <v>1.84</v>
      </c>
      <c r="BF423">
        <v>16.600000000000001</v>
      </c>
      <c r="BG423" s="27" t="str">
        <f>IF(ISERROR(VLOOKUP($J423,'[1]early late'!$G$1:$BT$134,8,FALSE)),"",VLOOKUP($J423,'[1]early late'!$G$1:$BT$134,8,FALSE))</f>
        <v/>
      </c>
      <c r="BH423" s="27" t="str">
        <f>IF(ISERROR(VLOOKUP($J423,'[1]early late'!$G$1:$BT$134,9,FALSE)),"",VLOOKUP($J423,'[1]early late'!$G$1:$BT$134,9,FALSE))</f>
        <v/>
      </c>
      <c r="BJ423">
        <v>4.47</v>
      </c>
      <c r="BK423">
        <v>22.06</v>
      </c>
      <c r="BN423" s="28" t="str">
        <f>IF(ISERROR(VLOOKUP($J423,'[1]early late'!$G$1:$BT$134,40,FALSE)),"",VLOOKUP($J423,'[1]early late'!$G$1:$BT$134,40,FALSE))</f>
        <v/>
      </c>
      <c r="BO423" s="28" t="str">
        <f>IF(ISERROR(VLOOKUP($J423,'[1]early late'!$G$1:$BT$134,41,FALSE)),"",VLOOKUP($J423,'[1]early late'!$G$1:$BT$134,41,FALSE))</f>
        <v/>
      </c>
      <c r="BP423">
        <f t="shared" si="352"/>
        <v>3.04</v>
      </c>
      <c r="BQ423">
        <f t="shared" si="330"/>
        <v>0.41000000000000014</v>
      </c>
      <c r="BR423">
        <f t="shared" si="331"/>
        <v>-2.63</v>
      </c>
      <c r="BS423">
        <f t="shared" si="353"/>
        <v>5.67</v>
      </c>
      <c r="BT423">
        <f t="shared" si="332"/>
        <v>5.8699999999999974</v>
      </c>
      <c r="BU423">
        <f t="shared" si="333"/>
        <v>0.19999999999999929</v>
      </c>
      <c r="BW423" s="24">
        <f t="shared" si="344"/>
        <v>1</v>
      </c>
      <c r="BX423" s="24">
        <f t="shared" si="334"/>
        <v>0.81999999999999984</v>
      </c>
      <c r="BY423" s="24">
        <f t="shared" si="335"/>
        <v>-2.81</v>
      </c>
      <c r="BZ423" s="24">
        <f t="shared" si="336"/>
        <v>0.22999999999999998</v>
      </c>
      <c r="CA423" s="24">
        <f t="shared" si="337"/>
        <v>0</v>
      </c>
      <c r="CB423" s="24">
        <f t="shared" si="354"/>
        <v>0</v>
      </c>
      <c r="CC423" s="24">
        <f t="shared" si="338"/>
        <v>1</v>
      </c>
      <c r="CD423" s="25">
        <f t="shared" si="339"/>
        <v>0</v>
      </c>
      <c r="CE423" s="24">
        <f t="shared" si="340"/>
        <v>1</v>
      </c>
      <c r="CF423">
        <f t="shared" si="341"/>
        <v>1</v>
      </c>
      <c r="CG423">
        <f t="shared" si="355"/>
        <v>1</v>
      </c>
      <c r="CH423">
        <f t="shared" si="356"/>
        <v>1</v>
      </c>
      <c r="CI423">
        <f t="shared" si="357"/>
        <v>1</v>
      </c>
      <c r="CJ423">
        <f t="shared" si="358"/>
        <v>1</v>
      </c>
      <c r="CK423">
        <f t="shared" si="362"/>
        <v>1.4109347442680775</v>
      </c>
      <c r="CL423">
        <f t="shared" si="360"/>
        <v>-3.67</v>
      </c>
      <c r="CM423">
        <f t="shared" si="361"/>
        <v>1</v>
      </c>
      <c r="CN423">
        <f t="shared" si="342"/>
        <v>1</v>
      </c>
      <c r="CO423">
        <f t="shared" si="343"/>
        <v>1</v>
      </c>
    </row>
    <row r="424" spans="1:93" ht="16" hidden="1" x14ac:dyDescent="0.2">
      <c r="A424">
        <v>312</v>
      </c>
      <c r="B424" t="s">
        <v>850</v>
      </c>
      <c r="C424" t="s">
        <v>94</v>
      </c>
      <c r="J424" t="str">
        <f t="shared" si="322"/>
        <v>Yalile Arroyo_1</v>
      </c>
      <c r="K424" s="22">
        <v>13438</v>
      </c>
      <c r="L424">
        <v>0</v>
      </c>
      <c r="M424" s="22"/>
      <c r="N424" s="22"/>
      <c r="O424">
        <v>0</v>
      </c>
      <c r="P424">
        <v>0</v>
      </c>
      <c r="Q424">
        <v>0</v>
      </c>
      <c r="R424">
        <f t="shared" si="323"/>
        <v>0</v>
      </c>
      <c r="S424">
        <f t="shared" si="324"/>
        <v>0</v>
      </c>
      <c r="T424">
        <f t="shared" si="325"/>
        <v>0</v>
      </c>
      <c r="U424">
        <f t="shared" si="326"/>
        <v>0</v>
      </c>
      <c r="V424">
        <f t="shared" si="327"/>
        <v>0</v>
      </c>
      <c r="W424">
        <f t="shared" si="367"/>
        <v>0</v>
      </c>
      <c r="X424">
        <f t="shared" si="328"/>
        <v>0</v>
      </c>
      <c r="Y424" s="22" t="s">
        <v>851</v>
      </c>
      <c r="Z424">
        <v>0</v>
      </c>
      <c r="AA424">
        <f t="shared" si="368"/>
        <v>1</v>
      </c>
      <c r="AB424">
        <f t="shared" si="363"/>
        <v>1</v>
      </c>
      <c r="AC424">
        <v>1</v>
      </c>
      <c r="AD424">
        <v>0</v>
      </c>
      <c r="AE424">
        <f t="shared" si="329"/>
        <v>0</v>
      </c>
      <c r="AF424" s="23">
        <f t="shared" si="369"/>
        <v>1</v>
      </c>
      <c r="AG424">
        <f t="shared" si="364"/>
        <v>0</v>
      </c>
      <c r="AH424">
        <v>0</v>
      </c>
      <c r="AJ424">
        <f t="shared" si="365"/>
        <v>0</v>
      </c>
      <c r="AK424" s="22" t="s">
        <v>852</v>
      </c>
      <c r="AN424">
        <v>15</v>
      </c>
      <c r="AO424" s="24">
        <v>2</v>
      </c>
      <c r="AP424" s="25">
        <f t="shared" si="351"/>
        <v>73.819178082191783</v>
      </c>
      <c r="AQ424" s="28">
        <v>1</v>
      </c>
      <c r="AS424" s="26">
        <v>1</v>
      </c>
      <c r="AT424" s="24">
        <v>1</v>
      </c>
      <c r="AU424" s="27">
        <v>8</v>
      </c>
      <c r="AV424" s="27"/>
      <c r="AW424" s="29">
        <v>40774</v>
      </c>
      <c r="AX424" s="22" t="str">
        <f>IF(ISERROR(VLOOKUP($J424,'[1]early late'!$G$1:$BT$134,7,FALSE)),"",VLOOKUP($J424,'[1]early late'!$G$1:$BT$134,7,FALSE))</f>
        <v/>
      </c>
      <c r="AY424" s="29">
        <v>40856</v>
      </c>
      <c r="AZ424" s="27">
        <v>2.6666666666666701</v>
      </c>
      <c r="BA424" t="s">
        <v>101</v>
      </c>
      <c r="BB424" s="25">
        <f t="shared" si="366"/>
        <v>0</v>
      </c>
      <c r="BC424">
        <v>1.61</v>
      </c>
      <c r="BD424">
        <v>19.13</v>
      </c>
      <c r="BE424">
        <v>1.61</v>
      </c>
      <c r="BF424">
        <v>19.48</v>
      </c>
      <c r="BG424" s="27" t="str">
        <f>IF(ISERROR(VLOOKUP($J424,'[1]early late'!$G$1:$BT$134,8,FALSE)),"",VLOOKUP($J424,'[1]early late'!$G$1:$BT$134,8,FALSE))</f>
        <v/>
      </c>
      <c r="BH424" s="27" t="str">
        <f>IF(ISERROR(VLOOKUP($J424,'[1]early late'!$G$1:$BT$134,9,FALSE)),"",VLOOKUP($J424,'[1]early late'!$G$1:$BT$134,9,FALSE))</f>
        <v/>
      </c>
      <c r="BJ424">
        <v>3.65</v>
      </c>
      <c r="BK424">
        <v>21.93</v>
      </c>
      <c r="BN424" s="28" t="str">
        <f>IF(ISERROR(VLOOKUP($J424,'[1]early late'!$G$1:$BT$134,40,FALSE)),"",VLOOKUP($J424,'[1]early late'!$G$1:$BT$134,40,FALSE))</f>
        <v/>
      </c>
      <c r="BO424" s="28" t="str">
        <f>IF(ISERROR(VLOOKUP($J424,'[1]early late'!$G$1:$BT$134,41,FALSE)),"",VLOOKUP($J424,'[1]early late'!$G$1:$BT$134,41,FALSE))</f>
        <v/>
      </c>
      <c r="BP424">
        <f t="shared" si="352"/>
        <v>0</v>
      </c>
      <c r="BQ424">
        <f t="shared" si="330"/>
        <v>0.35000000000000142</v>
      </c>
      <c r="BR424">
        <f t="shared" si="331"/>
        <v>0.35000000000000142</v>
      </c>
      <c r="BS424">
        <f t="shared" si="353"/>
        <v>2.04</v>
      </c>
      <c r="BT424">
        <f t="shared" si="332"/>
        <v>2.8000000000000007</v>
      </c>
      <c r="BU424">
        <f t="shared" si="333"/>
        <v>0.76000000000000156</v>
      </c>
      <c r="BW424" s="24">
        <f t="shared" si="344"/>
        <v>0</v>
      </c>
      <c r="BX424" s="24">
        <f t="shared" si="334"/>
        <v>-0.81999999999999984</v>
      </c>
      <c r="BY424" s="24">
        <f t="shared" si="335"/>
        <v>2.81</v>
      </c>
      <c r="BZ424" s="24">
        <f t="shared" si="336"/>
        <v>-0.22999999999999998</v>
      </c>
      <c r="CA424" s="24">
        <f t="shared" si="337"/>
        <v>0</v>
      </c>
      <c r="CB424" s="24" t="str">
        <f t="shared" si="354"/>
        <v/>
      </c>
      <c r="CC424" s="24">
        <f t="shared" si="338"/>
        <v>1</v>
      </c>
      <c r="CD424" s="25">
        <f t="shared" si="339"/>
        <v>0</v>
      </c>
      <c r="CE424" s="24">
        <f t="shared" si="340"/>
        <v>1</v>
      </c>
      <c r="CF424">
        <f t="shared" si="341"/>
        <v>1</v>
      </c>
      <c r="CG424">
        <f t="shared" si="355"/>
        <v>1</v>
      </c>
      <c r="CH424">
        <f t="shared" si="356"/>
        <v>1</v>
      </c>
      <c r="CI424">
        <f t="shared" si="357"/>
        <v>1</v>
      </c>
      <c r="CJ424">
        <f t="shared" si="358"/>
        <v>1</v>
      </c>
      <c r="CK424">
        <f t="shared" si="362"/>
        <v>3.9215686274509802</v>
      </c>
      <c r="CL424">
        <f t="shared" si="360"/>
        <v>-4.0000000000000036E-2</v>
      </c>
      <c r="CM424">
        <f t="shared" si="361"/>
        <v>0</v>
      </c>
      <c r="CN424" t="str">
        <f t="shared" si="342"/>
        <v/>
      </c>
      <c r="CO424">
        <f t="shared" si="343"/>
        <v>1</v>
      </c>
    </row>
    <row r="425" spans="1:93" ht="16" hidden="1" x14ac:dyDescent="0.2">
      <c r="A425">
        <v>313</v>
      </c>
      <c r="B425" t="s">
        <v>853</v>
      </c>
      <c r="C425" t="s">
        <v>94</v>
      </c>
      <c r="J425" t="str">
        <f t="shared" si="322"/>
        <v>Yung Sheng Wang_0</v>
      </c>
      <c r="K425" s="22">
        <v>18086</v>
      </c>
      <c r="L425">
        <v>0</v>
      </c>
      <c r="M425" s="22"/>
      <c r="N425" s="22"/>
      <c r="O425">
        <v>0</v>
      </c>
      <c r="P425">
        <v>0</v>
      </c>
      <c r="Q425">
        <v>0</v>
      </c>
      <c r="R425">
        <f t="shared" si="323"/>
        <v>0</v>
      </c>
      <c r="S425">
        <f t="shared" si="324"/>
        <v>0</v>
      </c>
      <c r="T425">
        <f t="shared" si="325"/>
        <v>0</v>
      </c>
      <c r="U425">
        <f t="shared" si="326"/>
        <v>0</v>
      </c>
      <c r="V425">
        <f t="shared" si="327"/>
        <v>0</v>
      </c>
      <c r="W425">
        <f t="shared" si="367"/>
        <v>0</v>
      </c>
      <c r="X425">
        <f t="shared" si="328"/>
        <v>0</v>
      </c>
      <c r="Y425" s="22" t="s">
        <v>854</v>
      </c>
      <c r="Z425">
        <v>0</v>
      </c>
      <c r="AA425">
        <f t="shared" si="368"/>
        <v>1</v>
      </c>
      <c r="AB425">
        <f t="shared" si="363"/>
        <v>1</v>
      </c>
      <c r="AC425">
        <v>0</v>
      </c>
      <c r="AD425">
        <v>1</v>
      </c>
      <c r="AE425">
        <f t="shared" si="329"/>
        <v>0</v>
      </c>
      <c r="AF425" s="23">
        <f t="shared" si="369"/>
        <v>0</v>
      </c>
      <c r="AG425">
        <f t="shared" si="364"/>
        <v>1</v>
      </c>
      <c r="AH425">
        <v>0</v>
      </c>
      <c r="AJ425">
        <f t="shared" si="365"/>
        <v>0</v>
      </c>
      <c r="AK425" s="22"/>
      <c r="AN425">
        <v>14</v>
      </c>
      <c r="AO425" s="24">
        <v>1</v>
      </c>
      <c r="AP425" s="25">
        <f t="shared" si="351"/>
        <v>59.180821917808217</v>
      </c>
      <c r="AQ425" s="28">
        <v>1</v>
      </c>
      <c r="AS425" s="26">
        <v>0</v>
      </c>
      <c r="AT425" s="24">
        <v>1</v>
      </c>
      <c r="AU425" s="27">
        <v>8</v>
      </c>
      <c r="AV425" s="27"/>
      <c r="AW425" s="29">
        <v>40002</v>
      </c>
      <c r="AX425" s="22" t="str">
        <f>IF(ISERROR(VLOOKUP($J425,'[1]early late'!$G$1:$BT$134,7,FALSE)),"",VLOOKUP($J425,'[1]early late'!$G$1:$BT$134,7,FALSE))</f>
        <v/>
      </c>
      <c r="AY425" s="29">
        <v>40206</v>
      </c>
      <c r="AZ425" s="27">
        <v>6.6666666666666696</v>
      </c>
      <c r="BA425" t="s">
        <v>101</v>
      </c>
      <c r="BB425" s="25">
        <f t="shared" si="366"/>
        <v>0</v>
      </c>
      <c r="BC425">
        <v>2.13</v>
      </c>
      <c r="BD425">
        <v>21.48</v>
      </c>
      <c r="BE425">
        <v>1.62</v>
      </c>
      <c r="BF425">
        <v>19.64</v>
      </c>
      <c r="BG425" s="27" t="str">
        <f>IF(ISERROR(VLOOKUP($J425,'[1]early late'!$G$1:$BT$134,8,FALSE)),"",VLOOKUP($J425,'[1]early late'!$G$1:$BT$134,8,FALSE))</f>
        <v/>
      </c>
      <c r="BH425" s="27" t="str">
        <f>IF(ISERROR(VLOOKUP($J425,'[1]early late'!$G$1:$BT$134,9,FALSE)),"",VLOOKUP($J425,'[1]early late'!$G$1:$BT$134,9,FALSE))</f>
        <v/>
      </c>
      <c r="BJ425">
        <v>3.79</v>
      </c>
      <c r="BK425">
        <v>20.62</v>
      </c>
      <c r="BM425" t="s">
        <v>712</v>
      </c>
      <c r="BN425" s="28" t="str">
        <f>IF(ISERROR(VLOOKUP($J425,'[1]early late'!$G$1:$BT$134,40,FALSE)),"",VLOOKUP($J425,'[1]early late'!$G$1:$BT$134,40,FALSE))</f>
        <v/>
      </c>
      <c r="BO425" s="28" t="str">
        <f>IF(ISERROR(VLOOKUP($J425,'[1]early late'!$G$1:$BT$134,41,FALSE)),"",VLOOKUP($J425,'[1]early late'!$G$1:$BT$134,41,FALSE))</f>
        <v/>
      </c>
      <c r="BP425">
        <f t="shared" si="352"/>
        <v>-0.50999999999999979</v>
      </c>
      <c r="BQ425">
        <f t="shared" si="330"/>
        <v>-1.8399999999999999</v>
      </c>
      <c r="BR425">
        <f t="shared" si="331"/>
        <v>-1.33</v>
      </c>
      <c r="BS425">
        <f t="shared" si="353"/>
        <v>1.6600000000000001</v>
      </c>
      <c r="BT425">
        <f t="shared" si="332"/>
        <v>-0.85999999999999943</v>
      </c>
      <c r="BU425">
        <f t="shared" si="333"/>
        <v>-2.5199999999999996</v>
      </c>
      <c r="BW425" s="24">
        <f t="shared" si="344"/>
        <v>1</v>
      </c>
      <c r="BX425" s="24">
        <f t="shared" si="334"/>
        <v>-1</v>
      </c>
      <c r="BY425" s="24">
        <f t="shared" si="335"/>
        <v>0.2699999999999998</v>
      </c>
      <c r="BZ425" s="24">
        <f t="shared" si="336"/>
        <v>-1.3199999999999998</v>
      </c>
      <c r="CA425" s="24">
        <f t="shared" si="337"/>
        <v>1</v>
      </c>
      <c r="CB425" s="24">
        <f t="shared" si="354"/>
        <v>1</v>
      </c>
      <c r="CC425" s="24">
        <f t="shared" si="338"/>
        <v>1</v>
      </c>
      <c r="CD425" s="25">
        <f t="shared" si="339"/>
        <v>0</v>
      </c>
      <c r="CE425" s="24">
        <f t="shared" si="340"/>
        <v>0</v>
      </c>
      <c r="CF425">
        <f t="shared" si="341"/>
        <v>1</v>
      </c>
      <c r="CG425">
        <f t="shared" si="355"/>
        <v>1</v>
      </c>
      <c r="CH425">
        <f t="shared" si="356"/>
        <v>1</v>
      </c>
      <c r="CI425">
        <f t="shared" si="357"/>
        <v>0</v>
      </c>
      <c r="CJ425">
        <f t="shared" si="358"/>
        <v>1</v>
      </c>
      <c r="CK425">
        <f t="shared" si="362"/>
        <v>4.8192771084337345</v>
      </c>
      <c r="CL425">
        <f t="shared" si="360"/>
        <v>0.33999999999999986</v>
      </c>
      <c r="CM425">
        <f t="shared" si="361"/>
        <v>0</v>
      </c>
      <c r="CN425" t="str">
        <f t="shared" si="342"/>
        <v/>
      </c>
      <c r="CO425">
        <f t="shared" si="343"/>
        <v>1</v>
      </c>
    </row>
    <row r="426" spans="1:93" ht="16" hidden="1" x14ac:dyDescent="0.2">
      <c r="A426">
        <v>314</v>
      </c>
      <c r="B426" t="s">
        <v>853</v>
      </c>
      <c r="C426" t="s">
        <v>94</v>
      </c>
      <c r="J426" t="str">
        <f t="shared" si="322"/>
        <v>Yung Sheng Wang_1</v>
      </c>
      <c r="K426" s="22">
        <v>18086</v>
      </c>
      <c r="L426">
        <v>0</v>
      </c>
      <c r="M426" s="22"/>
      <c r="N426" s="22"/>
      <c r="O426">
        <v>0</v>
      </c>
      <c r="P426">
        <v>0</v>
      </c>
      <c r="Q426">
        <v>0</v>
      </c>
      <c r="R426">
        <f t="shared" si="323"/>
        <v>0</v>
      </c>
      <c r="S426">
        <f t="shared" si="324"/>
        <v>0</v>
      </c>
      <c r="T426">
        <f t="shared" si="325"/>
        <v>0</v>
      </c>
      <c r="U426">
        <f t="shared" si="326"/>
        <v>0</v>
      </c>
      <c r="V426">
        <f t="shared" si="327"/>
        <v>0</v>
      </c>
      <c r="W426">
        <f t="shared" si="367"/>
        <v>0</v>
      </c>
      <c r="X426">
        <f t="shared" si="328"/>
        <v>0</v>
      </c>
      <c r="Y426" s="22" t="s">
        <v>854</v>
      </c>
      <c r="Z426">
        <v>0</v>
      </c>
      <c r="AA426">
        <f t="shared" si="368"/>
        <v>1</v>
      </c>
      <c r="AB426">
        <f t="shared" si="363"/>
        <v>1</v>
      </c>
      <c r="AC426">
        <v>0</v>
      </c>
      <c r="AD426">
        <v>1</v>
      </c>
      <c r="AE426">
        <f t="shared" si="329"/>
        <v>0</v>
      </c>
      <c r="AF426" s="23">
        <f t="shared" si="369"/>
        <v>0</v>
      </c>
      <c r="AG426">
        <f t="shared" si="364"/>
        <v>1</v>
      </c>
      <c r="AH426">
        <v>0</v>
      </c>
      <c r="AJ426">
        <f t="shared" si="365"/>
        <v>0</v>
      </c>
      <c r="AK426" s="22"/>
      <c r="AN426">
        <v>14</v>
      </c>
      <c r="AO426" s="24">
        <v>1</v>
      </c>
      <c r="AP426" s="25">
        <f t="shared" si="351"/>
        <v>59.180821917808217</v>
      </c>
      <c r="AQ426" s="28">
        <v>1</v>
      </c>
      <c r="AS426" s="26">
        <v>1</v>
      </c>
      <c r="AT426" s="24">
        <v>1</v>
      </c>
      <c r="AU426" s="27">
        <v>8</v>
      </c>
      <c r="AV426" s="27"/>
      <c r="AW426" s="29">
        <v>40002</v>
      </c>
      <c r="AX426" s="22" t="str">
        <f>IF(ISERROR(VLOOKUP($J426,'[1]early late'!$G$1:$BT$134,7,FALSE)),"",VLOOKUP($J426,'[1]early late'!$G$1:$BT$134,7,FALSE))</f>
        <v/>
      </c>
      <c r="AY426" s="29">
        <v>40206</v>
      </c>
      <c r="AZ426" s="27">
        <v>6.6666666666666696</v>
      </c>
      <c r="BA426" t="s">
        <v>101</v>
      </c>
      <c r="BB426" s="25">
        <f t="shared" si="366"/>
        <v>0</v>
      </c>
      <c r="BC426">
        <v>1.86</v>
      </c>
      <c r="BD426">
        <v>19.690000000000001</v>
      </c>
      <c r="BE426">
        <v>2.94</v>
      </c>
      <c r="BF426">
        <v>18.170000000000002</v>
      </c>
      <c r="BG426" s="27" t="str">
        <f>IF(ISERROR(VLOOKUP($J426,'[1]early late'!$G$1:$BT$134,8,FALSE)),"",VLOOKUP($J426,'[1]early late'!$G$1:$BT$134,8,FALSE))</f>
        <v/>
      </c>
      <c r="BH426" s="27" t="str">
        <f>IF(ISERROR(VLOOKUP($J426,'[1]early late'!$G$1:$BT$134,9,FALSE)),"",VLOOKUP($J426,'[1]early late'!$G$1:$BT$134,9,FALSE))</f>
        <v/>
      </c>
      <c r="BJ426">
        <v>4.79</v>
      </c>
      <c r="BK426">
        <v>20.350000000000001</v>
      </c>
      <c r="BM426" t="s">
        <v>712</v>
      </c>
      <c r="BN426" s="28" t="str">
        <f>IF(ISERROR(VLOOKUP($J426,'[1]early late'!$G$1:$BT$134,40,FALSE)),"",VLOOKUP($J426,'[1]early late'!$G$1:$BT$134,40,FALSE))</f>
        <v/>
      </c>
      <c r="BO426" s="28" t="str">
        <f>IF(ISERROR(VLOOKUP($J426,'[1]early late'!$G$1:$BT$134,41,FALSE)),"",VLOOKUP($J426,'[1]early late'!$G$1:$BT$134,41,FALSE))</f>
        <v/>
      </c>
      <c r="BP426">
        <f t="shared" si="352"/>
        <v>1.0799999999999998</v>
      </c>
      <c r="BQ426">
        <f t="shared" si="330"/>
        <v>-1.5199999999999996</v>
      </c>
      <c r="BR426">
        <f t="shared" si="331"/>
        <v>-2.5999999999999996</v>
      </c>
      <c r="BS426">
        <f t="shared" si="353"/>
        <v>2.9299999999999997</v>
      </c>
      <c r="BT426">
        <f t="shared" si="332"/>
        <v>0.66000000000000014</v>
      </c>
      <c r="BU426">
        <f t="shared" si="333"/>
        <v>-2.2699999999999996</v>
      </c>
      <c r="BW426" s="24">
        <f t="shared" si="344"/>
        <v>0</v>
      </c>
      <c r="BX426" s="24">
        <f t="shared" si="334"/>
        <v>1</v>
      </c>
      <c r="BY426" s="24">
        <f t="shared" si="335"/>
        <v>-0.2699999999999998</v>
      </c>
      <c r="BZ426" s="24">
        <f t="shared" si="336"/>
        <v>1.3199999999999998</v>
      </c>
      <c r="CA426" s="24">
        <f t="shared" si="337"/>
        <v>1</v>
      </c>
      <c r="CB426" s="24" t="str">
        <f t="shared" si="354"/>
        <v/>
      </c>
      <c r="CC426" s="24">
        <f t="shared" si="338"/>
        <v>1</v>
      </c>
      <c r="CD426" s="25">
        <f t="shared" si="339"/>
        <v>0</v>
      </c>
      <c r="CE426" s="24">
        <f t="shared" si="340"/>
        <v>0</v>
      </c>
      <c r="CF426">
        <f t="shared" si="341"/>
        <v>1</v>
      </c>
      <c r="CG426">
        <f t="shared" si="355"/>
        <v>1</v>
      </c>
      <c r="CH426">
        <f t="shared" si="356"/>
        <v>1</v>
      </c>
      <c r="CI426">
        <f t="shared" si="357"/>
        <v>0</v>
      </c>
      <c r="CJ426">
        <f t="shared" si="358"/>
        <v>1</v>
      </c>
      <c r="CK426">
        <f t="shared" si="362"/>
        <v>2.7303754266211606</v>
      </c>
      <c r="CL426">
        <f t="shared" si="360"/>
        <v>-0.92999999999999972</v>
      </c>
      <c r="CM426">
        <f t="shared" si="361"/>
        <v>0</v>
      </c>
      <c r="CN426" t="str">
        <f t="shared" si="342"/>
        <v/>
      </c>
      <c r="CO426">
        <f t="shared" si="343"/>
        <v>1</v>
      </c>
    </row>
    <row r="427" spans="1:93" ht="16" hidden="1" x14ac:dyDescent="0.2">
      <c r="A427">
        <v>316</v>
      </c>
      <c r="B427" t="s">
        <v>859</v>
      </c>
      <c r="C427" t="s">
        <v>94</v>
      </c>
      <c r="J427" t="str">
        <f t="shared" si="322"/>
        <v>Yvonne Samaan_0</v>
      </c>
      <c r="K427" s="22">
        <v>11048</v>
      </c>
      <c r="L427">
        <v>1</v>
      </c>
      <c r="M427" s="22" t="s">
        <v>860</v>
      </c>
      <c r="N427" s="22"/>
      <c r="O427">
        <v>0</v>
      </c>
      <c r="P427">
        <v>0</v>
      </c>
      <c r="Q427">
        <v>0</v>
      </c>
      <c r="R427">
        <f t="shared" si="323"/>
        <v>0</v>
      </c>
      <c r="S427">
        <f t="shared" si="324"/>
        <v>1</v>
      </c>
      <c r="T427">
        <f t="shared" si="325"/>
        <v>0</v>
      </c>
      <c r="U427">
        <f t="shared" si="326"/>
        <v>0</v>
      </c>
      <c r="V427">
        <f t="shared" si="327"/>
        <v>0</v>
      </c>
      <c r="W427">
        <f t="shared" si="367"/>
        <v>0</v>
      </c>
      <c r="X427">
        <f t="shared" si="328"/>
        <v>0</v>
      </c>
      <c r="Y427" s="22" t="s">
        <v>761</v>
      </c>
      <c r="Z427">
        <v>0</v>
      </c>
      <c r="AA427">
        <f t="shared" si="368"/>
        <v>1</v>
      </c>
      <c r="AB427">
        <f t="shared" si="363"/>
        <v>1</v>
      </c>
      <c r="AC427">
        <v>1</v>
      </c>
      <c r="AD427">
        <v>0</v>
      </c>
      <c r="AE427">
        <f t="shared" si="329"/>
        <v>0</v>
      </c>
      <c r="AF427" s="23">
        <f t="shared" si="369"/>
        <v>0</v>
      </c>
      <c r="AG427">
        <f t="shared" si="364"/>
        <v>0</v>
      </c>
      <c r="AH427">
        <v>0</v>
      </c>
      <c r="AJ427">
        <f t="shared" si="365"/>
        <v>0</v>
      </c>
      <c r="AK427" s="22"/>
      <c r="AN427">
        <v>15</v>
      </c>
      <c r="AO427" s="24">
        <v>2</v>
      </c>
      <c r="AP427" s="25">
        <f t="shared" si="351"/>
        <v>80.476712328767121</v>
      </c>
      <c r="AQ427" s="28">
        <v>1</v>
      </c>
      <c r="AS427" s="26">
        <v>0</v>
      </c>
      <c r="AT427" s="24">
        <v>1</v>
      </c>
      <c r="AU427" s="27">
        <v>8</v>
      </c>
      <c r="AV427" s="27"/>
      <c r="AW427" s="29">
        <v>40851</v>
      </c>
      <c r="AX427" s="22" t="str">
        <f>IF(ISERROR(VLOOKUP($J427,'[1]early late'!$G$1:$BT$134,7,FALSE)),"",VLOOKUP($J427,'[1]early late'!$G$1:$BT$134,7,FALSE))</f>
        <v/>
      </c>
      <c r="AY427" s="29">
        <v>41033</v>
      </c>
      <c r="AZ427" s="27">
        <v>6</v>
      </c>
      <c r="BA427" t="s">
        <v>101</v>
      </c>
      <c r="BB427" s="25">
        <f t="shared" si="366"/>
        <v>0</v>
      </c>
      <c r="BC427">
        <v>1.61</v>
      </c>
      <c r="BD427">
        <v>17.71</v>
      </c>
      <c r="BE427">
        <v>3</v>
      </c>
      <c r="BF427">
        <v>18.07</v>
      </c>
      <c r="BG427" s="27" t="str">
        <f>IF(ISERROR(VLOOKUP($J427,'[1]early late'!$G$1:$BT$134,8,FALSE)),"",VLOOKUP($J427,'[1]early late'!$G$1:$BT$134,8,FALSE))</f>
        <v/>
      </c>
      <c r="BH427" s="27" t="str">
        <f>IF(ISERROR(VLOOKUP($J427,'[1]early late'!$G$1:$BT$134,9,FALSE)),"",VLOOKUP($J427,'[1]early late'!$G$1:$BT$134,9,FALSE))</f>
        <v/>
      </c>
      <c r="BJ427">
        <v>3.72</v>
      </c>
      <c r="BK427">
        <v>16.010000000000002</v>
      </c>
      <c r="BN427" s="28" t="str">
        <f>IF(ISERROR(VLOOKUP($J427,'[1]early late'!$G$1:$BT$134,40,FALSE)),"",VLOOKUP($J427,'[1]early late'!$G$1:$BT$134,40,FALSE))</f>
        <v/>
      </c>
      <c r="BO427" s="28" t="str">
        <f>IF(ISERROR(VLOOKUP($J427,'[1]early late'!$G$1:$BT$134,41,FALSE)),"",VLOOKUP($J427,'[1]early late'!$G$1:$BT$134,41,FALSE))</f>
        <v/>
      </c>
      <c r="BP427">
        <f t="shared" si="352"/>
        <v>1.39</v>
      </c>
      <c r="BQ427">
        <f t="shared" si="330"/>
        <v>0.35999999999999943</v>
      </c>
      <c r="BR427">
        <f t="shared" si="331"/>
        <v>-1.0300000000000005</v>
      </c>
      <c r="BS427">
        <f t="shared" si="353"/>
        <v>2.1100000000000003</v>
      </c>
      <c r="BT427">
        <f t="shared" si="332"/>
        <v>-1.6999999999999993</v>
      </c>
      <c r="BU427">
        <f t="shared" si="333"/>
        <v>-3.8100000000000005</v>
      </c>
      <c r="BW427" s="24">
        <f t="shared" si="344"/>
        <v>1</v>
      </c>
      <c r="BX427" s="24">
        <f t="shared" si="334"/>
        <v>-0.1599999999999997</v>
      </c>
      <c r="BY427" s="24">
        <f t="shared" si="335"/>
        <v>-0.25</v>
      </c>
      <c r="BZ427" s="24">
        <f t="shared" si="336"/>
        <v>0.79</v>
      </c>
      <c r="CA427" s="24">
        <f t="shared" si="337"/>
        <v>1</v>
      </c>
      <c r="CB427" s="24">
        <f t="shared" si="354"/>
        <v>0</v>
      </c>
      <c r="CC427" s="24">
        <f t="shared" si="338"/>
        <v>1</v>
      </c>
      <c r="CD427" s="25">
        <f t="shared" si="339"/>
        <v>0</v>
      </c>
      <c r="CE427" s="24">
        <f t="shared" si="340"/>
        <v>1</v>
      </c>
      <c r="CF427">
        <f t="shared" si="341"/>
        <v>1</v>
      </c>
      <c r="CG427">
        <f t="shared" si="355"/>
        <v>1</v>
      </c>
      <c r="CH427">
        <f t="shared" si="356"/>
        <v>1</v>
      </c>
      <c r="CI427">
        <f t="shared" si="357"/>
        <v>1</v>
      </c>
      <c r="CJ427">
        <f t="shared" si="358"/>
        <v>1</v>
      </c>
      <c r="CK427">
        <f t="shared" si="362"/>
        <v>3.7914691943127958</v>
      </c>
      <c r="CL427">
        <f t="shared" si="360"/>
        <v>-0.11000000000000032</v>
      </c>
      <c r="CM427">
        <f t="shared" si="361"/>
        <v>0</v>
      </c>
      <c r="CN427" t="str">
        <f t="shared" si="342"/>
        <v/>
      </c>
      <c r="CO427">
        <f t="shared" si="343"/>
        <v>1</v>
      </c>
    </row>
    <row r="428" spans="1:93" ht="16" hidden="1" x14ac:dyDescent="0.2">
      <c r="A428">
        <v>317</v>
      </c>
      <c r="B428" t="s">
        <v>859</v>
      </c>
      <c r="C428" t="s">
        <v>94</v>
      </c>
      <c r="J428" t="str">
        <f t="shared" ref="J428:J491" si="370">(CONCATENATE(B428,"_",AS428))</f>
        <v>Yvonne Samaan_1</v>
      </c>
      <c r="K428" s="22">
        <v>11048</v>
      </c>
      <c r="L428">
        <v>1</v>
      </c>
      <c r="M428" s="22" t="s">
        <v>860</v>
      </c>
      <c r="N428" s="22"/>
      <c r="O428">
        <v>0</v>
      </c>
      <c r="P428">
        <v>0</v>
      </c>
      <c r="Q428">
        <v>0</v>
      </c>
      <c r="R428">
        <f t="shared" ref="R428:R491" si="371">IF(ISERROR(SEARCH("ptosis",M428)),0,1)</f>
        <v>0</v>
      </c>
      <c r="S428">
        <f t="shared" ref="S428:S491" si="372">IF(ISERROR(SEARCH("cataract",M428)),0,1)</f>
        <v>1</v>
      </c>
      <c r="T428">
        <f t="shared" ref="T428:T491" si="373">IF(ISERROR(SEARCH("strab",M428)),0,1)</f>
        <v>0</v>
      </c>
      <c r="U428">
        <f t="shared" ref="U428:U491" si="374">IF(ISERROR(SEARCH("ectropion",M428)),0,1)</f>
        <v>0</v>
      </c>
      <c r="V428">
        <f t="shared" ref="V428:V491" si="375">IF(ISERROR(SEARCH("entropion",M428)),0,1)</f>
        <v>0</v>
      </c>
      <c r="W428">
        <f t="shared" si="367"/>
        <v>0</v>
      </c>
      <c r="X428">
        <f t="shared" ref="X428:X491" si="376">IF(ISERROR(SEARCH("canth",M428)),0,1)</f>
        <v>0</v>
      </c>
      <c r="Y428" s="22" t="s">
        <v>761</v>
      </c>
      <c r="Z428">
        <v>0</v>
      </c>
      <c r="AA428">
        <f t="shared" si="368"/>
        <v>1</v>
      </c>
      <c r="AB428">
        <f t="shared" si="363"/>
        <v>1</v>
      </c>
      <c r="AC428">
        <v>1</v>
      </c>
      <c r="AD428">
        <v>0</v>
      </c>
      <c r="AE428">
        <f t="shared" ref="AE428:AE475" si="377">IF(ISERROR(SEARCH("ectro",Y428)),0,1)</f>
        <v>0</v>
      </c>
      <c r="AF428" s="23">
        <f t="shared" si="369"/>
        <v>0</v>
      </c>
      <c r="AG428">
        <f t="shared" si="364"/>
        <v>0</v>
      </c>
      <c r="AH428">
        <v>0</v>
      </c>
      <c r="AJ428">
        <f t="shared" si="365"/>
        <v>0</v>
      </c>
      <c r="AK428" s="22"/>
      <c r="AN428">
        <v>15</v>
      </c>
      <c r="AO428" s="24">
        <v>2</v>
      </c>
      <c r="AP428" s="25">
        <f t="shared" si="351"/>
        <v>80.476712328767121</v>
      </c>
      <c r="AQ428" s="28">
        <v>1</v>
      </c>
      <c r="AS428" s="26">
        <v>1</v>
      </c>
      <c r="AT428" s="24">
        <v>1</v>
      </c>
      <c r="AU428" s="27">
        <v>8</v>
      </c>
      <c r="AV428" s="27"/>
      <c r="AW428" s="29">
        <v>40851</v>
      </c>
      <c r="AX428" s="22" t="str">
        <f>IF(ISERROR(VLOOKUP($J428,'[1]early late'!$G$1:$BT$134,7,FALSE)),"",VLOOKUP($J428,'[1]early late'!$G$1:$BT$134,7,FALSE))</f>
        <v/>
      </c>
      <c r="AY428" s="29">
        <v>41033</v>
      </c>
      <c r="AZ428" s="27">
        <v>6</v>
      </c>
      <c r="BA428" t="s">
        <v>101</v>
      </c>
      <c r="BB428" s="25">
        <f t="shared" si="366"/>
        <v>0</v>
      </c>
      <c r="BC428">
        <v>1.86</v>
      </c>
      <c r="BD428">
        <v>18.02</v>
      </c>
      <c r="BE428">
        <v>2.21</v>
      </c>
      <c r="BF428">
        <v>19.97</v>
      </c>
      <c r="BG428" s="27" t="str">
        <f>IF(ISERROR(VLOOKUP($J428,'[1]early late'!$G$1:$BT$134,8,FALSE)),"",VLOOKUP($J428,'[1]early late'!$G$1:$BT$134,8,FALSE))</f>
        <v/>
      </c>
      <c r="BH428" s="27" t="str">
        <f>IF(ISERROR(VLOOKUP($J428,'[1]early late'!$G$1:$BT$134,9,FALSE)),"",VLOOKUP($J428,'[1]early late'!$G$1:$BT$134,9,FALSE))</f>
        <v/>
      </c>
      <c r="BJ428">
        <v>3.88</v>
      </c>
      <c r="BK428">
        <v>15.84</v>
      </c>
      <c r="BN428" s="28" t="str">
        <f>IF(ISERROR(VLOOKUP($J428,'[1]early late'!$G$1:$BT$134,40,FALSE)),"",VLOOKUP($J428,'[1]early late'!$G$1:$BT$134,40,FALSE))</f>
        <v/>
      </c>
      <c r="BO428" s="28" t="str">
        <f>IF(ISERROR(VLOOKUP($J428,'[1]early late'!$G$1:$BT$134,41,FALSE)),"",VLOOKUP($J428,'[1]early late'!$G$1:$BT$134,41,FALSE))</f>
        <v/>
      </c>
      <c r="BP428">
        <f t="shared" si="352"/>
        <v>0.34999999999999987</v>
      </c>
      <c r="BQ428">
        <f t="shared" ref="BQ428:BQ491" si="378">BF428-BD428</f>
        <v>1.9499999999999993</v>
      </c>
      <c r="BR428">
        <f t="shared" ref="BR428:BR491" si="379">BQ428-BP428</f>
        <v>1.5999999999999994</v>
      </c>
      <c r="BS428">
        <f t="shared" si="353"/>
        <v>2.0199999999999996</v>
      </c>
      <c r="BT428">
        <f t="shared" ref="BT428:BT491" si="380">IF(AND(ISNUMBER(BD428),ISNUMBER(BK428)),BK428-BD428,"")</f>
        <v>-2.1799999999999997</v>
      </c>
      <c r="BU428">
        <f t="shared" ref="BU428:BU491" si="381">IF(AND(ISNUMBER(BT428),ISNUMBER(BS428)),(BK428-BJ428)-(BD428-BC428),"")</f>
        <v>-4.1999999999999993</v>
      </c>
      <c r="BW428" s="24">
        <f t="shared" si="344"/>
        <v>0</v>
      </c>
      <c r="BX428" s="24">
        <f t="shared" ref="BX428:BX491" si="382">IF($AQ428=1,BJ428-VLOOKUP(CONCATENATE(LEFT($J428,LEN($J428)-1),IF($AS428=0,1,0)),$J$2:$BK$740,MATCH(HLOOKUP($BJ$1,$J$1:$BW$1,1,FALSE),$J$1:$BZ$1,0),FALSE),"")</f>
        <v>0.1599999999999997</v>
      </c>
      <c r="BY428" s="24">
        <f t="shared" ref="BY428:BY491" si="383">IF($AQ428=1,$BC428-VLOOKUP(CONCATENATE(LEFT($J428,LEN($J428)-1),IF($AS428=0,1,0)),$J$2:$BW$740,MATCH(HLOOKUP($BC$1,$J$1:$BW$1,1,FALSE),$J$1:$BZ$1,0),FALSE),"")</f>
        <v>0.25</v>
      </c>
      <c r="BZ428" s="24">
        <f t="shared" ref="BZ428:BZ491" si="384">IF($AQ428=1,$BE428-VLOOKUP(CONCATENATE(LEFT($J428,LEN($J428)-1),IF($AS428=0,1,0)),$J$2:$BW$740,MATCH(HLOOKUP($BE$1,$J$1:$BW$1,1,FALSE),$J$1:$BZ$1,0),FALSE),"")</f>
        <v>-0.79</v>
      </c>
      <c r="CA428" s="24">
        <f t="shared" ref="CA428:CA491" si="385">IF(BY428="","",IF(AND(BY428&gt;-1.0001, BY428&lt;1.0001),1,0))</f>
        <v>1</v>
      </c>
      <c r="CB428" s="24" t="str">
        <f t="shared" si="354"/>
        <v/>
      </c>
      <c r="CC428" s="24">
        <f t="shared" ref="CC428:CC491" si="386">IF(SUM(AB428:AG428)=0,0,1)</f>
        <v>1</v>
      </c>
      <c r="CD428" s="25">
        <f t="shared" ref="CD428:CD491" si="387">IF(CF428=1,IF(AA428+IF(AS428=0,VLOOKUP(CONCATENATE(LEFT(J428,LEN(J428)-1),"1"),$J$2:$BW$677,17,FALSE),VLOOKUP(CONCATENATE(LEFT(J428,LEN(J428)-1),"0"),$J$2:$BW$677,17,FALSE))=2,1,0),"")</f>
        <v>0</v>
      </c>
      <c r="CE428" s="24">
        <f t="shared" ref="CE428:CE491" si="388">IF(BZ428="","",IF(AND(BZ428&gt;-1.0001, BZ428&lt;1.0001),1,0))</f>
        <v>1</v>
      </c>
      <c r="CF428">
        <f t="shared" ref="CF428:CF491" si="389">IF(AND(AND(ISNUMBER(AW428),ISNUMBER(BC428)),ISNUMBER(BJ428)),1,0)</f>
        <v>1</v>
      </c>
      <c r="CG428">
        <f t="shared" si="355"/>
        <v>1</v>
      </c>
      <c r="CH428">
        <f t="shared" si="356"/>
        <v>1</v>
      </c>
      <c r="CI428">
        <f t="shared" si="357"/>
        <v>1</v>
      </c>
      <c r="CJ428">
        <f t="shared" si="358"/>
        <v>1</v>
      </c>
      <c r="CK428">
        <f t="shared" si="362"/>
        <v>3.9603960396039612</v>
      </c>
      <c r="CL428">
        <f t="shared" si="360"/>
        <v>-1.9999999999999574E-2</v>
      </c>
      <c r="CM428">
        <f t="shared" si="361"/>
        <v>0</v>
      </c>
      <c r="CN428" t="str">
        <f t="shared" ref="CN428:CN491" si="390">IF(AND(BC428&lt;0.05,BS428&gt;2.75),1,"")</f>
        <v/>
      </c>
      <c r="CO428">
        <f t="shared" ref="CO428:CO491" si="391">IF(AB428=1,1,"")</f>
        <v>1</v>
      </c>
    </row>
    <row r="429" spans="1:93" ht="16" x14ac:dyDescent="0.2">
      <c r="A429">
        <v>369</v>
      </c>
      <c r="B429" t="s">
        <v>943</v>
      </c>
      <c r="C429" t="s">
        <v>94</v>
      </c>
      <c r="J429" t="str">
        <f t="shared" si="370"/>
        <v>Cristina Newman_0</v>
      </c>
      <c r="K429" s="22">
        <v>28618</v>
      </c>
      <c r="L429">
        <v>0</v>
      </c>
      <c r="M429" s="22"/>
      <c r="N429" s="22"/>
      <c r="O429">
        <v>0</v>
      </c>
      <c r="P429">
        <v>0</v>
      </c>
      <c r="Q429">
        <v>0</v>
      </c>
      <c r="R429">
        <f t="shared" si="371"/>
        <v>0</v>
      </c>
      <c r="S429">
        <f t="shared" si="372"/>
        <v>0</v>
      </c>
      <c r="T429">
        <f t="shared" si="373"/>
        <v>0</v>
      </c>
      <c r="U429">
        <f t="shared" si="374"/>
        <v>0</v>
      </c>
      <c r="V429">
        <f t="shared" si="375"/>
        <v>0</v>
      </c>
      <c r="W429">
        <f t="shared" si="367"/>
        <v>0</v>
      </c>
      <c r="X429">
        <f t="shared" si="376"/>
        <v>0</v>
      </c>
      <c r="Y429" s="22" t="s">
        <v>889</v>
      </c>
      <c r="Z429">
        <v>0</v>
      </c>
      <c r="AA429">
        <f t="shared" si="368"/>
        <v>1</v>
      </c>
      <c r="AB429">
        <f t="shared" si="363"/>
        <v>0</v>
      </c>
      <c r="AC429">
        <v>0</v>
      </c>
      <c r="AD429">
        <v>0</v>
      </c>
      <c r="AE429">
        <f t="shared" si="377"/>
        <v>0</v>
      </c>
      <c r="AF429" s="23">
        <f t="shared" si="369"/>
        <v>0</v>
      </c>
      <c r="AG429">
        <f t="shared" si="364"/>
        <v>0</v>
      </c>
      <c r="AH429">
        <v>0</v>
      </c>
      <c r="AJ429">
        <f t="shared" si="365"/>
        <v>0</v>
      </c>
      <c r="AK429" s="22" t="s">
        <v>944</v>
      </c>
      <c r="AN429">
        <v>15</v>
      </c>
      <c r="AO429" s="24">
        <v>2</v>
      </c>
      <c r="AP429" s="25">
        <f t="shared" si="351"/>
        <v>34.389041095890413</v>
      </c>
      <c r="AQ429">
        <v>1</v>
      </c>
      <c r="AS429" s="26">
        <v>0</v>
      </c>
      <c r="AT429" s="24">
        <v>1</v>
      </c>
      <c r="AU429" s="27">
        <v>8</v>
      </c>
      <c r="AV429" s="27"/>
      <c r="AW429" s="29">
        <v>41353</v>
      </c>
      <c r="AX429" s="22" t="str">
        <f>IF(ISERROR(VLOOKUP($J429,'[1]early late'!$G$1:$BT$134,7,FALSE)),"",VLOOKUP($J429,'[1]early late'!$G$1:$BT$134,7,FALSE))</f>
        <v/>
      </c>
      <c r="AY429" s="29">
        <v>41361</v>
      </c>
      <c r="AZ429" s="27">
        <v>0.266666666666667</v>
      </c>
      <c r="BA429" t="s">
        <v>101</v>
      </c>
      <c r="BB429" s="25">
        <f t="shared" si="366"/>
        <v>0</v>
      </c>
      <c r="BC429">
        <v>1.9</v>
      </c>
      <c r="BD429">
        <v>6.4</v>
      </c>
      <c r="BE429">
        <v>2.61</v>
      </c>
      <c r="BF429">
        <v>9.56</v>
      </c>
      <c r="BG429" s="27" t="str">
        <f>IF(ISERROR(VLOOKUP($J429,'[1]early late'!$G$1:$BT$134,8,FALSE)),"",VLOOKUP($J429,'[1]early late'!$G$1:$BT$134,8,FALSE))</f>
        <v/>
      </c>
      <c r="BH429" s="27" t="str">
        <f>IF(ISERROR(VLOOKUP($J429,'[1]early late'!$G$1:$BT$134,9,FALSE)),"",VLOOKUP($J429,'[1]early late'!$G$1:$BT$134,9,FALSE))</f>
        <v/>
      </c>
      <c r="BJ429">
        <v>3.11</v>
      </c>
      <c r="BK429">
        <v>8.0399999999999991</v>
      </c>
      <c r="BN429" s="28" t="str">
        <f>IF(ISERROR(VLOOKUP($J429,'[1]early late'!$G$1:$BT$134,40,FALSE)),"",VLOOKUP($J429,'[1]early late'!$G$1:$BT$134,40,FALSE))</f>
        <v/>
      </c>
      <c r="BO429" s="28" t="str">
        <f>IF(ISERROR(VLOOKUP($J429,'[1]early late'!$G$1:$BT$134,41,FALSE)),"",VLOOKUP($J429,'[1]early late'!$G$1:$BT$134,41,FALSE))</f>
        <v/>
      </c>
      <c r="BP429">
        <f t="shared" si="352"/>
        <v>0.71</v>
      </c>
      <c r="BQ429">
        <f t="shared" si="378"/>
        <v>3.16</v>
      </c>
      <c r="BR429">
        <f t="shared" si="379"/>
        <v>2.4500000000000002</v>
      </c>
      <c r="BS429">
        <f t="shared" si="353"/>
        <v>1.21</v>
      </c>
      <c r="BT429">
        <f t="shared" si="380"/>
        <v>1.6399999999999988</v>
      </c>
      <c r="BU429">
        <f t="shared" si="381"/>
        <v>0.42999999999999972</v>
      </c>
      <c r="BW429" s="24">
        <f t="shared" ref="BW429:BW468" si="392">IF(ISNUMBER($BB429),IF(OR($BB429=$AS429,$BB429=2),1,0),"")</f>
        <v>1</v>
      </c>
      <c r="BX429" s="24">
        <f t="shared" si="382"/>
        <v>-0.24000000000000021</v>
      </c>
      <c r="BY429" s="24">
        <f t="shared" si="383"/>
        <v>-1.33</v>
      </c>
      <c r="BZ429" s="24">
        <f t="shared" si="384"/>
        <v>-0.11000000000000032</v>
      </c>
      <c r="CA429" s="24">
        <f t="shared" si="385"/>
        <v>0</v>
      </c>
      <c r="CB429" s="24">
        <f t="shared" si="354"/>
        <v>0</v>
      </c>
      <c r="CC429" s="24">
        <f t="shared" si="386"/>
        <v>0</v>
      </c>
      <c r="CD429" s="25">
        <f t="shared" si="387"/>
        <v>0</v>
      </c>
      <c r="CE429" s="24">
        <f t="shared" si="388"/>
        <v>1</v>
      </c>
      <c r="CF429">
        <f t="shared" si="389"/>
        <v>1</v>
      </c>
      <c r="CG429">
        <f t="shared" si="355"/>
        <v>1</v>
      </c>
      <c r="CH429">
        <f t="shared" si="356"/>
        <v>1</v>
      </c>
      <c r="CI429">
        <f t="shared" si="357"/>
        <v>1</v>
      </c>
      <c r="CJ429">
        <f t="shared" si="358"/>
        <v>1</v>
      </c>
      <c r="CK429">
        <f t="shared" si="362"/>
        <v>6.6115702479338845</v>
      </c>
      <c r="CL429">
        <f t="shared" si="360"/>
        <v>0.79</v>
      </c>
      <c r="CM429">
        <f t="shared" si="361"/>
        <v>0</v>
      </c>
      <c r="CN429" t="str">
        <f t="shared" si="390"/>
        <v/>
      </c>
      <c r="CO429" t="str">
        <f t="shared" si="391"/>
        <v/>
      </c>
    </row>
    <row r="430" spans="1:93" ht="16" hidden="1" x14ac:dyDescent="0.2">
      <c r="A430">
        <v>370</v>
      </c>
      <c r="B430" t="s">
        <v>945</v>
      </c>
      <c r="C430" t="s">
        <v>94</v>
      </c>
      <c r="J430" t="str">
        <f t="shared" si="370"/>
        <v>Deborah Woodward_0</v>
      </c>
      <c r="K430" s="22">
        <f>IF(ISERROR(VLOOKUP($J430,'[1]early late'!$G$1:$BT$134,4,FALSE)),"",VLOOKUP($J430,'[1]early late'!$G$1:$BT$134,4,FALSE))</f>
        <v>19134</v>
      </c>
      <c r="L430">
        <v>1</v>
      </c>
      <c r="M430" s="22" t="s">
        <v>946</v>
      </c>
      <c r="N430" s="22"/>
      <c r="O430">
        <v>0</v>
      </c>
      <c r="P430">
        <v>0</v>
      </c>
      <c r="Q430">
        <v>0</v>
      </c>
      <c r="R430">
        <f t="shared" si="371"/>
        <v>0</v>
      </c>
      <c r="S430">
        <f t="shared" si="372"/>
        <v>0</v>
      </c>
      <c r="T430">
        <f t="shared" si="373"/>
        <v>0</v>
      </c>
      <c r="U430">
        <f t="shared" si="374"/>
        <v>0</v>
      </c>
      <c r="V430">
        <f t="shared" si="375"/>
        <v>0</v>
      </c>
      <c r="W430">
        <f t="shared" si="367"/>
        <v>1</v>
      </c>
      <c r="X430">
        <f t="shared" si="376"/>
        <v>0</v>
      </c>
      <c r="Y430" s="22" t="s">
        <v>947</v>
      </c>
      <c r="Z430">
        <v>0</v>
      </c>
      <c r="AA430">
        <f t="shared" si="368"/>
        <v>1</v>
      </c>
      <c r="AB430">
        <f t="shared" si="363"/>
        <v>0</v>
      </c>
      <c r="AC430">
        <v>0</v>
      </c>
      <c r="AD430">
        <v>0</v>
      </c>
      <c r="AE430">
        <f t="shared" si="377"/>
        <v>0</v>
      </c>
      <c r="AF430" s="23">
        <f t="shared" si="369"/>
        <v>1</v>
      </c>
      <c r="AG430">
        <f t="shared" si="364"/>
        <v>0</v>
      </c>
      <c r="AH430">
        <v>0</v>
      </c>
      <c r="AJ430">
        <f t="shared" si="365"/>
        <v>0</v>
      </c>
      <c r="AK430" s="22" t="s">
        <v>776</v>
      </c>
      <c r="AN430">
        <f>IF(ISERROR(VLOOKUP($J430,'[1]early late'!$G$1:$BT$134,6,FALSE)),"",VLOOKUP($J430,'[1]early late'!$G$1:$BT$134,6,FALSE))</f>
        <v>15</v>
      </c>
      <c r="AO430" s="24">
        <v>2</v>
      </c>
      <c r="AP430" s="25">
        <f t="shared" si="351"/>
        <v>58.38082191780822</v>
      </c>
      <c r="AQ430">
        <v>1</v>
      </c>
      <c r="AS430" s="26">
        <v>0</v>
      </c>
      <c r="AT430" s="24">
        <v>1</v>
      </c>
      <c r="AU430" s="27">
        <v>8</v>
      </c>
      <c r="AV430" s="27"/>
      <c r="AW430" s="29">
        <v>40753</v>
      </c>
      <c r="AX430" s="22">
        <f>IF(ISERROR(VLOOKUP($J430,'[1]early late'!$G$1:$BT$134,7,FALSE)),"",VLOOKUP($J430,'[1]early late'!$G$1:$BT$134,7,FALSE))</f>
        <v>40758</v>
      </c>
      <c r="AY430" s="29">
        <v>40849</v>
      </c>
      <c r="AZ430" s="27">
        <v>3.1</v>
      </c>
      <c r="BA430" t="s">
        <v>101</v>
      </c>
      <c r="BB430" s="25">
        <f t="shared" si="366"/>
        <v>0</v>
      </c>
      <c r="BC430">
        <v>-1.23</v>
      </c>
      <c r="BD430">
        <v>16.510000000000002</v>
      </c>
      <c r="BE430">
        <v>3.26</v>
      </c>
      <c r="BF430">
        <v>21.48</v>
      </c>
      <c r="BG430" s="27">
        <f>IF(ISERROR(VLOOKUP($J430,'[1]early late'!$G$1:$BT$134,8,FALSE)),"",VLOOKUP($J430,'[1]early late'!$G$1:$BT$134,8,FALSE))</f>
        <v>4</v>
      </c>
      <c r="BH430" s="27">
        <f>IF(ISERROR(VLOOKUP($J430,'[1]early late'!$G$1:$BT$134,9,FALSE)),"",VLOOKUP($J430,'[1]early late'!$G$1:$BT$134,9,FALSE))</f>
        <v>1.32</v>
      </c>
      <c r="BJ430">
        <v>2.96</v>
      </c>
      <c r="BK430">
        <v>13.95</v>
      </c>
      <c r="BN430" s="28">
        <f>IF(ISERROR(VLOOKUP($J430,'[1]early late'!$G$1:$BT$134,40,FALSE)),"",VLOOKUP($J430,'[1]early late'!$G$1:$BT$134,40,FALSE))</f>
        <v>2.5499999999999998</v>
      </c>
      <c r="BO430" s="28">
        <f>IF(ISERROR(VLOOKUP($J430,'[1]early late'!$G$1:$BT$134,41,FALSE)),"",VLOOKUP($J430,'[1]early late'!$G$1:$BT$134,41,FALSE))</f>
        <v>1.64</v>
      </c>
      <c r="BP430">
        <f t="shared" si="352"/>
        <v>4.49</v>
      </c>
      <c r="BQ430">
        <f t="shared" si="378"/>
        <v>4.9699999999999989</v>
      </c>
      <c r="BR430">
        <f t="shared" si="379"/>
        <v>0.47999999999999865</v>
      </c>
      <c r="BS430">
        <f t="shared" si="353"/>
        <v>4.1899999999999995</v>
      </c>
      <c r="BT430">
        <f t="shared" si="380"/>
        <v>-2.5600000000000023</v>
      </c>
      <c r="BU430">
        <f t="shared" si="381"/>
        <v>-6.7500000000000036</v>
      </c>
      <c r="BW430" s="24">
        <f t="shared" si="392"/>
        <v>1</v>
      </c>
      <c r="BX430" s="24">
        <f t="shared" si="382"/>
        <v>0.46999999999999975</v>
      </c>
      <c r="BY430" s="24">
        <f t="shared" si="383"/>
        <v>-3.98</v>
      </c>
      <c r="BZ430" s="24">
        <f t="shared" si="384"/>
        <v>-0.12000000000000011</v>
      </c>
      <c r="CA430" s="24">
        <f t="shared" si="385"/>
        <v>0</v>
      </c>
      <c r="CB430" s="24">
        <f t="shared" si="354"/>
        <v>0</v>
      </c>
      <c r="CC430" s="24">
        <f t="shared" si="386"/>
        <v>1</v>
      </c>
      <c r="CD430" s="25">
        <f t="shared" si="387"/>
        <v>0</v>
      </c>
      <c r="CE430" s="24">
        <f t="shared" si="388"/>
        <v>1</v>
      </c>
      <c r="CF430">
        <f t="shared" si="389"/>
        <v>1</v>
      </c>
      <c r="CG430">
        <f t="shared" si="355"/>
        <v>1</v>
      </c>
      <c r="CH430">
        <f t="shared" si="356"/>
        <v>1</v>
      </c>
      <c r="CI430">
        <f t="shared" si="357"/>
        <v>1</v>
      </c>
      <c r="CJ430">
        <f t="shared" si="358"/>
        <v>1</v>
      </c>
      <c r="CK430">
        <f t="shared" si="362"/>
        <v>1.9093078758949884</v>
      </c>
      <c r="CL430">
        <f t="shared" si="360"/>
        <v>-2.1899999999999995</v>
      </c>
      <c r="CM430">
        <f t="shared" si="361"/>
        <v>1</v>
      </c>
      <c r="CN430">
        <f t="shared" si="390"/>
        <v>1</v>
      </c>
      <c r="CO430" t="str">
        <f t="shared" si="391"/>
        <v/>
      </c>
    </row>
    <row r="431" spans="1:93" ht="16" x14ac:dyDescent="0.2">
      <c r="A431">
        <v>371</v>
      </c>
      <c r="B431" t="s">
        <v>948</v>
      </c>
      <c r="C431" t="s">
        <v>94</v>
      </c>
      <c r="D431" t="s">
        <v>949</v>
      </c>
      <c r="E431" t="s">
        <v>795</v>
      </c>
      <c r="F431" t="s">
        <v>97</v>
      </c>
      <c r="G431">
        <v>90278</v>
      </c>
      <c r="H431" t="s">
        <v>950</v>
      </c>
      <c r="J431" t="str">
        <f t="shared" si="370"/>
        <v>Deja Wong Barrera_0</v>
      </c>
      <c r="K431" s="22">
        <f>IF(ISERROR(VLOOKUP($J431,'[1]early late'!$G$1:$BT$134,4,FALSE)),"",VLOOKUP($J431,'[1]early late'!$G$1:$BT$134,4,FALSE))</f>
        <v>29747</v>
      </c>
      <c r="L431">
        <v>0</v>
      </c>
      <c r="M431" s="22"/>
      <c r="N431" s="22"/>
      <c r="O431">
        <v>0</v>
      </c>
      <c r="P431">
        <v>0</v>
      </c>
      <c r="Q431">
        <v>0</v>
      </c>
      <c r="R431">
        <f t="shared" si="371"/>
        <v>0</v>
      </c>
      <c r="S431">
        <f t="shared" si="372"/>
        <v>0</v>
      </c>
      <c r="T431">
        <f t="shared" si="373"/>
        <v>0</v>
      </c>
      <c r="U431">
        <f t="shared" si="374"/>
        <v>0</v>
      </c>
      <c r="V431">
        <f t="shared" si="375"/>
        <v>0</v>
      </c>
      <c r="W431">
        <f t="shared" si="367"/>
        <v>0</v>
      </c>
      <c r="X431">
        <f t="shared" si="376"/>
        <v>0</v>
      </c>
      <c r="Y431" s="22" t="s">
        <v>889</v>
      </c>
      <c r="Z431">
        <v>0</v>
      </c>
      <c r="AA431">
        <f t="shared" si="368"/>
        <v>1</v>
      </c>
      <c r="AB431">
        <f t="shared" si="363"/>
        <v>0</v>
      </c>
      <c r="AC431">
        <v>0</v>
      </c>
      <c r="AD431">
        <v>0</v>
      </c>
      <c r="AE431">
        <f t="shared" si="377"/>
        <v>0</v>
      </c>
      <c r="AF431" s="23">
        <f t="shared" si="369"/>
        <v>0</v>
      </c>
      <c r="AG431">
        <f t="shared" si="364"/>
        <v>0</v>
      </c>
      <c r="AH431">
        <v>0</v>
      </c>
      <c r="AJ431">
        <f t="shared" si="365"/>
        <v>0</v>
      </c>
      <c r="AK431" s="22"/>
      <c r="AN431">
        <f>IF(ISERROR(VLOOKUP($J431,'[1]early late'!$G$1:$BT$134,6,FALSE)),"",VLOOKUP($J431,'[1]early late'!$G$1:$BT$134,6,FALSE))</f>
        <v>11</v>
      </c>
      <c r="AO431" s="24">
        <v>2</v>
      </c>
      <c r="AP431" s="25">
        <f t="shared" si="351"/>
        <v>25.306849315068494</v>
      </c>
      <c r="AQ431">
        <v>1</v>
      </c>
      <c r="AS431" s="26">
        <v>0</v>
      </c>
      <c r="AT431" s="24">
        <v>1</v>
      </c>
      <c r="AU431" s="27">
        <v>8</v>
      </c>
      <c r="AV431" s="27"/>
      <c r="AW431" s="22">
        <v>39120</v>
      </c>
      <c r="AX431" s="22">
        <f>IF(ISERROR(VLOOKUP($J431,'[1]early late'!$G$1:$BT$134,7,FALSE)),"",VLOOKUP($J431,'[1]early late'!$G$1:$BT$134,7,FALSE))</f>
        <v>39125</v>
      </c>
      <c r="AY431" s="22">
        <v>39198</v>
      </c>
      <c r="AZ431" s="27">
        <v>2.6333333333333302</v>
      </c>
      <c r="BA431" t="s">
        <v>101</v>
      </c>
      <c r="BB431" s="25">
        <f t="shared" si="366"/>
        <v>0</v>
      </c>
      <c r="BC431" s="27">
        <v>2.448</v>
      </c>
      <c r="BD431" s="27">
        <v>18.329999999999998</v>
      </c>
      <c r="BE431" s="27">
        <v>4.1479999999999997</v>
      </c>
      <c r="BF431" s="27">
        <v>19.98</v>
      </c>
      <c r="BG431" s="27">
        <f>IF(ISERROR(VLOOKUP($J431,'[1]early late'!$G$1:$BT$134,8,FALSE)),"",VLOOKUP($J431,'[1]early late'!$G$1:$BT$134,8,FALSE))</f>
        <v>5</v>
      </c>
      <c r="BH431" s="27">
        <f>IF(ISERROR(VLOOKUP($J431,'[1]early late'!$G$1:$BT$134,9,FALSE)),"",VLOOKUP($J431,'[1]early late'!$G$1:$BT$134,9,FALSE))</f>
        <v>1.77</v>
      </c>
      <c r="BI431" s="27"/>
      <c r="BJ431">
        <v>3.3250000000000002</v>
      </c>
      <c r="BK431">
        <v>16.765999999999998</v>
      </c>
      <c r="BM431" s="28"/>
      <c r="BN431" s="28">
        <f>IF(ISERROR(VLOOKUP($J431,'[1]early late'!$G$1:$BT$134,40,FALSE)),"",VLOOKUP($J431,'[1]early late'!$G$1:$BT$134,40,FALSE))</f>
        <v>-0.67799999999999994</v>
      </c>
      <c r="BO431" s="28">
        <f>IF(ISERROR(VLOOKUP($J431,'[1]early late'!$G$1:$BT$134,41,FALSE)),"",VLOOKUP($J431,'[1]early late'!$G$1:$BT$134,41,FALSE))</f>
        <v>1.5550000000000002</v>
      </c>
      <c r="BP431">
        <f t="shared" si="352"/>
        <v>1.6999999999999997</v>
      </c>
      <c r="BQ431">
        <f t="shared" si="378"/>
        <v>1.6500000000000021</v>
      </c>
      <c r="BR431">
        <f t="shared" si="379"/>
        <v>-4.9999999999997602E-2</v>
      </c>
      <c r="BS431">
        <f t="shared" si="353"/>
        <v>0.87700000000000022</v>
      </c>
      <c r="BT431">
        <f t="shared" si="380"/>
        <v>-1.5640000000000001</v>
      </c>
      <c r="BU431">
        <f t="shared" si="381"/>
        <v>-2.4409999999999989</v>
      </c>
      <c r="BW431" s="24">
        <f t="shared" si="392"/>
        <v>1</v>
      </c>
      <c r="BX431" s="24">
        <f t="shared" si="382"/>
        <v>-1.3949999999999996</v>
      </c>
      <c r="BY431" s="24">
        <f t="shared" si="383"/>
        <v>-2.2120000000000002</v>
      </c>
      <c r="BZ431" s="24">
        <f t="shared" si="384"/>
        <v>-0.44200000000000017</v>
      </c>
      <c r="CA431" s="24">
        <f t="shared" si="385"/>
        <v>0</v>
      </c>
      <c r="CB431" s="24">
        <f t="shared" si="354"/>
        <v>0</v>
      </c>
      <c r="CC431" s="24">
        <f t="shared" si="386"/>
        <v>0</v>
      </c>
      <c r="CD431" s="25">
        <f t="shared" si="387"/>
        <v>0</v>
      </c>
      <c r="CE431" s="24">
        <f t="shared" si="388"/>
        <v>1</v>
      </c>
      <c r="CF431">
        <f t="shared" si="389"/>
        <v>1</v>
      </c>
      <c r="CG431">
        <f t="shared" si="355"/>
        <v>1</v>
      </c>
      <c r="CH431">
        <f t="shared" si="356"/>
        <v>0</v>
      </c>
      <c r="CI431">
        <f t="shared" si="357"/>
        <v>0</v>
      </c>
      <c r="CJ431">
        <f t="shared" si="358"/>
        <v>1</v>
      </c>
      <c r="CK431">
        <f t="shared" si="362"/>
        <v>9.1220068415051294</v>
      </c>
      <c r="CL431">
        <f t="shared" si="360"/>
        <v>1.1229999999999998</v>
      </c>
      <c r="CM431">
        <f t="shared" si="361"/>
        <v>1</v>
      </c>
      <c r="CN431" t="str">
        <f t="shared" si="390"/>
        <v/>
      </c>
      <c r="CO431" t="str">
        <f t="shared" si="391"/>
        <v/>
      </c>
    </row>
    <row r="432" spans="1:93" ht="16" x14ac:dyDescent="0.2">
      <c r="A432">
        <v>377</v>
      </c>
      <c r="B432" t="s">
        <v>966</v>
      </c>
      <c r="C432" t="s">
        <v>94</v>
      </c>
      <c r="D432" t="s">
        <v>967</v>
      </c>
      <c r="E432" t="s">
        <v>177</v>
      </c>
      <c r="F432" t="s">
        <v>97</v>
      </c>
      <c r="G432">
        <v>91356</v>
      </c>
      <c r="H432" t="s">
        <v>968</v>
      </c>
      <c r="J432" t="str">
        <f t="shared" si="370"/>
        <v>Gerald Sternbach_1</v>
      </c>
      <c r="K432" s="22">
        <v>21091</v>
      </c>
      <c r="L432">
        <v>0</v>
      </c>
      <c r="M432" s="22"/>
      <c r="N432" s="22"/>
      <c r="O432">
        <v>0</v>
      </c>
      <c r="P432">
        <v>0</v>
      </c>
      <c r="Q432">
        <v>0</v>
      </c>
      <c r="R432">
        <f t="shared" si="371"/>
        <v>0</v>
      </c>
      <c r="S432">
        <f t="shared" si="372"/>
        <v>0</v>
      </c>
      <c r="T432">
        <f t="shared" si="373"/>
        <v>0</v>
      </c>
      <c r="U432">
        <f t="shared" si="374"/>
        <v>0</v>
      </c>
      <c r="V432">
        <f t="shared" si="375"/>
        <v>0</v>
      </c>
      <c r="W432">
        <f t="shared" si="367"/>
        <v>0</v>
      </c>
      <c r="X432">
        <f t="shared" si="376"/>
        <v>0</v>
      </c>
      <c r="Y432" s="22" t="s">
        <v>969</v>
      </c>
      <c r="Z432">
        <v>0</v>
      </c>
      <c r="AA432">
        <f t="shared" si="368"/>
        <v>1</v>
      </c>
      <c r="AB432">
        <f t="shared" si="363"/>
        <v>0</v>
      </c>
      <c r="AC432">
        <v>0</v>
      </c>
      <c r="AD432">
        <v>0</v>
      </c>
      <c r="AE432">
        <f t="shared" si="377"/>
        <v>0</v>
      </c>
      <c r="AF432" s="23">
        <f t="shared" si="369"/>
        <v>0</v>
      </c>
      <c r="AG432">
        <f t="shared" si="364"/>
        <v>0</v>
      </c>
      <c r="AH432">
        <v>0</v>
      </c>
      <c r="AJ432">
        <f t="shared" si="365"/>
        <v>0</v>
      </c>
      <c r="AK432" s="22" t="s">
        <v>970</v>
      </c>
      <c r="AN432" t="str">
        <f>IF(ISERROR(VLOOKUP($J432,'[1]early late'!$G$1:$BT$134,6,FALSE)),"",VLOOKUP($J432,'[1]early late'!$G$1:$BT$134,6,FALSE))</f>
        <v/>
      </c>
      <c r="AO432" s="24">
        <v>1</v>
      </c>
      <c r="AP432" s="25">
        <f t="shared" si="351"/>
        <v>50.745205479452054</v>
      </c>
      <c r="AQ432">
        <v>1</v>
      </c>
      <c r="AS432" s="26">
        <v>1</v>
      </c>
      <c r="AT432" s="24">
        <v>1</v>
      </c>
      <c r="AU432" s="27">
        <v>8</v>
      </c>
      <c r="AV432" s="27"/>
      <c r="AW432" s="22">
        <v>39882</v>
      </c>
      <c r="AX432" s="22" t="str">
        <f>IF(ISERROR(VLOOKUP($J432,'[1]early late'!$G$1:$BT$134,7,FALSE)),"",VLOOKUP($J432,'[1]early late'!$G$1:$BT$134,7,FALSE))</f>
        <v/>
      </c>
      <c r="AY432" s="22">
        <v>39980</v>
      </c>
      <c r="AZ432" s="27">
        <v>3.2</v>
      </c>
      <c r="BA432" t="s">
        <v>118</v>
      </c>
      <c r="BB432" s="25">
        <f t="shared" si="366"/>
        <v>1</v>
      </c>
      <c r="BC432" s="27">
        <v>0.98</v>
      </c>
      <c r="BD432" s="27">
        <v>10.16</v>
      </c>
      <c r="BE432" s="27">
        <v>1.51</v>
      </c>
      <c r="BF432" s="27">
        <v>13.33</v>
      </c>
      <c r="BG432" s="27" t="str">
        <f>IF(ISERROR(VLOOKUP($J432,'[1]early late'!$G$1:$BT$134,8,FALSE)),"",VLOOKUP($J432,'[1]early late'!$G$1:$BT$134,8,FALSE))</f>
        <v/>
      </c>
      <c r="BH432" s="27" t="str">
        <f>IF(ISERROR(VLOOKUP($J432,'[1]early late'!$G$1:$BT$134,9,FALSE)),"",VLOOKUP($J432,'[1]early late'!$G$1:$BT$134,9,FALSE))</f>
        <v/>
      </c>
      <c r="BI432" s="27"/>
      <c r="BJ432">
        <v>0.53500000000000003</v>
      </c>
      <c r="BK432">
        <v>6.1520000000000001</v>
      </c>
      <c r="BM432" s="28" t="s">
        <v>427</v>
      </c>
      <c r="BN432" s="28" t="str">
        <f>IF(ISERROR(VLOOKUP($J432,'[1]early late'!$G$1:$BT$134,40,FALSE)),"",VLOOKUP($J432,'[1]early late'!$G$1:$BT$134,40,FALSE))</f>
        <v/>
      </c>
      <c r="BO432" s="28" t="str">
        <f>IF(ISERROR(VLOOKUP($J432,'[1]early late'!$G$1:$BT$134,41,FALSE)),"",VLOOKUP($J432,'[1]early late'!$G$1:$BT$134,41,FALSE))</f>
        <v/>
      </c>
      <c r="BP432">
        <f t="shared" si="352"/>
        <v>0.53</v>
      </c>
      <c r="BQ432">
        <f t="shared" si="378"/>
        <v>3.17</v>
      </c>
      <c r="BR432">
        <f t="shared" si="379"/>
        <v>2.6399999999999997</v>
      </c>
      <c r="BS432">
        <f t="shared" si="353"/>
        <v>-0.44499999999999995</v>
      </c>
      <c r="BT432">
        <f t="shared" si="380"/>
        <v>-4.008</v>
      </c>
      <c r="BU432">
        <f t="shared" si="381"/>
        <v>-3.5629999999999997</v>
      </c>
      <c r="BW432" s="24">
        <f t="shared" si="392"/>
        <v>1</v>
      </c>
      <c r="BX432" s="24">
        <f t="shared" si="382"/>
        <v>-1.2349999999999999</v>
      </c>
      <c r="BY432" s="24">
        <f t="shared" si="383"/>
        <v>-1.4100000000000001</v>
      </c>
      <c r="BZ432" s="24">
        <f t="shared" si="384"/>
        <v>-1.1599999999999999</v>
      </c>
      <c r="CA432" s="24">
        <f t="shared" si="385"/>
        <v>0</v>
      </c>
      <c r="CB432" s="24">
        <f t="shared" si="354"/>
        <v>0</v>
      </c>
      <c r="CC432" s="24">
        <f t="shared" si="386"/>
        <v>0</v>
      </c>
      <c r="CD432" s="25">
        <f t="shared" si="387"/>
        <v>0</v>
      </c>
      <c r="CE432" s="24">
        <f t="shared" si="388"/>
        <v>0</v>
      </c>
      <c r="CF432">
        <f t="shared" si="389"/>
        <v>1</v>
      </c>
      <c r="CG432">
        <f t="shared" si="355"/>
        <v>0</v>
      </c>
      <c r="CH432">
        <f t="shared" si="356"/>
        <v>0</v>
      </c>
      <c r="CI432">
        <f t="shared" si="357"/>
        <v>0</v>
      </c>
      <c r="CJ432">
        <f t="shared" si="358"/>
        <v>0</v>
      </c>
      <c r="CK432">
        <f t="shared" si="362"/>
        <v>-17.977528089887642</v>
      </c>
      <c r="CL432">
        <f t="shared" si="360"/>
        <v>2.4449999999999998</v>
      </c>
      <c r="CM432">
        <f t="shared" si="361"/>
        <v>1</v>
      </c>
      <c r="CN432" t="str">
        <f t="shared" si="390"/>
        <v/>
      </c>
      <c r="CO432" t="str">
        <f t="shared" si="391"/>
        <v/>
      </c>
    </row>
    <row r="433" spans="1:93" ht="16" x14ac:dyDescent="0.2">
      <c r="A433">
        <v>379</v>
      </c>
      <c r="B433" t="s">
        <v>977</v>
      </c>
      <c r="C433" t="s">
        <v>94</v>
      </c>
      <c r="J433" t="str">
        <f t="shared" si="370"/>
        <v>Gloria Johnson_1</v>
      </c>
      <c r="K433" s="22">
        <f>IF(ISERROR(VLOOKUP($J433,'[1]early late'!$G$1:$BT$134,4,FALSE)),"",VLOOKUP($J433,'[1]early late'!$G$1:$BT$134,4,FALSE))</f>
        <v>19387</v>
      </c>
      <c r="L433">
        <v>1</v>
      </c>
      <c r="M433" s="22" t="s">
        <v>978</v>
      </c>
      <c r="N433" s="22"/>
      <c r="O433">
        <v>0</v>
      </c>
      <c r="P433">
        <v>0</v>
      </c>
      <c r="Q433">
        <v>0</v>
      </c>
      <c r="R433">
        <f t="shared" si="371"/>
        <v>0</v>
      </c>
      <c r="S433">
        <f t="shared" si="372"/>
        <v>1</v>
      </c>
      <c r="T433">
        <f t="shared" si="373"/>
        <v>0</v>
      </c>
      <c r="U433">
        <f t="shared" si="374"/>
        <v>0</v>
      </c>
      <c r="V433">
        <f t="shared" si="375"/>
        <v>0</v>
      </c>
      <c r="W433">
        <f t="shared" si="367"/>
        <v>0</v>
      </c>
      <c r="X433">
        <f t="shared" si="376"/>
        <v>0</v>
      </c>
      <c r="Y433" s="22" t="s">
        <v>469</v>
      </c>
      <c r="Z433">
        <v>0</v>
      </c>
      <c r="AA433">
        <f t="shared" si="368"/>
        <v>1</v>
      </c>
      <c r="AB433">
        <f t="shared" si="363"/>
        <v>0</v>
      </c>
      <c r="AC433">
        <v>0</v>
      </c>
      <c r="AD433">
        <v>0</v>
      </c>
      <c r="AE433">
        <f t="shared" si="377"/>
        <v>0</v>
      </c>
      <c r="AF433" s="23">
        <f t="shared" si="369"/>
        <v>0</v>
      </c>
      <c r="AG433">
        <f t="shared" si="364"/>
        <v>0</v>
      </c>
      <c r="AH433">
        <v>0</v>
      </c>
      <c r="AJ433">
        <f t="shared" si="365"/>
        <v>0</v>
      </c>
      <c r="AK433" s="22" t="s">
        <v>979</v>
      </c>
      <c r="AN433">
        <f>IF(ISERROR(VLOOKUP($J433,'[1]early late'!$G$1:$BT$134,6,FALSE)),"",VLOOKUP($J433,'[1]early late'!$G$1:$BT$134,6,FALSE))</f>
        <v>14</v>
      </c>
      <c r="AO433" s="24">
        <v>2</v>
      </c>
      <c r="AP433" s="25">
        <f t="shared" si="351"/>
        <v>58.126027397260273</v>
      </c>
      <c r="AQ433">
        <v>1</v>
      </c>
      <c r="AS433" s="26">
        <v>1</v>
      </c>
      <c r="AT433" s="24">
        <v>1</v>
      </c>
      <c r="AU433" s="27">
        <v>8</v>
      </c>
      <c r="AV433" s="27"/>
      <c r="AW433" s="29">
        <v>40912</v>
      </c>
      <c r="AX433" s="22">
        <f>IF(ISERROR(VLOOKUP($J433,'[1]early late'!$G$1:$BT$134,7,FALSE)),"",VLOOKUP($J433,'[1]early late'!$G$1:$BT$134,7,FALSE))</f>
        <v>40918</v>
      </c>
      <c r="AY433" s="29">
        <v>41001</v>
      </c>
      <c r="AZ433" s="27">
        <v>2.93333333333333</v>
      </c>
      <c r="BA433" t="s">
        <v>118</v>
      </c>
      <c r="BB433" s="25">
        <f t="shared" si="366"/>
        <v>1</v>
      </c>
      <c r="BC433">
        <v>1.96</v>
      </c>
      <c r="BD433">
        <v>18.68</v>
      </c>
      <c r="BE433">
        <v>2.84</v>
      </c>
      <c r="BF433">
        <v>17.46</v>
      </c>
      <c r="BG433" s="27">
        <f>IF(ISERROR(VLOOKUP($J433,'[1]early late'!$G$1:$BT$134,8,FALSE)),"",VLOOKUP($J433,'[1]early late'!$G$1:$BT$134,8,FALSE))</f>
        <v>6</v>
      </c>
      <c r="BH433" s="27">
        <f>IF(ISERROR(VLOOKUP($J433,'[1]early late'!$G$1:$BT$134,9,FALSE)),"",VLOOKUP($J433,'[1]early late'!$G$1:$BT$134,9,FALSE))</f>
        <v>3.36</v>
      </c>
      <c r="BJ433">
        <v>4.3</v>
      </c>
      <c r="BK433">
        <v>15.7</v>
      </c>
      <c r="BN433" s="28">
        <f>IF(ISERROR(VLOOKUP($J433,'[1]early late'!$G$1:$BT$134,40,FALSE)),"",VLOOKUP($J433,'[1]early late'!$G$1:$BT$134,40,FALSE))</f>
        <v>1.4</v>
      </c>
      <c r="BO433" s="28">
        <f>IF(ISERROR(VLOOKUP($J433,'[1]early late'!$G$1:$BT$134,41,FALSE)),"",VLOOKUP($J433,'[1]early late'!$G$1:$BT$134,41,FALSE))</f>
        <v>0.94</v>
      </c>
      <c r="BP433">
        <f t="shared" si="352"/>
        <v>0.87999999999999989</v>
      </c>
      <c r="BQ433">
        <f t="shared" si="378"/>
        <v>-1.2199999999999989</v>
      </c>
      <c r="BR433">
        <f t="shared" si="379"/>
        <v>-2.0999999999999988</v>
      </c>
      <c r="BS433">
        <f t="shared" si="353"/>
        <v>2.34</v>
      </c>
      <c r="BT433">
        <f t="shared" si="380"/>
        <v>-2.9800000000000004</v>
      </c>
      <c r="BU433">
        <f t="shared" si="381"/>
        <v>-5.32</v>
      </c>
      <c r="BW433" s="24">
        <f t="shared" si="392"/>
        <v>1</v>
      </c>
      <c r="BX433" s="24">
        <f t="shared" si="382"/>
        <v>0.7799999999999998</v>
      </c>
      <c r="BY433" s="24">
        <f t="shared" si="383"/>
        <v>-1.56</v>
      </c>
      <c r="BZ433" s="24">
        <f t="shared" si="384"/>
        <v>-1.0900000000000003</v>
      </c>
      <c r="CA433" s="24">
        <f t="shared" si="385"/>
        <v>0</v>
      </c>
      <c r="CB433" s="24">
        <f t="shared" si="354"/>
        <v>0</v>
      </c>
      <c r="CC433" s="24">
        <f t="shared" si="386"/>
        <v>0</v>
      </c>
      <c r="CD433" s="25">
        <f t="shared" si="387"/>
        <v>0</v>
      </c>
      <c r="CE433" s="24">
        <f t="shared" si="388"/>
        <v>0</v>
      </c>
      <c r="CF433">
        <f t="shared" si="389"/>
        <v>1</v>
      </c>
      <c r="CG433">
        <f t="shared" si="355"/>
        <v>1</v>
      </c>
      <c r="CH433">
        <f t="shared" si="356"/>
        <v>1</v>
      </c>
      <c r="CI433">
        <f t="shared" si="357"/>
        <v>1</v>
      </c>
      <c r="CJ433">
        <f t="shared" si="358"/>
        <v>1</v>
      </c>
      <c r="CK433">
        <f t="shared" si="362"/>
        <v>3.4188034188034191</v>
      </c>
      <c r="CL433">
        <f t="shared" si="360"/>
        <v>-0.33999999999999986</v>
      </c>
      <c r="CM433">
        <f t="shared" si="361"/>
        <v>0</v>
      </c>
      <c r="CN433" t="str">
        <f t="shared" si="390"/>
        <v/>
      </c>
      <c r="CO433" t="str">
        <f t="shared" si="391"/>
        <v/>
      </c>
    </row>
    <row r="434" spans="1:93" ht="16" x14ac:dyDescent="0.2">
      <c r="A434">
        <v>388</v>
      </c>
      <c r="B434" t="s">
        <v>1012</v>
      </c>
      <c r="C434" t="s">
        <v>94</v>
      </c>
      <c r="J434" t="str">
        <f t="shared" si="370"/>
        <v>Janice La Duke_1</v>
      </c>
      <c r="K434" s="22">
        <v>13902</v>
      </c>
      <c r="L434">
        <v>0</v>
      </c>
      <c r="M434" s="22"/>
      <c r="N434" s="22"/>
      <c r="O434">
        <v>0</v>
      </c>
      <c r="P434">
        <v>0</v>
      </c>
      <c r="Q434">
        <v>0</v>
      </c>
      <c r="R434">
        <f t="shared" si="371"/>
        <v>0</v>
      </c>
      <c r="S434">
        <f t="shared" si="372"/>
        <v>0</v>
      </c>
      <c r="T434">
        <f t="shared" si="373"/>
        <v>0</v>
      </c>
      <c r="U434">
        <f t="shared" si="374"/>
        <v>0</v>
      </c>
      <c r="V434">
        <f t="shared" si="375"/>
        <v>0</v>
      </c>
      <c r="W434">
        <f t="shared" si="367"/>
        <v>0</v>
      </c>
      <c r="X434">
        <f t="shared" si="376"/>
        <v>0</v>
      </c>
      <c r="Y434" s="22" t="s">
        <v>1013</v>
      </c>
      <c r="Z434">
        <v>0</v>
      </c>
      <c r="AA434">
        <f t="shared" si="368"/>
        <v>1</v>
      </c>
      <c r="AB434">
        <f t="shared" si="363"/>
        <v>0</v>
      </c>
      <c r="AC434">
        <v>0</v>
      </c>
      <c r="AD434">
        <v>0</v>
      </c>
      <c r="AE434">
        <f t="shared" si="377"/>
        <v>0</v>
      </c>
      <c r="AF434" s="23">
        <f t="shared" si="369"/>
        <v>0</v>
      </c>
      <c r="AG434">
        <f t="shared" si="364"/>
        <v>0</v>
      </c>
      <c r="AH434">
        <v>0</v>
      </c>
      <c r="AJ434">
        <f t="shared" si="365"/>
        <v>0</v>
      </c>
      <c r="AK434" s="22" t="s">
        <v>1014</v>
      </c>
      <c r="AN434">
        <v>15</v>
      </c>
      <c r="AO434" s="24">
        <v>2</v>
      </c>
      <c r="AP434" s="25">
        <f t="shared" si="351"/>
        <v>69.786301369863011</v>
      </c>
      <c r="AQ434">
        <v>1</v>
      </c>
      <c r="AS434" s="26">
        <v>1</v>
      </c>
      <c r="AT434" s="24">
        <v>1</v>
      </c>
      <c r="AU434" s="27">
        <v>8</v>
      </c>
      <c r="AV434" s="27"/>
      <c r="AW434" s="29">
        <v>39745</v>
      </c>
      <c r="AX434" s="22" t="str">
        <f>IF(ISERROR(VLOOKUP($J434,'[1]early late'!$G$1:$BT$134,7,FALSE)),"",VLOOKUP($J434,'[1]early late'!$G$1:$BT$134,7,FALSE))</f>
        <v/>
      </c>
      <c r="AY434" s="29">
        <v>39839</v>
      </c>
      <c r="AZ434" s="27">
        <v>3.06666666666667</v>
      </c>
      <c r="BA434" t="s">
        <v>101</v>
      </c>
      <c r="BB434" s="25">
        <f t="shared" si="366"/>
        <v>0</v>
      </c>
      <c r="BC434">
        <v>4.3499999999999996</v>
      </c>
      <c r="BD434">
        <v>16.13</v>
      </c>
      <c r="BE434">
        <v>3.86</v>
      </c>
      <c r="BF434">
        <v>12.27</v>
      </c>
      <c r="BG434" s="27" t="str">
        <f>IF(ISERROR(VLOOKUP($J434,'[1]early late'!$G$1:$BT$134,8,FALSE)),"",VLOOKUP($J434,'[1]early late'!$G$1:$BT$134,8,FALSE))</f>
        <v/>
      </c>
      <c r="BH434" s="27" t="str">
        <f>IF(ISERROR(VLOOKUP($J434,'[1]early late'!$G$1:$BT$134,9,FALSE)),"",VLOOKUP($J434,'[1]early late'!$G$1:$BT$134,9,FALSE))</f>
        <v/>
      </c>
      <c r="BJ434">
        <v>3.38</v>
      </c>
      <c r="BK434">
        <v>13.13</v>
      </c>
      <c r="BN434" s="28" t="str">
        <f>IF(ISERROR(VLOOKUP($J434,'[1]early late'!$G$1:$BT$134,40,FALSE)),"",VLOOKUP($J434,'[1]early late'!$G$1:$BT$134,40,FALSE))</f>
        <v/>
      </c>
      <c r="BO434" s="28" t="str">
        <f>IF(ISERROR(VLOOKUP($J434,'[1]early late'!$G$1:$BT$134,41,FALSE)),"",VLOOKUP($J434,'[1]early late'!$G$1:$BT$134,41,FALSE))</f>
        <v/>
      </c>
      <c r="BP434">
        <f t="shared" si="352"/>
        <v>-0.48999999999999977</v>
      </c>
      <c r="BQ434">
        <f t="shared" si="378"/>
        <v>-3.8599999999999994</v>
      </c>
      <c r="BR434">
        <f t="shared" si="379"/>
        <v>-3.3699999999999997</v>
      </c>
      <c r="BS434">
        <f t="shared" si="353"/>
        <v>-0.96999999999999975</v>
      </c>
      <c r="BT434">
        <f t="shared" si="380"/>
        <v>-2.9999999999999982</v>
      </c>
      <c r="BU434">
        <f t="shared" si="381"/>
        <v>-2.0299999999999994</v>
      </c>
      <c r="BW434" s="24">
        <f t="shared" si="392"/>
        <v>0</v>
      </c>
      <c r="BX434" s="24">
        <f t="shared" si="382"/>
        <v>-0.61000000000000032</v>
      </c>
      <c r="BY434" s="24">
        <f t="shared" si="383"/>
        <v>2.3899999999999997</v>
      </c>
      <c r="BZ434" s="24">
        <f t="shared" si="384"/>
        <v>1.3899999999999997</v>
      </c>
      <c r="CA434" s="24">
        <f t="shared" si="385"/>
        <v>0</v>
      </c>
      <c r="CB434" s="24" t="str">
        <f t="shared" si="354"/>
        <v/>
      </c>
      <c r="CC434" s="24">
        <f t="shared" si="386"/>
        <v>0</v>
      </c>
      <c r="CD434" s="25">
        <f t="shared" si="387"/>
        <v>0</v>
      </c>
      <c r="CE434" s="24">
        <f t="shared" si="388"/>
        <v>0</v>
      </c>
      <c r="CF434">
        <f t="shared" si="389"/>
        <v>1</v>
      </c>
      <c r="CG434">
        <f t="shared" si="355"/>
        <v>1</v>
      </c>
      <c r="CH434">
        <f t="shared" si="356"/>
        <v>0</v>
      </c>
      <c r="CI434">
        <f t="shared" si="357"/>
        <v>1</v>
      </c>
      <c r="CJ434">
        <f t="shared" si="358"/>
        <v>1</v>
      </c>
      <c r="CK434">
        <f t="shared" si="362"/>
        <v>-8.2474226804123738</v>
      </c>
      <c r="CL434">
        <f t="shared" si="360"/>
        <v>2.9699999999999998</v>
      </c>
      <c r="CM434">
        <f t="shared" si="361"/>
        <v>1</v>
      </c>
      <c r="CN434" t="str">
        <f t="shared" si="390"/>
        <v/>
      </c>
      <c r="CO434" t="str">
        <f t="shared" si="391"/>
        <v/>
      </c>
    </row>
    <row r="435" spans="1:93" ht="16" x14ac:dyDescent="0.2">
      <c r="A435">
        <v>393</v>
      </c>
      <c r="B435" t="s">
        <v>1035</v>
      </c>
      <c r="C435" t="s">
        <v>94</v>
      </c>
      <c r="D435" t="s">
        <v>1036</v>
      </c>
      <c r="E435" t="s">
        <v>449</v>
      </c>
      <c r="F435" t="s">
        <v>97</v>
      </c>
      <c r="G435">
        <v>91350</v>
      </c>
      <c r="H435" t="s">
        <v>1037</v>
      </c>
      <c r="J435" t="str">
        <f t="shared" si="370"/>
        <v>Judith Swanson_1</v>
      </c>
      <c r="K435" s="22">
        <f>IF(ISERROR(VLOOKUP($J435,'[1]early late'!$G$1:$BT$134,4,FALSE)),"",VLOOKUP($J435,'[1]early late'!$G$1:$BT$134,4,FALSE))</f>
        <v>13126</v>
      </c>
      <c r="L435">
        <v>1</v>
      </c>
      <c r="M435" s="22" t="s">
        <v>425</v>
      </c>
      <c r="N435" s="22"/>
      <c r="O435">
        <v>0</v>
      </c>
      <c r="P435">
        <v>0</v>
      </c>
      <c r="Q435">
        <v>0</v>
      </c>
      <c r="R435">
        <f t="shared" si="371"/>
        <v>0</v>
      </c>
      <c r="S435">
        <f t="shared" si="372"/>
        <v>1</v>
      </c>
      <c r="T435">
        <f t="shared" si="373"/>
        <v>0</v>
      </c>
      <c r="U435">
        <f t="shared" si="374"/>
        <v>0</v>
      </c>
      <c r="V435">
        <f t="shared" si="375"/>
        <v>0</v>
      </c>
      <c r="W435">
        <f t="shared" si="367"/>
        <v>0</v>
      </c>
      <c r="X435">
        <f t="shared" si="376"/>
        <v>0</v>
      </c>
      <c r="Y435" s="22" t="s">
        <v>1038</v>
      </c>
      <c r="Z435">
        <v>0</v>
      </c>
      <c r="AA435">
        <f t="shared" si="368"/>
        <v>1</v>
      </c>
      <c r="AB435">
        <f t="shared" si="363"/>
        <v>0</v>
      </c>
      <c r="AC435">
        <v>0</v>
      </c>
      <c r="AD435">
        <v>0</v>
      </c>
      <c r="AE435">
        <f t="shared" si="377"/>
        <v>0</v>
      </c>
      <c r="AF435" s="23">
        <f t="shared" si="369"/>
        <v>0</v>
      </c>
      <c r="AG435">
        <f t="shared" si="364"/>
        <v>0</v>
      </c>
      <c r="AH435">
        <v>0</v>
      </c>
      <c r="AJ435">
        <f t="shared" si="365"/>
        <v>0</v>
      </c>
      <c r="AK435" s="22"/>
      <c r="AN435">
        <f>IF(ISERROR(VLOOKUP($J435,'[1]early late'!$G$1:$BT$134,6,FALSE)),"",VLOOKUP($J435,'[1]early late'!$G$1:$BT$134,6,FALSE))</f>
        <v>13</v>
      </c>
      <c r="AO435" s="24">
        <v>2</v>
      </c>
      <c r="AP435" s="25">
        <f t="shared" si="351"/>
        <v>72.68767123287671</v>
      </c>
      <c r="AQ435">
        <v>1</v>
      </c>
      <c r="AS435" s="26">
        <v>1</v>
      </c>
      <c r="AT435" s="24">
        <v>1</v>
      </c>
      <c r="AU435" s="27">
        <v>8</v>
      </c>
      <c r="AV435" s="27"/>
      <c r="AW435" s="22">
        <v>40044</v>
      </c>
      <c r="AX435" s="22">
        <f>IF(ISERROR(VLOOKUP($J435,'[1]early late'!$G$1:$BT$134,7,FALSE)),"",VLOOKUP($J435,'[1]early late'!$G$1:$BT$134,7,FALSE))</f>
        <v>40051</v>
      </c>
      <c r="AY435" s="22">
        <v>40149</v>
      </c>
      <c r="AZ435" s="27">
        <v>3.43333333333333</v>
      </c>
      <c r="BA435" t="s">
        <v>118</v>
      </c>
      <c r="BB435" s="25">
        <f t="shared" si="366"/>
        <v>1</v>
      </c>
      <c r="BC435" s="27">
        <v>0.4</v>
      </c>
      <c r="BD435" s="27">
        <v>17.79</v>
      </c>
      <c r="BE435" s="27">
        <v>4.07</v>
      </c>
      <c r="BF435" s="27">
        <v>15.3</v>
      </c>
      <c r="BG435" s="27">
        <f>IF(ISERROR(VLOOKUP($J435,'[1]early late'!$G$1:$BT$134,8,FALSE)),"",VLOOKUP($J435,'[1]early late'!$G$1:$BT$134,8,FALSE))</f>
        <v>7</v>
      </c>
      <c r="BH435" s="27">
        <f>IF(ISERROR(VLOOKUP($J435,'[1]early late'!$G$1:$BT$134,9,FALSE)),"",VLOOKUP($J435,'[1]early late'!$G$1:$BT$134,9,FALSE))</f>
        <v>2.84</v>
      </c>
      <c r="BI435" s="27"/>
      <c r="BJ435">
        <v>2.59</v>
      </c>
      <c r="BK435">
        <v>15.94</v>
      </c>
      <c r="BM435" s="28" t="s">
        <v>1039</v>
      </c>
      <c r="BN435" s="28">
        <f>IF(ISERROR(VLOOKUP($J435,'[1]early late'!$G$1:$BT$134,40,FALSE)),"",VLOOKUP($J435,'[1]early late'!$G$1:$BT$134,40,FALSE))</f>
        <v>2.44</v>
      </c>
      <c r="BO435" s="28">
        <f>IF(ISERROR(VLOOKUP($J435,'[1]early late'!$G$1:$BT$134,41,FALSE)),"",VLOOKUP($J435,'[1]early late'!$G$1:$BT$134,41,FALSE))</f>
        <v>-0.25</v>
      </c>
      <c r="BP435">
        <f t="shared" si="352"/>
        <v>3.6700000000000004</v>
      </c>
      <c r="BQ435">
        <f t="shared" si="378"/>
        <v>-2.4899999999999984</v>
      </c>
      <c r="BR435">
        <f t="shared" si="379"/>
        <v>-6.1599999999999984</v>
      </c>
      <c r="BS435">
        <f t="shared" si="353"/>
        <v>2.19</v>
      </c>
      <c r="BT435">
        <f t="shared" si="380"/>
        <v>-1.8499999999999996</v>
      </c>
      <c r="BU435">
        <f t="shared" si="381"/>
        <v>-4.0400000000000009</v>
      </c>
      <c r="BW435" s="24">
        <f t="shared" si="392"/>
        <v>1</v>
      </c>
      <c r="BX435" s="24">
        <f t="shared" si="382"/>
        <v>-0.71</v>
      </c>
      <c r="BY435" s="24">
        <f t="shared" si="383"/>
        <v>-2.42</v>
      </c>
      <c r="BZ435" s="24">
        <f t="shared" si="384"/>
        <v>1.0700000000000003</v>
      </c>
      <c r="CA435" s="24">
        <f t="shared" si="385"/>
        <v>0</v>
      </c>
      <c r="CB435" s="24">
        <f t="shared" si="354"/>
        <v>0</v>
      </c>
      <c r="CC435" s="24">
        <f t="shared" si="386"/>
        <v>0</v>
      </c>
      <c r="CD435" s="25">
        <f t="shared" si="387"/>
        <v>0</v>
      </c>
      <c r="CE435" s="24">
        <f t="shared" si="388"/>
        <v>0</v>
      </c>
      <c r="CF435">
        <f t="shared" si="389"/>
        <v>1</v>
      </c>
      <c r="CG435">
        <f t="shared" si="355"/>
        <v>1</v>
      </c>
      <c r="CH435">
        <f t="shared" si="356"/>
        <v>1</v>
      </c>
      <c r="CI435">
        <f t="shared" si="357"/>
        <v>1</v>
      </c>
      <c r="CJ435">
        <f t="shared" si="358"/>
        <v>1</v>
      </c>
      <c r="CK435">
        <f t="shared" si="362"/>
        <v>3.6529680365296806</v>
      </c>
      <c r="CL435">
        <f t="shared" si="360"/>
        <v>-0.18999999999999995</v>
      </c>
      <c r="CM435">
        <f t="shared" si="361"/>
        <v>0</v>
      </c>
      <c r="CN435" t="str">
        <f t="shared" si="390"/>
        <v/>
      </c>
      <c r="CO435" t="str">
        <f t="shared" si="391"/>
        <v/>
      </c>
    </row>
    <row r="436" spans="1:93" ht="16" x14ac:dyDescent="0.2">
      <c r="A436">
        <v>397</v>
      </c>
      <c r="B436" t="s">
        <v>1049</v>
      </c>
      <c r="C436" t="s">
        <v>94</v>
      </c>
      <c r="J436" t="str">
        <f t="shared" si="370"/>
        <v>Lise Soares_0</v>
      </c>
      <c r="K436" s="22">
        <v>15731</v>
      </c>
      <c r="L436">
        <v>1</v>
      </c>
      <c r="M436" s="22" t="s">
        <v>1050</v>
      </c>
      <c r="N436" s="22"/>
      <c r="O436">
        <v>0</v>
      </c>
      <c r="P436">
        <v>0</v>
      </c>
      <c r="Q436">
        <v>0</v>
      </c>
      <c r="R436">
        <f t="shared" si="371"/>
        <v>0</v>
      </c>
      <c r="S436">
        <f t="shared" si="372"/>
        <v>1</v>
      </c>
      <c r="T436">
        <f t="shared" si="373"/>
        <v>0</v>
      </c>
      <c r="U436">
        <f t="shared" si="374"/>
        <v>0</v>
      </c>
      <c r="V436">
        <f t="shared" si="375"/>
        <v>0</v>
      </c>
      <c r="W436">
        <v>1</v>
      </c>
      <c r="X436">
        <f t="shared" si="376"/>
        <v>0</v>
      </c>
      <c r="Y436" s="22" t="s">
        <v>889</v>
      </c>
      <c r="Z436">
        <v>0</v>
      </c>
      <c r="AA436">
        <f t="shared" si="368"/>
        <v>1</v>
      </c>
      <c r="AB436">
        <f t="shared" si="363"/>
        <v>0</v>
      </c>
      <c r="AC436">
        <v>0</v>
      </c>
      <c r="AD436">
        <v>0</v>
      </c>
      <c r="AE436">
        <f t="shared" si="377"/>
        <v>0</v>
      </c>
      <c r="AF436" s="23">
        <f t="shared" si="369"/>
        <v>0</v>
      </c>
      <c r="AG436">
        <f t="shared" ref="AG436:AG453" si="393">IF(ISERROR(SEARCH("entro",Y436)),0,1)</f>
        <v>0</v>
      </c>
      <c r="AH436">
        <v>0</v>
      </c>
      <c r="AJ436">
        <f t="shared" si="365"/>
        <v>0</v>
      </c>
      <c r="AK436" s="22"/>
      <c r="AL436">
        <v>26</v>
      </c>
      <c r="AN436">
        <v>15</v>
      </c>
      <c r="AO436" s="24">
        <v>2</v>
      </c>
      <c r="AP436" s="25">
        <f t="shared" si="351"/>
        <v>69.197260273972603</v>
      </c>
      <c r="AQ436">
        <v>1</v>
      </c>
      <c r="AS436" s="26">
        <v>0</v>
      </c>
      <c r="AT436" s="24">
        <v>1</v>
      </c>
      <c r="AU436" s="27">
        <v>8</v>
      </c>
      <c r="AV436" s="27"/>
      <c r="AW436" s="29">
        <v>41355</v>
      </c>
      <c r="AX436" s="22" t="str">
        <f>IF(ISERROR(VLOOKUP($J436,'[1]early late'!$G$1:$BT$134,7,FALSE)),"",VLOOKUP($J436,'[1]early late'!$G$1:$BT$134,7,FALSE))</f>
        <v/>
      </c>
      <c r="AY436" s="29">
        <v>41444</v>
      </c>
      <c r="AZ436" s="27">
        <v>2.9</v>
      </c>
      <c r="BA436" t="s">
        <v>101</v>
      </c>
      <c r="BB436" s="25">
        <f t="shared" si="366"/>
        <v>0</v>
      </c>
      <c r="BC436">
        <v>2.14</v>
      </c>
      <c r="BD436">
        <v>16.04</v>
      </c>
      <c r="BE436">
        <v>2.59</v>
      </c>
      <c r="BF436">
        <v>14.62</v>
      </c>
      <c r="BG436" s="27" t="str">
        <f>IF(ISERROR(VLOOKUP($J436,'[1]early late'!$G$1:$BT$134,8,FALSE)),"",VLOOKUP($J436,'[1]early late'!$G$1:$BT$134,8,FALSE))</f>
        <v/>
      </c>
      <c r="BH436" s="27" t="str">
        <f>IF(ISERROR(VLOOKUP($J436,'[1]early late'!$G$1:$BT$134,9,FALSE)),"",VLOOKUP($J436,'[1]early late'!$G$1:$BT$134,9,FALSE))</f>
        <v/>
      </c>
      <c r="BJ436">
        <v>2.95</v>
      </c>
      <c r="BK436">
        <v>16.8</v>
      </c>
      <c r="BL436">
        <v>1</v>
      </c>
      <c r="BN436" s="28" t="str">
        <f>IF(ISERROR(VLOOKUP($J436,'[1]early late'!$G$1:$BT$134,40,FALSE)),"",VLOOKUP($J436,'[1]early late'!$G$1:$BT$134,40,FALSE))</f>
        <v/>
      </c>
      <c r="BO436" s="28" t="str">
        <f>IF(ISERROR(VLOOKUP($J436,'[1]early late'!$G$1:$BT$134,41,FALSE)),"",VLOOKUP($J436,'[1]early late'!$G$1:$BT$134,41,FALSE))</f>
        <v/>
      </c>
      <c r="BP436">
        <f t="shared" si="352"/>
        <v>0.44999999999999973</v>
      </c>
      <c r="BQ436">
        <f t="shared" si="378"/>
        <v>-1.42</v>
      </c>
      <c r="BR436">
        <f t="shared" si="379"/>
        <v>-1.8699999999999997</v>
      </c>
      <c r="BS436">
        <f t="shared" si="353"/>
        <v>0.81</v>
      </c>
      <c r="BT436">
        <f t="shared" si="380"/>
        <v>0.76000000000000156</v>
      </c>
      <c r="BU436">
        <f t="shared" si="381"/>
        <v>-4.9999999999997158E-2</v>
      </c>
      <c r="BV436">
        <v>0</v>
      </c>
      <c r="BW436" s="24">
        <f t="shared" si="392"/>
        <v>1</v>
      </c>
      <c r="BX436" s="24">
        <f t="shared" si="382"/>
        <v>0.15000000000000036</v>
      </c>
      <c r="BY436" s="24">
        <f t="shared" si="383"/>
        <v>-1.0699999999999998</v>
      </c>
      <c r="BZ436" s="24">
        <f t="shared" si="384"/>
        <v>-0.13000000000000034</v>
      </c>
      <c r="CA436" s="24">
        <f t="shared" si="385"/>
        <v>0</v>
      </c>
      <c r="CB436" s="24">
        <f t="shared" si="354"/>
        <v>1</v>
      </c>
      <c r="CC436" s="24">
        <f t="shared" si="386"/>
        <v>0</v>
      </c>
      <c r="CD436" s="25">
        <f t="shared" si="387"/>
        <v>0</v>
      </c>
      <c r="CE436" s="24">
        <f t="shared" si="388"/>
        <v>1</v>
      </c>
      <c r="CF436">
        <f t="shared" si="389"/>
        <v>1</v>
      </c>
      <c r="CG436">
        <f t="shared" si="355"/>
        <v>1</v>
      </c>
      <c r="CH436">
        <f t="shared" si="356"/>
        <v>0</v>
      </c>
      <c r="CI436">
        <f t="shared" si="357"/>
        <v>1</v>
      </c>
      <c r="CJ436">
        <f t="shared" si="358"/>
        <v>1</v>
      </c>
      <c r="CK436">
        <f t="shared" si="362"/>
        <v>9.8765432098765427</v>
      </c>
      <c r="CL436">
        <f t="shared" si="360"/>
        <v>1.19</v>
      </c>
      <c r="CM436">
        <f t="shared" si="361"/>
        <v>1</v>
      </c>
      <c r="CN436" t="str">
        <f t="shared" si="390"/>
        <v/>
      </c>
      <c r="CO436" t="str">
        <f t="shared" si="391"/>
        <v/>
      </c>
    </row>
    <row r="437" spans="1:93" ht="16" x14ac:dyDescent="0.2">
      <c r="A437">
        <v>401</v>
      </c>
      <c r="B437" t="s">
        <v>1066</v>
      </c>
      <c r="C437" t="s">
        <v>94</v>
      </c>
      <c r="J437" t="str">
        <f t="shared" si="370"/>
        <v>Mary Ellen Outwater_1</v>
      </c>
      <c r="K437" s="22">
        <v>19070</v>
      </c>
      <c r="L437">
        <v>0</v>
      </c>
      <c r="M437" s="22"/>
      <c r="N437" s="22"/>
      <c r="O437">
        <v>0</v>
      </c>
      <c r="P437">
        <v>0</v>
      </c>
      <c r="Q437">
        <v>0</v>
      </c>
      <c r="R437">
        <f t="shared" si="371"/>
        <v>0</v>
      </c>
      <c r="S437">
        <f t="shared" si="372"/>
        <v>0</v>
      </c>
      <c r="T437">
        <f t="shared" si="373"/>
        <v>0</v>
      </c>
      <c r="U437">
        <f t="shared" si="374"/>
        <v>0</v>
      </c>
      <c r="V437">
        <f t="shared" si="375"/>
        <v>0</v>
      </c>
      <c r="W437">
        <f t="shared" ref="W437:W463" si="394">IF(ISERROR(SEARCH("glauc",M437)),0,1)</f>
        <v>0</v>
      </c>
      <c r="X437">
        <f t="shared" si="376"/>
        <v>0</v>
      </c>
      <c r="Y437" s="22" t="s">
        <v>469</v>
      </c>
      <c r="Z437">
        <v>0</v>
      </c>
      <c r="AA437">
        <f t="shared" si="368"/>
        <v>1</v>
      </c>
      <c r="AB437">
        <f t="shared" si="363"/>
        <v>0</v>
      </c>
      <c r="AC437">
        <v>0</v>
      </c>
      <c r="AD437">
        <v>0</v>
      </c>
      <c r="AE437">
        <f t="shared" si="377"/>
        <v>0</v>
      </c>
      <c r="AF437" s="23">
        <f t="shared" si="369"/>
        <v>0</v>
      </c>
      <c r="AG437">
        <f t="shared" si="393"/>
        <v>0</v>
      </c>
      <c r="AH437">
        <v>0</v>
      </c>
      <c r="AJ437">
        <f t="shared" si="365"/>
        <v>0</v>
      </c>
      <c r="AK437" s="22" t="s">
        <v>1067</v>
      </c>
      <c r="AN437">
        <v>15</v>
      </c>
      <c r="AO437" s="24">
        <v>2</v>
      </c>
      <c r="AP437" s="25">
        <f t="shared" si="351"/>
        <v>58.9972602739726</v>
      </c>
      <c r="AQ437">
        <v>1</v>
      </c>
      <c r="AS437" s="26">
        <v>1</v>
      </c>
      <c r="AT437" s="24">
        <v>1</v>
      </c>
      <c r="AU437" s="27">
        <v>8</v>
      </c>
      <c r="AV437" s="27"/>
      <c r="AW437" s="29">
        <v>40919</v>
      </c>
      <c r="AX437" s="22" t="str">
        <f>IF(ISERROR(VLOOKUP($J437,'[1]early late'!$G$1:$BT$134,7,FALSE)),"",VLOOKUP($J437,'[1]early late'!$G$1:$BT$134,7,FALSE))</f>
        <v/>
      </c>
      <c r="AY437" s="29">
        <v>41050</v>
      </c>
      <c r="AZ437" s="27">
        <v>4.3333333333333304</v>
      </c>
      <c r="BA437" t="s">
        <v>118</v>
      </c>
      <c r="BB437" s="25">
        <f t="shared" ref="BB437:BB468" si="395">IF($BA437="OD",0,IF($BA437="OS",1,IF($BA437="OU",2,IF($BA437="null",3,""))))</f>
        <v>1</v>
      </c>
      <c r="BC437">
        <v>0.28999999999999998</v>
      </c>
      <c r="BD437">
        <v>13.19</v>
      </c>
      <c r="BE437">
        <v>2.2599999999999998</v>
      </c>
      <c r="BF437">
        <v>13.36</v>
      </c>
      <c r="BG437" s="27" t="str">
        <f>IF(ISERROR(VLOOKUP($J437,'[1]early late'!$G$1:$BT$134,8,FALSE)),"",VLOOKUP($J437,'[1]early late'!$G$1:$BT$134,8,FALSE))</f>
        <v/>
      </c>
      <c r="BH437" s="27" t="str">
        <f>IF(ISERROR(VLOOKUP($J437,'[1]early late'!$G$1:$BT$134,9,FALSE)),"",VLOOKUP($J437,'[1]early late'!$G$1:$BT$134,9,FALSE))</f>
        <v/>
      </c>
      <c r="BJ437">
        <v>2.23</v>
      </c>
      <c r="BK437">
        <v>12.68</v>
      </c>
      <c r="BN437" s="28" t="str">
        <f>IF(ISERROR(VLOOKUP($J437,'[1]early late'!$G$1:$BT$134,40,FALSE)),"",VLOOKUP($J437,'[1]early late'!$G$1:$BT$134,40,FALSE))</f>
        <v/>
      </c>
      <c r="BO437" s="28" t="str">
        <f>IF(ISERROR(VLOOKUP($J437,'[1]early late'!$G$1:$BT$134,41,FALSE)),"",VLOOKUP($J437,'[1]early late'!$G$1:$BT$134,41,FALSE))</f>
        <v/>
      </c>
      <c r="BP437">
        <f t="shared" si="352"/>
        <v>1.9699999999999998</v>
      </c>
      <c r="BQ437">
        <f t="shared" si="378"/>
        <v>0.16999999999999993</v>
      </c>
      <c r="BR437">
        <f t="shared" si="379"/>
        <v>-1.7999999999999998</v>
      </c>
      <c r="BS437">
        <f t="shared" si="353"/>
        <v>1.94</v>
      </c>
      <c r="BT437">
        <f t="shared" si="380"/>
        <v>-0.50999999999999979</v>
      </c>
      <c r="BU437">
        <f t="shared" si="381"/>
        <v>-2.4500000000000011</v>
      </c>
      <c r="BW437" s="24">
        <f t="shared" si="392"/>
        <v>1</v>
      </c>
      <c r="BX437" s="24">
        <f t="shared" si="382"/>
        <v>-1.9200000000000004</v>
      </c>
      <c r="BY437" s="24">
        <f t="shared" si="383"/>
        <v>-2.57</v>
      </c>
      <c r="BZ437" s="24">
        <f t="shared" si="384"/>
        <v>-1.4000000000000004</v>
      </c>
      <c r="CA437" s="24">
        <f t="shared" si="385"/>
        <v>0</v>
      </c>
      <c r="CB437" s="24">
        <f t="shared" si="354"/>
        <v>0</v>
      </c>
      <c r="CC437" s="24">
        <f t="shared" si="386"/>
        <v>0</v>
      </c>
      <c r="CD437" s="25">
        <f t="shared" si="387"/>
        <v>0</v>
      </c>
      <c r="CE437" s="24">
        <f t="shared" si="388"/>
        <v>0</v>
      </c>
      <c r="CF437">
        <f t="shared" si="389"/>
        <v>1</v>
      </c>
      <c r="CG437">
        <f t="shared" si="355"/>
        <v>0</v>
      </c>
      <c r="CH437">
        <f t="shared" si="356"/>
        <v>1</v>
      </c>
      <c r="CI437">
        <f t="shared" si="357"/>
        <v>0</v>
      </c>
      <c r="CJ437">
        <f t="shared" si="358"/>
        <v>0</v>
      </c>
      <c r="CK437">
        <f t="shared" si="362"/>
        <v>4.123711340206186</v>
      </c>
      <c r="CL437">
        <f t="shared" si="360"/>
        <v>6.0000000000000053E-2</v>
      </c>
      <c r="CM437">
        <f t="shared" si="361"/>
        <v>0</v>
      </c>
      <c r="CN437" t="str">
        <f t="shared" si="390"/>
        <v/>
      </c>
      <c r="CO437" t="str">
        <f t="shared" si="391"/>
        <v/>
      </c>
    </row>
    <row r="438" spans="1:93" ht="16" x14ac:dyDescent="0.2">
      <c r="A438">
        <v>404</v>
      </c>
      <c r="B438" t="s">
        <v>1083</v>
      </c>
      <c r="C438" t="s">
        <v>94</v>
      </c>
      <c r="D438" t="s">
        <v>1084</v>
      </c>
      <c r="E438" t="s">
        <v>1085</v>
      </c>
      <c r="F438" t="s">
        <v>97</v>
      </c>
      <c r="G438">
        <v>92704</v>
      </c>
      <c r="H438" t="s">
        <v>1086</v>
      </c>
      <c r="J438" t="str">
        <f t="shared" si="370"/>
        <v>Michael Guy_0</v>
      </c>
      <c r="K438" s="22">
        <v>18394</v>
      </c>
      <c r="L438">
        <v>1</v>
      </c>
      <c r="M438" s="22" t="s">
        <v>1087</v>
      </c>
      <c r="N438" s="22"/>
      <c r="O438">
        <v>0</v>
      </c>
      <c r="P438">
        <v>0</v>
      </c>
      <c r="Q438">
        <v>0</v>
      </c>
      <c r="R438">
        <f t="shared" si="371"/>
        <v>0</v>
      </c>
      <c r="S438">
        <f t="shared" si="372"/>
        <v>0</v>
      </c>
      <c r="T438">
        <f t="shared" si="373"/>
        <v>0</v>
      </c>
      <c r="U438">
        <f t="shared" si="374"/>
        <v>0</v>
      </c>
      <c r="V438">
        <f t="shared" si="375"/>
        <v>0</v>
      </c>
      <c r="W438">
        <f t="shared" si="394"/>
        <v>0</v>
      </c>
      <c r="X438">
        <f t="shared" si="376"/>
        <v>0</v>
      </c>
      <c r="Y438" s="22" t="s">
        <v>889</v>
      </c>
      <c r="Z438">
        <v>0</v>
      </c>
      <c r="AA438">
        <f t="shared" si="368"/>
        <v>1</v>
      </c>
      <c r="AB438">
        <f t="shared" si="363"/>
        <v>0</v>
      </c>
      <c r="AC438">
        <v>0</v>
      </c>
      <c r="AD438">
        <v>0</v>
      </c>
      <c r="AE438">
        <f t="shared" si="377"/>
        <v>0</v>
      </c>
      <c r="AF438" s="23">
        <f t="shared" si="369"/>
        <v>0</v>
      </c>
      <c r="AG438">
        <f t="shared" si="393"/>
        <v>0</v>
      </c>
      <c r="AH438">
        <v>0</v>
      </c>
      <c r="AJ438">
        <f t="shared" si="365"/>
        <v>0</v>
      </c>
      <c r="AK438" s="22" t="s">
        <v>1088</v>
      </c>
      <c r="AN438">
        <v>12</v>
      </c>
      <c r="AO438" s="24">
        <v>1</v>
      </c>
      <c r="AP438" s="25">
        <f t="shared" si="351"/>
        <v>54.213698630136989</v>
      </c>
      <c r="AQ438">
        <v>1</v>
      </c>
      <c r="AS438" s="26">
        <v>0</v>
      </c>
      <c r="AT438" s="24">
        <v>1</v>
      </c>
      <c r="AU438" s="27">
        <v>8</v>
      </c>
      <c r="AV438" s="27"/>
      <c r="AW438" s="22">
        <v>38471</v>
      </c>
      <c r="AX438" s="22" t="str">
        <f>IF(ISERROR(VLOOKUP($J438,'[1]early late'!$G$1:$BT$134,7,FALSE)),"",VLOOKUP($J438,'[1]early late'!$G$1:$BT$134,7,FALSE))</f>
        <v/>
      </c>
      <c r="AY438" s="22">
        <v>38568</v>
      </c>
      <c r="AZ438" s="27">
        <v>3.1666666666666701</v>
      </c>
      <c r="BA438" t="s">
        <v>101</v>
      </c>
      <c r="BB438" s="25">
        <f t="shared" si="395"/>
        <v>0</v>
      </c>
      <c r="BC438" s="27">
        <v>0.39</v>
      </c>
      <c r="BD438" s="27">
        <v>18.98</v>
      </c>
      <c r="BE438" s="27">
        <v>2.79</v>
      </c>
      <c r="BF438" s="27">
        <v>19.04</v>
      </c>
      <c r="BG438" s="27" t="str">
        <f>IF(ISERROR(VLOOKUP($J438,'[1]early late'!$G$1:$BT$134,8,FALSE)),"",VLOOKUP($J438,'[1]early late'!$G$1:$BT$134,8,FALSE))</f>
        <v/>
      </c>
      <c r="BH438" s="27" t="str">
        <f>IF(ISERROR(VLOOKUP($J438,'[1]early late'!$G$1:$BT$134,9,FALSE)),"",VLOOKUP($J438,'[1]early late'!$G$1:$BT$134,9,FALSE))</f>
        <v/>
      </c>
      <c r="BI438" s="27"/>
      <c r="BJ438">
        <v>2.38</v>
      </c>
      <c r="BK438">
        <v>16.82</v>
      </c>
      <c r="BM438" s="28"/>
      <c r="BN438" s="28" t="str">
        <f>IF(ISERROR(VLOOKUP($J438,'[1]early late'!$G$1:$BT$134,40,FALSE)),"",VLOOKUP($J438,'[1]early late'!$G$1:$BT$134,40,FALSE))</f>
        <v/>
      </c>
      <c r="BO438" s="28" t="str">
        <f>IF(ISERROR(VLOOKUP($J438,'[1]early late'!$G$1:$BT$134,41,FALSE)),"",VLOOKUP($J438,'[1]early late'!$G$1:$BT$134,41,FALSE))</f>
        <v/>
      </c>
      <c r="BP438">
        <f t="shared" si="352"/>
        <v>2.4</v>
      </c>
      <c r="BQ438">
        <f t="shared" si="378"/>
        <v>5.9999999999998721E-2</v>
      </c>
      <c r="BR438">
        <f t="shared" si="379"/>
        <v>-2.3400000000000012</v>
      </c>
      <c r="BS438">
        <f t="shared" si="353"/>
        <v>1.9899999999999998</v>
      </c>
      <c r="BT438">
        <f t="shared" si="380"/>
        <v>-2.16</v>
      </c>
      <c r="BU438">
        <f t="shared" si="381"/>
        <v>-4.1499999999999986</v>
      </c>
      <c r="BW438" s="24">
        <f t="shared" si="392"/>
        <v>1</v>
      </c>
      <c r="BX438" s="24">
        <f t="shared" si="382"/>
        <v>0.35999999999999988</v>
      </c>
      <c r="BY438" s="24">
        <f t="shared" si="383"/>
        <v>-2.5299999999999998</v>
      </c>
      <c r="BZ438" s="24">
        <f t="shared" si="384"/>
        <v>0.66999999999999993</v>
      </c>
      <c r="CA438" s="24">
        <f t="shared" si="385"/>
        <v>0</v>
      </c>
      <c r="CB438" s="24">
        <f t="shared" si="354"/>
        <v>0</v>
      </c>
      <c r="CC438" s="24">
        <f t="shared" si="386"/>
        <v>0</v>
      </c>
      <c r="CD438" s="25">
        <f t="shared" si="387"/>
        <v>0</v>
      </c>
      <c r="CE438" s="24">
        <f t="shared" si="388"/>
        <v>1</v>
      </c>
      <c r="CF438">
        <f t="shared" si="389"/>
        <v>1</v>
      </c>
      <c r="CG438">
        <f t="shared" si="355"/>
        <v>0</v>
      </c>
      <c r="CH438">
        <f t="shared" si="356"/>
        <v>1</v>
      </c>
      <c r="CI438">
        <f t="shared" si="357"/>
        <v>1</v>
      </c>
      <c r="CJ438">
        <f t="shared" si="358"/>
        <v>1</v>
      </c>
      <c r="CK438">
        <f t="shared" si="362"/>
        <v>4.0201005025125633</v>
      </c>
      <c r="CL438">
        <f t="shared" si="360"/>
        <v>1.0000000000000231E-2</v>
      </c>
      <c r="CM438">
        <f t="shared" si="361"/>
        <v>0</v>
      </c>
      <c r="CN438" t="str">
        <f t="shared" si="390"/>
        <v/>
      </c>
      <c r="CO438" t="str">
        <f t="shared" si="391"/>
        <v/>
      </c>
    </row>
    <row r="439" spans="1:93" ht="16" x14ac:dyDescent="0.2">
      <c r="A439">
        <v>408</v>
      </c>
      <c r="B439" t="s">
        <v>1101</v>
      </c>
      <c r="C439" t="s">
        <v>94</v>
      </c>
      <c r="J439" t="str">
        <f t="shared" si="370"/>
        <v>Nicole Buckley_0</v>
      </c>
      <c r="K439" s="22">
        <v>30596</v>
      </c>
      <c r="L439">
        <v>1</v>
      </c>
      <c r="M439" s="22" t="s">
        <v>1102</v>
      </c>
      <c r="N439" s="22"/>
      <c r="O439">
        <v>0</v>
      </c>
      <c r="P439">
        <v>0</v>
      </c>
      <c r="Q439">
        <v>0</v>
      </c>
      <c r="R439">
        <f t="shared" si="371"/>
        <v>0</v>
      </c>
      <c r="S439">
        <f t="shared" si="372"/>
        <v>1</v>
      </c>
      <c r="T439">
        <f t="shared" si="373"/>
        <v>0</v>
      </c>
      <c r="U439">
        <f t="shared" si="374"/>
        <v>0</v>
      </c>
      <c r="V439">
        <f t="shared" si="375"/>
        <v>0</v>
      </c>
      <c r="W439">
        <f t="shared" si="394"/>
        <v>0</v>
      </c>
      <c r="X439">
        <f t="shared" si="376"/>
        <v>0</v>
      </c>
      <c r="Y439" s="22" t="s">
        <v>889</v>
      </c>
      <c r="Z439">
        <v>0</v>
      </c>
      <c r="AA439">
        <f t="shared" si="368"/>
        <v>1</v>
      </c>
      <c r="AB439">
        <f t="shared" si="363"/>
        <v>0</v>
      </c>
      <c r="AC439">
        <v>0</v>
      </c>
      <c r="AD439">
        <v>0</v>
      </c>
      <c r="AE439">
        <f t="shared" si="377"/>
        <v>0</v>
      </c>
      <c r="AF439" s="23">
        <f t="shared" si="369"/>
        <v>0</v>
      </c>
      <c r="AG439">
        <f t="shared" si="393"/>
        <v>0</v>
      </c>
      <c r="AH439">
        <v>0</v>
      </c>
      <c r="AJ439">
        <f t="shared" si="365"/>
        <v>0</v>
      </c>
      <c r="AK439" s="22" t="s">
        <v>1103</v>
      </c>
      <c r="AN439">
        <v>18</v>
      </c>
      <c r="AO439" s="24">
        <v>2</v>
      </c>
      <c r="AP439" s="25">
        <f t="shared" si="351"/>
        <v>27.69041095890411</v>
      </c>
      <c r="AQ439">
        <v>1</v>
      </c>
      <c r="AS439" s="26">
        <v>0</v>
      </c>
      <c r="AT439" s="24">
        <v>1</v>
      </c>
      <c r="AU439" s="27">
        <v>8</v>
      </c>
      <c r="AV439" s="27"/>
      <c r="AW439" s="29">
        <v>40851</v>
      </c>
      <c r="AX439" s="22" t="str">
        <f>IF(ISERROR(VLOOKUP($J439,'[1]early late'!$G$1:$BT$134,7,FALSE)),"",VLOOKUP($J439,'[1]early late'!$G$1:$BT$134,7,FALSE))</f>
        <v/>
      </c>
      <c r="AY439" s="29">
        <v>40947</v>
      </c>
      <c r="AZ439" s="27">
        <v>3.1333333333333302</v>
      </c>
      <c r="BA439" t="s">
        <v>101</v>
      </c>
      <c r="BB439" s="25">
        <f t="shared" si="395"/>
        <v>0</v>
      </c>
      <c r="BC439">
        <v>1.61</v>
      </c>
      <c r="BD439">
        <v>24.02</v>
      </c>
      <c r="BE439">
        <v>3.31</v>
      </c>
      <c r="BF439">
        <v>23.89</v>
      </c>
      <c r="BG439" s="27" t="str">
        <f>IF(ISERROR(VLOOKUP($J439,'[1]early late'!$G$1:$BT$134,8,FALSE)),"",VLOOKUP($J439,'[1]early late'!$G$1:$BT$134,8,FALSE))</f>
        <v/>
      </c>
      <c r="BH439" s="27" t="str">
        <f>IF(ISERROR(VLOOKUP($J439,'[1]early late'!$G$1:$BT$134,9,FALSE)),"",VLOOKUP($J439,'[1]early late'!$G$1:$BT$134,9,FALSE))</f>
        <v/>
      </c>
      <c r="BJ439">
        <v>3.77</v>
      </c>
      <c r="BK439">
        <v>23.95</v>
      </c>
      <c r="BN439" s="28" t="str">
        <f>IF(ISERROR(VLOOKUP($J439,'[1]early late'!$G$1:$BT$134,40,FALSE)),"",VLOOKUP($J439,'[1]early late'!$G$1:$BT$134,40,FALSE))</f>
        <v/>
      </c>
      <c r="BO439" s="28" t="str">
        <f>IF(ISERROR(VLOOKUP($J439,'[1]early late'!$G$1:$BT$134,41,FALSE)),"",VLOOKUP($J439,'[1]early late'!$G$1:$BT$134,41,FALSE))</f>
        <v/>
      </c>
      <c r="BP439">
        <f t="shared" si="352"/>
        <v>1.7</v>
      </c>
      <c r="BQ439">
        <f t="shared" si="378"/>
        <v>-0.12999999999999901</v>
      </c>
      <c r="BR439">
        <f t="shared" si="379"/>
        <v>-1.829999999999999</v>
      </c>
      <c r="BS439">
        <f t="shared" si="353"/>
        <v>2.16</v>
      </c>
      <c r="BT439">
        <f t="shared" si="380"/>
        <v>-7.0000000000000284E-2</v>
      </c>
      <c r="BU439">
        <f t="shared" si="381"/>
        <v>-2.2300000000000004</v>
      </c>
      <c r="BW439" s="24">
        <f t="shared" si="392"/>
        <v>1</v>
      </c>
      <c r="BX439" s="24">
        <f t="shared" si="382"/>
        <v>0</v>
      </c>
      <c r="BY439" s="24">
        <f t="shared" si="383"/>
        <v>-2.4799999999999995</v>
      </c>
      <c r="BZ439" s="24">
        <f t="shared" si="384"/>
        <v>-0.37000000000000011</v>
      </c>
      <c r="CA439" s="24">
        <f t="shared" si="385"/>
        <v>0</v>
      </c>
      <c r="CB439" s="24">
        <f t="shared" si="354"/>
        <v>0</v>
      </c>
      <c r="CC439" s="24">
        <f t="shared" si="386"/>
        <v>0</v>
      </c>
      <c r="CD439" s="25">
        <f t="shared" si="387"/>
        <v>0</v>
      </c>
      <c r="CE439" s="24">
        <f t="shared" si="388"/>
        <v>1</v>
      </c>
      <c r="CF439">
        <f t="shared" si="389"/>
        <v>1</v>
      </c>
      <c r="CG439">
        <f t="shared" si="355"/>
        <v>1</v>
      </c>
      <c r="CH439">
        <f t="shared" si="356"/>
        <v>1</v>
      </c>
      <c r="CI439">
        <f t="shared" si="357"/>
        <v>1</v>
      </c>
      <c r="CJ439">
        <f t="shared" si="358"/>
        <v>1</v>
      </c>
      <c r="CK439">
        <f t="shared" si="362"/>
        <v>3.7037037037037033</v>
      </c>
      <c r="CL439">
        <f t="shared" si="360"/>
        <v>-0.16000000000000014</v>
      </c>
      <c r="CM439">
        <f t="shared" si="361"/>
        <v>0</v>
      </c>
      <c r="CN439" t="str">
        <f t="shared" si="390"/>
        <v/>
      </c>
      <c r="CO439" t="str">
        <f t="shared" si="391"/>
        <v/>
      </c>
    </row>
    <row r="440" spans="1:93" ht="16" hidden="1" x14ac:dyDescent="0.2">
      <c r="A440">
        <v>442</v>
      </c>
      <c r="B440" t="s">
        <v>1221</v>
      </c>
      <c r="C440" t="s">
        <v>94</v>
      </c>
      <c r="D440" t="s">
        <v>1222</v>
      </c>
      <c r="E440" t="s">
        <v>252</v>
      </c>
      <c r="F440" t="s">
        <v>97</v>
      </c>
      <c r="G440">
        <v>90292</v>
      </c>
      <c r="H440" t="s">
        <v>1223</v>
      </c>
      <c r="J440" t="str">
        <f t="shared" si="370"/>
        <v>Charles Sands_0</v>
      </c>
      <c r="K440" s="22">
        <v>12479</v>
      </c>
      <c r="L440">
        <v>1</v>
      </c>
      <c r="M440" s="22" t="s">
        <v>1224</v>
      </c>
      <c r="N440" s="22"/>
      <c r="O440">
        <v>0</v>
      </c>
      <c r="P440">
        <v>0</v>
      </c>
      <c r="Q440">
        <v>0</v>
      </c>
      <c r="R440">
        <f t="shared" si="371"/>
        <v>0</v>
      </c>
      <c r="S440">
        <f t="shared" si="372"/>
        <v>0</v>
      </c>
      <c r="T440">
        <f t="shared" si="373"/>
        <v>0</v>
      </c>
      <c r="U440">
        <f t="shared" si="374"/>
        <v>0</v>
      </c>
      <c r="V440">
        <f t="shared" si="375"/>
        <v>0</v>
      </c>
      <c r="W440">
        <f t="shared" si="394"/>
        <v>0</v>
      </c>
      <c r="X440">
        <f t="shared" si="376"/>
        <v>0</v>
      </c>
      <c r="Y440" s="22" t="s">
        <v>1225</v>
      </c>
      <c r="Z440">
        <v>0</v>
      </c>
      <c r="AA440">
        <f t="shared" si="368"/>
        <v>1</v>
      </c>
      <c r="AB440">
        <f t="shared" si="363"/>
        <v>1</v>
      </c>
      <c r="AC440">
        <v>1</v>
      </c>
      <c r="AD440">
        <v>0</v>
      </c>
      <c r="AE440">
        <f t="shared" si="377"/>
        <v>0</v>
      </c>
      <c r="AF440" s="23">
        <f t="shared" si="369"/>
        <v>0</v>
      </c>
      <c r="AG440">
        <f t="shared" si="393"/>
        <v>0</v>
      </c>
      <c r="AH440">
        <v>1</v>
      </c>
      <c r="AI440" t="s">
        <v>1226</v>
      </c>
      <c r="AJ440">
        <f t="shared" si="365"/>
        <v>1</v>
      </c>
      <c r="AK440" s="22"/>
      <c r="AN440" t="str">
        <f>IF(ISERROR(VLOOKUP($J440,'[1]early late'!$G$1:$BT$134,6,FALSE)),"",VLOOKUP($J440,'[1]early late'!$G$1:$BT$134,6,FALSE))</f>
        <v/>
      </c>
      <c r="AO440" s="24">
        <v>1</v>
      </c>
      <c r="AP440" s="25">
        <f t="shared" si="351"/>
        <v>72.323287671232876</v>
      </c>
      <c r="AQ440">
        <v>2</v>
      </c>
      <c r="AS440" s="26">
        <v>0</v>
      </c>
      <c r="AT440" s="24">
        <v>1</v>
      </c>
      <c r="AU440" s="27">
        <v>8</v>
      </c>
      <c r="AV440" s="27"/>
      <c r="AW440" s="22">
        <v>39262</v>
      </c>
      <c r="AX440" s="22" t="str">
        <f>IF(ISERROR(VLOOKUP($J440,'[1]early late'!$G$1:$BT$134,7,FALSE)),"",VLOOKUP($J440,'[1]early late'!$G$1:$BT$134,7,FALSE))</f>
        <v/>
      </c>
      <c r="AY440" s="22">
        <v>40086</v>
      </c>
      <c r="AZ440" s="27">
        <f>IF(AND(ISNUMBER(AW440),ISNUMBER(AY440)),DAYS360(AW440,AY440)/30,"")</f>
        <v>27.033333333333335</v>
      </c>
      <c r="BA440" t="s">
        <v>118</v>
      </c>
      <c r="BB440" s="25">
        <f t="shared" si="395"/>
        <v>1</v>
      </c>
      <c r="BC440" s="27">
        <v>3.68</v>
      </c>
      <c r="BD440" s="27">
        <v>17.72</v>
      </c>
      <c r="BE440" s="27">
        <v>4.9000000000000004</v>
      </c>
      <c r="BF440" s="27">
        <v>18.559999999999999</v>
      </c>
      <c r="BG440" s="27" t="str">
        <f>IF(ISERROR(VLOOKUP($J440,'[1]early late'!$G$1:$BT$134,8,FALSE)),"",VLOOKUP($J440,'[1]early late'!$G$1:$BT$134,8,FALSE))</f>
        <v/>
      </c>
      <c r="BH440" s="27" t="str">
        <f>IF(ISERROR(VLOOKUP($J440,'[1]early late'!$G$1:$BT$134,9,FALSE)),"",VLOOKUP($J440,'[1]early late'!$G$1:$BT$134,9,FALSE))</f>
        <v/>
      </c>
      <c r="BI440" s="27"/>
      <c r="BJ440">
        <v>4.83</v>
      </c>
      <c r="BK440">
        <v>17.66</v>
      </c>
      <c r="BM440" s="28" t="s">
        <v>1227</v>
      </c>
      <c r="BN440" s="28" t="str">
        <f>IF(ISERROR(VLOOKUP($J440,'[1]early late'!$G$1:$BT$134,40,FALSE)),"",VLOOKUP($J440,'[1]early late'!$G$1:$BT$134,40,FALSE))</f>
        <v/>
      </c>
      <c r="BO440" s="28" t="str">
        <f>IF(ISERROR(VLOOKUP($J440,'[1]early late'!$G$1:$BT$134,41,FALSE)),"",VLOOKUP($J440,'[1]early late'!$G$1:$BT$134,41,FALSE))</f>
        <v/>
      </c>
      <c r="BP440">
        <f t="shared" si="352"/>
        <v>1.2200000000000002</v>
      </c>
      <c r="BQ440">
        <f t="shared" si="378"/>
        <v>0.83999999999999986</v>
      </c>
      <c r="BR440">
        <f t="shared" si="379"/>
        <v>-0.38000000000000034</v>
      </c>
      <c r="BS440">
        <f t="shared" si="353"/>
        <v>1.1499999999999999</v>
      </c>
      <c r="BT440">
        <f t="shared" si="380"/>
        <v>-5.9999999999998721E-2</v>
      </c>
      <c r="BU440">
        <f t="shared" si="381"/>
        <v>-1.2099999999999991</v>
      </c>
      <c r="BW440" s="24">
        <f t="shared" si="392"/>
        <v>0</v>
      </c>
      <c r="BX440" s="24" t="str">
        <f t="shared" si="382"/>
        <v/>
      </c>
      <c r="BY440" s="24" t="str">
        <f t="shared" si="383"/>
        <v/>
      </c>
      <c r="BZ440" s="24" t="str">
        <f t="shared" si="384"/>
        <v/>
      </c>
      <c r="CA440" s="24" t="str">
        <f t="shared" si="385"/>
        <v/>
      </c>
      <c r="CB440" s="24" t="str">
        <f t="shared" si="354"/>
        <v/>
      </c>
      <c r="CC440" s="24">
        <f t="shared" si="386"/>
        <v>1</v>
      </c>
      <c r="CD440" s="25">
        <f t="shared" si="387"/>
        <v>0</v>
      </c>
      <c r="CE440" s="24" t="str">
        <f t="shared" si="388"/>
        <v/>
      </c>
      <c r="CF440">
        <f t="shared" si="389"/>
        <v>1</v>
      </c>
      <c r="CG440">
        <f t="shared" si="355"/>
        <v>1</v>
      </c>
      <c r="CH440">
        <f t="shared" si="356"/>
        <v>1</v>
      </c>
      <c r="CI440">
        <f t="shared" si="357"/>
        <v>0</v>
      </c>
      <c r="CJ440">
        <f t="shared" si="358"/>
        <v>1</v>
      </c>
      <c r="CK440">
        <f t="shared" si="362"/>
        <v>6.9565217391304355</v>
      </c>
      <c r="CL440">
        <f t="shared" si="360"/>
        <v>0.85000000000000009</v>
      </c>
      <c r="CM440">
        <f t="shared" si="361"/>
        <v>0</v>
      </c>
      <c r="CN440" t="str">
        <f t="shared" si="390"/>
        <v/>
      </c>
      <c r="CO440">
        <f t="shared" si="391"/>
        <v>1</v>
      </c>
    </row>
    <row r="441" spans="1:93" ht="16" hidden="1" x14ac:dyDescent="0.2">
      <c r="A441">
        <v>443</v>
      </c>
      <c r="B441" t="s">
        <v>1221</v>
      </c>
      <c r="C441" t="s">
        <v>94</v>
      </c>
      <c r="D441" t="s">
        <v>1222</v>
      </c>
      <c r="E441" t="s">
        <v>252</v>
      </c>
      <c r="F441" t="s">
        <v>97</v>
      </c>
      <c r="G441">
        <v>90292</v>
      </c>
      <c r="H441" t="s">
        <v>1223</v>
      </c>
      <c r="J441" t="str">
        <f t="shared" si="370"/>
        <v>Charles Sands_1</v>
      </c>
      <c r="K441" s="22">
        <v>12479</v>
      </c>
      <c r="L441">
        <v>0</v>
      </c>
      <c r="M441" s="22"/>
      <c r="N441" s="22"/>
      <c r="O441">
        <v>0</v>
      </c>
      <c r="P441">
        <v>0</v>
      </c>
      <c r="Q441">
        <v>0</v>
      </c>
      <c r="R441">
        <f t="shared" si="371"/>
        <v>0</v>
      </c>
      <c r="S441">
        <f t="shared" si="372"/>
        <v>0</v>
      </c>
      <c r="T441">
        <f t="shared" si="373"/>
        <v>0</v>
      </c>
      <c r="U441">
        <f t="shared" si="374"/>
        <v>0</v>
      </c>
      <c r="V441">
        <f t="shared" si="375"/>
        <v>0</v>
      </c>
      <c r="W441">
        <f t="shared" si="394"/>
        <v>0</v>
      </c>
      <c r="X441">
        <f t="shared" si="376"/>
        <v>0</v>
      </c>
      <c r="Y441" s="22" t="s">
        <v>1228</v>
      </c>
      <c r="Z441">
        <v>0</v>
      </c>
      <c r="AA441">
        <f t="shared" si="368"/>
        <v>1</v>
      </c>
      <c r="AB441">
        <f t="shared" si="363"/>
        <v>1</v>
      </c>
      <c r="AC441">
        <v>1</v>
      </c>
      <c r="AD441">
        <v>0</v>
      </c>
      <c r="AE441">
        <f t="shared" si="377"/>
        <v>0</v>
      </c>
      <c r="AF441" s="23">
        <f t="shared" si="369"/>
        <v>0</v>
      </c>
      <c r="AG441">
        <f t="shared" si="393"/>
        <v>0</v>
      </c>
      <c r="AH441">
        <v>0</v>
      </c>
      <c r="AJ441">
        <f t="shared" si="365"/>
        <v>0</v>
      </c>
      <c r="AK441" s="22"/>
      <c r="AN441" t="str">
        <f>IF(ISERROR(VLOOKUP($J441,'[1]early late'!$G$1:$BT$134,6,FALSE)),"",VLOOKUP($J441,'[1]early late'!$G$1:$BT$134,6,FALSE))</f>
        <v/>
      </c>
      <c r="AO441" s="24">
        <v>1</v>
      </c>
      <c r="AP441" s="25">
        <f t="shared" si="351"/>
        <v>72.323287671232876</v>
      </c>
      <c r="AQ441">
        <v>2</v>
      </c>
      <c r="AS441" s="26">
        <v>1</v>
      </c>
      <c r="AT441" s="24">
        <v>1</v>
      </c>
      <c r="AU441" s="27">
        <v>8</v>
      </c>
      <c r="AV441" s="27"/>
      <c r="AW441" s="22">
        <v>39262</v>
      </c>
      <c r="AX441" s="22" t="str">
        <f>IF(ISERROR(VLOOKUP($J441,'[1]early late'!$G$1:$BT$134,7,FALSE)),"",VLOOKUP($J441,'[1]early late'!$G$1:$BT$134,7,FALSE))</f>
        <v/>
      </c>
      <c r="AY441" s="22">
        <v>40086</v>
      </c>
      <c r="AZ441" s="27">
        <f>IF(AND(ISNUMBER(AW441),ISNUMBER(AY441)),DAYS360(AW441,AY441)/30,"")</f>
        <v>27.033333333333335</v>
      </c>
      <c r="BA441" t="s">
        <v>118</v>
      </c>
      <c r="BB441" s="25">
        <f t="shared" si="395"/>
        <v>1</v>
      </c>
      <c r="BC441" s="27">
        <v>3.18</v>
      </c>
      <c r="BD441" s="27">
        <v>16.36</v>
      </c>
      <c r="BE441" s="27">
        <v>5.1100000000000003</v>
      </c>
      <c r="BF441" s="27">
        <v>15.74</v>
      </c>
      <c r="BG441" s="27" t="str">
        <f>IF(ISERROR(VLOOKUP($J441,'[1]early late'!$G$1:$BT$134,8,FALSE)),"",VLOOKUP($J441,'[1]early late'!$G$1:$BT$134,8,FALSE))</f>
        <v/>
      </c>
      <c r="BH441" s="27" t="str">
        <f>IF(ISERROR(VLOOKUP($J441,'[1]early late'!$G$1:$BT$134,9,FALSE)),"",VLOOKUP($J441,'[1]early late'!$G$1:$BT$134,9,FALSE))</f>
        <v/>
      </c>
      <c r="BI441" s="27"/>
      <c r="BJ441">
        <v>4.63</v>
      </c>
      <c r="BK441">
        <v>15.83</v>
      </c>
      <c r="BM441" s="28" t="s">
        <v>1227</v>
      </c>
      <c r="BN441" s="28" t="str">
        <f>IF(ISERROR(VLOOKUP($J441,'[1]early late'!$G$1:$BT$134,40,FALSE)),"",VLOOKUP($J441,'[1]early late'!$G$1:$BT$134,40,FALSE))</f>
        <v/>
      </c>
      <c r="BO441" s="28" t="str">
        <f>IF(ISERROR(VLOOKUP($J441,'[1]early late'!$G$1:$BT$134,41,FALSE)),"",VLOOKUP($J441,'[1]early late'!$G$1:$BT$134,41,FALSE))</f>
        <v/>
      </c>
      <c r="BP441">
        <f t="shared" si="352"/>
        <v>1.9300000000000002</v>
      </c>
      <c r="BQ441">
        <f t="shared" si="378"/>
        <v>-0.61999999999999922</v>
      </c>
      <c r="BR441">
        <f t="shared" si="379"/>
        <v>-2.5499999999999994</v>
      </c>
      <c r="BS441">
        <f t="shared" si="353"/>
        <v>1.4499999999999997</v>
      </c>
      <c r="BT441">
        <f t="shared" si="380"/>
        <v>-0.52999999999999936</v>
      </c>
      <c r="BU441">
        <f t="shared" si="381"/>
        <v>-1.9800000000000004</v>
      </c>
      <c r="BW441" s="24">
        <f t="shared" si="392"/>
        <v>1</v>
      </c>
      <c r="BX441" s="24" t="str">
        <f t="shared" si="382"/>
        <v/>
      </c>
      <c r="BY441" s="24" t="str">
        <f t="shared" si="383"/>
        <v/>
      </c>
      <c r="BZ441" s="24" t="str">
        <f t="shared" si="384"/>
        <v/>
      </c>
      <c r="CA441" s="24" t="str">
        <f t="shared" si="385"/>
        <v/>
      </c>
      <c r="CB441" s="24">
        <f t="shared" si="354"/>
        <v>0</v>
      </c>
      <c r="CC441" s="24">
        <f t="shared" si="386"/>
        <v>1</v>
      </c>
      <c r="CD441" s="25">
        <f t="shared" si="387"/>
        <v>0</v>
      </c>
      <c r="CE441" s="24" t="str">
        <f t="shared" si="388"/>
        <v/>
      </c>
      <c r="CF441">
        <f t="shared" si="389"/>
        <v>1</v>
      </c>
      <c r="CG441">
        <f t="shared" si="355"/>
        <v>1</v>
      </c>
      <c r="CH441">
        <f t="shared" si="356"/>
        <v>1</v>
      </c>
      <c r="CI441">
        <f t="shared" si="357"/>
        <v>0</v>
      </c>
      <c r="CJ441">
        <f t="shared" si="358"/>
        <v>1</v>
      </c>
      <c r="CK441">
        <f t="shared" si="362"/>
        <v>5.5172413793103461</v>
      </c>
      <c r="CL441">
        <f t="shared" si="360"/>
        <v>0.55000000000000027</v>
      </c>
      <c r="CM441">
        <f t="shared" si="361"/>
        <v>0</v>
      </c>
      <c r="CN441" t="str">
        <f t="shared" si="390"/>
        <v/>
      </c>
      <c r="CO441">
        <f t="shared" si="391"/>
        <v>1</v>
      </c>
    </row>
    <row r="442" spans="1:93" ht="16" hidden="1" x14ac:dyDescent="0.2">
      <c r="A442">
        <v>445</v>
      </c>
      <c r="B442" t="s">
        <v>1229</v>
      </c>
      <c r="C442" t="s">
        <v>94</v>
      </c>
      <c r="D442" t="s">
        <v>1230</v>
      </c>
      <c r="E442" t="s">
        <v>1231</v>
      </c>
      <c r="F442" t="s">
        <v>97</v>
      </c>
      <c r="G442">
        <v>90717</v>
      </c>
      <c r="H442" t="s">
        <v>1232</v>
      </c>
      <c r="J442" t="str">
        <f t="shared" si="370"/>
        <v>Cheryl Aranaga_1</v>
      </c>
      <c r="K442" s="22">
        <v>18574</v>
      </c>
      <c r="L442">
        <v>0</v>
      </c>
      <c r="M442" s="22"/>
      <c r="N442" s="22"/>
      <c r="O442">
        <v>0</v>
      </c>
      <c r="P442">
        <v>0</v>
      </c>
      <c r="Q442">
        <v>0</v>
      </c>
      <c r="R442">
        <f t="shared" si="371"/>
        <v>0</v>
      </c>
      <c r="S442">
        <f t="shared" si="372"/>
        <v>0</v>
      </c>
      <c r="T442">
        <f t="shared" si="373"/>
        <v>0</v>
      </c>
      <c r="U442">
        <f t="shared" si="374"/>
        <v>0</v>
      </c>
      <c r="V442">
        <f t="shared" si="375"/>
        <v>0</v>
      </c>
      <c r="W442">
        <f t="shared" si="394"/>
        <v>0</v>
      </c>
      <c r="X442">
        <f t="shared" si="376"/>
        <v>0</v>
      </c>
      <c r="Y442" s="22" t="s">
        <v>1237</v>
      </c>
      <c r="Z442">
        <v>0</v>
      </c>
      <c r="AA442">
        <f t="shared" si="368"/>
        <v>1</v>
      </c>
      <c r="AB442">
        <f t="shared" si="363"/>
        <v>1</v>
      </c>
      <c r="AC442">
        <v>1</v>
      </c>
      <c r="AD442">
        <v>1</v>
      </c>
      <c r="AE442">
        <f t="shared" si="377"/>
        <v>0</v>
      </c>
      <c r="AF442" s="23">
        <f t="shared" si="369"/>
        <v>1</v>
      </c>
      <c r="AG442">
        <f t="shared" si="393"/>
        <v>0</v>
      </c>
      <c r="AH442">
        <v>0</v>
      </c>
      <c r="AJ442">
        <f t="shared" si="365"/>
        <v>0</v>
      </c>
      <c r="AK442" s="22" t="s">
        <v>1234</v>
      </c>
      <c r="AN442">
        <v>13</v>
      </c>
      <c r="AO442" s="24">
        <v>2</v>
      </c>
      <c r="AP442" s="25">
        <f t="shared" si="351"/>
        <v>57.610958904109587</v>
      </c>
      <c r="AQ442">
        <v>2</v>
      </c>
      <c r="AS442" s="26">
        <v>1</v>
      </c>
      <c r="AT442" s="24">
        <v>1</v>
      </c>
      <c r="AU442" s="27">
        <v>8</v>
      </c>
      <c r="AV442" s="27"/>
      <c r="AW442" s="22">
        <v>39908</v>
      </c>
      <c r="AX442" s="22" t="str">
        <f>IF(ISERROR(VLOOKUP($J442,'[1]early late'!$G$1:$BT$134,7,FALSE)),"",VLOOKUP($J442,'[1]early late'!$G$1:$BT$134,7,FALSE))</f>
        <v/>
      </c>
      <c r="AY442" s="22">
        <v>40126</v>
      </c>
      <c r="AZ442" s="27">
        <f>IF(AND(ISNUMBER(AW442),ISNUMBER(AY442)),DAYS360(AW442,AY442)/30,"")</f>
        <v>7.1333333333333337</v>
      </c>
      <c r="BA442" t="s">
        <v>1235</v>
      </c>
      <c r="BB442" s="25">
        <f t="shared" si="395"/>
        <v>3</v>
      </c>
      <c r="BC442" s="27">
        <v>1.25</v>
      </c>
      <c r="BD442" s="27">
        <v>18.53</v>
      </c>
      <c r="BE442" s="27"/>
      <c r="BF442" s="27"/>
      <c r="BG442" s="27" t="str">
        <f>IF(ISERROR(VLOOKUP($J442,'[1]early late'!$G$1:$BT$134,8,FALSE)),"",VLOOKUP($J442,'[1]early late'!$G$1:$BT$134,8,FALSE))</f>
        <v/>
      </c>
      <c r="BH442" s="27" t="str">
        <f>IF(ISERROR(VLOOKUP($J442,'[1]early late'!$G$1:$BT$134,9,FALSE)),"",VLOOKUP($J442,'[1]early late'!$G$1:$BT$134,9,FALSE))</f>
        <v/>
      </c>
      <c r="BI442" s="27"/>
      <c r="BJ442">
        <v>3.24</v>
      </c>
      <c r="BK442">
        <v>21.19</v>
      </c>
      <c r="BM442" s="28" t="s">
        <v>1236</v>
      </c>
      <c r="BN442" s="28" t="str">
        <f>IF(ISERROR(VLOOKUP($J442,'[1]early late'!$G$1:$BT$134,40,FALSE)),"",VLOOKUP($J442,'[1]early late'!$G$1:$BT$134,40,FALSE))</f>
        <v/>
      </c>
      <c r="BO442" s="28" t="str">
        <f>IF(ISERROR(VLOOKUP($J442,'[1]early late'!$G$1:$BT$134,41,FALSE)),"",VLOOKUP($J442,'[1]early late'!$G$1:$BT$134,41,FALSE))</f>
        <v/>
      </c>
      <c r="BP442">
        <f t="shared" si="352"/>
        <v>-1.25</v>
      </c>
      <c r="BQ442">
        <f t="shared" si="378"/>
        <v>-18.53</v>
      </c>
      <c r="BR442">
        <f t="shared" si="379"/>
        <v>-17.28</v>
      </c>
      <c r="BS442">
        <f t="shared" si="353"/>
        <v>1.9900000000000002</v>
      </c>
      <c r="BT442">
        <f t="shared" si="380"/>
        <v>2.66</v>
      </c>
      <c r="BU442">
        <f t="shared" si="381"/>
        <v>0.67000000000000171</v>
      </c>
      <c r="BW442" s="24">
        <f t="shared" si="392"/>
        <v>0</v>
      </c>
      <c r="BX442" s="24" t="str">
        <f t="shared" si="382"/>
        <v/>
      </c>
      <c r="BY442" s="24" t="str">
        <f t="shared" si="383"/>
        <v/>
      </c>
      <c r="BZ442" s="24" t="str">
        <f t="shared" si="384"/>
        <v/>
      </c>
      <c r="CA442" s="24" t="str">
        <f t="shared" si="385"/>
        <v/>
      </c>
      <c r="CB442" s="24" t="str">
        <f t="shared" si="354"/>
        <v/>
      </c>
      <c r="CC442" s="24">
        <f t="shared" si="386"/>
        <v>1</v>
      </c>
      <c r="CD442" s="25">
        <f t="shared" si="387"/>
        <v>0</v>
      </c>
      <c r="CE442" s="24" t="str">
        <f t="shared" si="388"/>
        <v/>
      </c>
      <c r="CF442">
        <f t="shared" si="389"/>
        <v>1</v>
      </c>
      <c r="CG442">
        <f t="shared" si="355"/>
        <v>1</v>
      </c>
      <c r="CH442">
        <f t="shared" si="356"/>
        <v>1</v>
      </c>
      <c r="CI442">
        <f t="shared" si="357"/>
        <v>0</v>
      </c>
      <c r="CJ442">
        <f t="shared" si="358"/>
        <v>1</v>
      </c>
      <c r="CK442">
        <f t="shared" si="362"/>
        <v>4.0201005025125625</v>
      </c>
      <c r="CL442">
        <f t="shared" si="360"/>
        <v>9.9999999999997868E-3</v>
      </c>
      <c r="CM442">
        <f t="shared" si="361"/>
        <v>0</v>
      </c>
      <c r="CN442" t="str">
        <f t="shared" si="390"/>
        <v/>
      </c>
      <c r="CO442">
        <f t="shared" si="391"/>
        <v>1</v>
      </c>
    </row>
    <row r="443" spans="1:93" ht="16" hidden="1" x14ac:dyDescent="0.2">
      <c r="A443">
        <v>461</v>
      </c>
      <c r="B443" t="s">
        <v>1295</v>
      </c>
      <c r="C443" t="s">
        <v>94</v>
      </c>
      <c r="J443" t="str">
        <f t="shared" si="370"/>
        <v>Fathalah Salem_0</v>
      </c>
      <c r="K443" s="22">
        <v>11627</v>
      </c>
      <c r="L443">
        <v>0</v>
      </c>
      <c r="M443" s="22"/>
      <c r="N443" s="22"/>
      <c r="O443">
        <v>0</v>
      </c>
      <c r="P443">
        <v>0</v>
      </c>
      <c r="Q443">
        <v>0</v>
      </c>
      <c r="R443">
        <f t="shared" si="371"/>
        <v>0</v>
      </c>
      <c r="S443">
        <f t="shared" si="372"/>
        <v>0</v>
      </c>
      <c r="T443">
        <f t="shared" si="373"/>
        <v>0</v>
      </c>
      <c r="U443">
        <f t="shared" si="374"/>
        <v>0</v>
      </c>
      <c r="V443">
        <f t="shared" si="375"/>
        <v>0</v>
      </c>
      <c r="W443">
        <f t="shared" si="394"/>
        <v>0</v>
      </c>
      <c r="X443">
        <f t="shared" si="376"/>
        <v>0</v>
      </c>
      <c r="Y443" s="22" t="s">
        <v>1296</v>
      </c>
      <c r="Z443">
        <v>0</v>
      </c>
      <c r="AA443">
        <f t="shared" si="368"/>
        <v>1</v>
      </c>
      <c r="AB443">
        <f t="shared" si="363"/>
        <v>1</v>
      </c>
      <c r="AC443">
        <v>1</v>
      </c>
      <c r="AD443">
        <v>0</v>
      </c>
      <c r="AE443">
        <f t="shared" si="377"/>
        <v>0</v>
      </c>
      <c r="AF443" s="23">
        <f t="shared" si="369"/>
        <v>0</v>
      </c>
      <c r="AG443">
        <f t="shared" si="393"/>
        <v>0</v>
      </c>
      <c r="AH443">
        <v>0</v>
      </c>
      <c r="AJ443">
        <f t="shared" si="365"/>
        <v>0</v>
      </c>
      <c r="AK443" s="22"/>
      <c r="AL443">
        <v>20</v>
      </c>
      <c r="AM443">
        <v>10</v>
      </c>
      <c r="AN443">
        <v>10</v>
      </c>
      <c r="AO443" s="24">
        <v>1</v>
      </c>
      <c r="AP443" s="25">
        <f t="shared" si="351"/>
        <v>68.972602739726028</v>
      </c>
      <c r="AQ443">
        <v>2</v>
      </c>
      <c r="AS443" s="26">
        <v>0</v>
      </c>
      <c r="AT443" s="24">
        <v>1</v>
      </c>
      <c r="AU443" s="27">
        <v>8</v>
      </c>
      <c r="AV443" s="27"/>
      <c r="AW443" s="22">
        <v>37169</v>
      </c>
      <c r="AX443" s="22" t="str">
        <f>IF(ISERROR(VLOOKUP($J443,'[1]early late'!$G$1:$BT$134,7,FALSE)),"",VLOOKUP($J443,'[1]early late'!$G$1:$BT$134,7,FALSE))</f>
        <v/>
      </c>
      <c r="AY443" s="22">
        <v>37259</v>
      </c>
      <c r="AZ443" s="27">
        <v>2.93333333333333</v>
      </c>
      <c r="BA443" t="s">
        <v>245</v>
      </c>
      <c r="BB443" s="25">
        <f t="shared" si="395"/>
        <v>2</v>
      </c>
      <c r="BC443" s="27">
        <v>1.72</v>
      </c>
      <c r="BD443" s="27">
        <v>14.23</v>
      </c>
      <c r="BE443" s="27">
        <v>1.58</v>
      </c>
      <c r="BF443" s="27">
        <v>13.82</v>
      </c>
      <c r="BG443" s="27" t="str">
        <f>IF(ISERROR(VLOOKUP($J443,'[1]early late'!$G$1:$BT$134,8,FALSE)),"",VLOOKUP($J443,'[1]early late'!$G$1:$BT$134,8,FALSE))</f>
        <v/>
      </c>
      <c r="BH443" s="27" t="str">
        <f>IF(ISERROR(VLOOKUP($J443,'[1]early late'!$G$1:$BT$134,9,FALSE)),"",VLOOKUP($J443,'[1]early late'!$G$1:$BT$134,9,FALSE))</f>
        <v/>
      </c>
      <c r="BI443" s="27"/>
      <c r="BJ443">
        <v>1.01</v>
      </c>
      <c r="BK443">
        <v>13.73</v>
      </c>
      <c r="BM443" s="28" t="s">
        <v>1297</v>
      </c>
      <c r="BN443" s="28" t="str">
        <f>IF(ISERROR(VLOOKUP($J443,'[1]early late'!$G$1:$BT$134,40,FALSE)),"",VLOOKUP($J443,'[1]early late'!$G$1:$BT$134,40,FALSE))</f>
        <v/>
      </c>
      <c r="BO443" s="28" t="str">
        <f>IF(ISERROR(VLOOKUP($J443,'[1]early late'!$G$1:$BT$134,41,FALSE)),"",VLOOKUP($J443,'[1]early late'!$G$1:$BT$134,41,FALSE))</f>
        <v/>
      </c>
      <c r="BP443">
        <f t="shared" si="352"/>
        <v>-0.1399999999999999</v>
      </c>
      <c r="BQ443">
        <f t="shared" si="378"/>
        <v>-0.41000000000000014</v>
      </c>
      <c r="BR443">
        <f t="shared" si="379"/>
        <v>-0.27000000000000024</v>
      </c>
      <c r="BS443">
        <f t="shared" si="353"/>
        <v>-0.71</v>
      </c>
      <c r="BT443">
        <f t="shared" si="380"/>
        <v>-0.5</v>
      </c>
      <c r="BU443">
        <f t="shared" si="381"/>
        <v>0.21000000000000085</v>
      </c>
      <c r="BW443" s="24">
        <f t="shared" si="392"/>
        <v>1</v>
      </c>
      <c r="BX443" s="24" t="str">
        <f t="shared" si="382"/>
        <v/>
      </c>
      <c r="BY443" s="24" t="str">
        <f t="shared" si="383"/>
        <v/>
      </c>
      <c r="BZ443" s="24" t="str">
        <f t="shared" si="384"/>
        <v/>
      </c>
      <c r="CA443" s="24" t="str">
        <f t="shared" si="385"/>
        <v/>
      </c>
      <c r="CB443" s="24">
        <f t="shared" si="354"/>
        <v>1</v>
      </c>
      <c r="CC443" s="24">
        <f t="shared" si="386"/>
        <v>1</v>
      </c>
      <c r="CD443" s="25">
        <f t="shared" si="387"/>
        <v>0</v>
      </c>
      <c r="CE443" s="24" t="str">
        <f t="shared" si="388"/>
        <v/>
      </c>
      <c r="CF443">
        <f t="shared" si="389"/>
        <v>1</v>
      </c>
      <c r="CG443">
        <f t="shared" si="355"/>
        <v>0</v>
      </c>
      <c r="CH443">
        <f t="shared" si="356"/>
        <v>0</v>
      </c>
      <c r="CI443">
        <f t="shared" si="357"/>
        <v>0</v>
      </c>
      <c r="CJ443">
        <f t="shared" si="358"/>
        <v>0</v>
      </c>
      <c r="CK443">
        <f t="shared" si="362"/>
        <v>-11.267605633802818</v>
      </c>
      <c r="CL443">
        <f t="shared" si="360"/>
        <v>2.71</v>
      </c>
      <c r="CM443">
        <f t="shared" si="361"/>
        <v>1</v>
      </c>
      <c r="CN443" t="str">
        <f t="shared" si="390"/>
        <v/>
      </c>
      <c r="CO443">
        <f t="shared" si="391"/>
        <v>1</v>
      </c>
    </row>
    <row r="444" spans="1:93" ht="16" hidden="1" x14ac:dyDescent="0.2">
      <c r="A444">
        <v>462</v>
      </c>
      <c r="B444" t="s">
        <v>1295</v>
      </c>
      <c r="C444" t="s">
        <v>94</v>
      </c>
      <c r="J444" t="str">
        <f t="shared" si="370"/>
        <v>Fathalah Salem_1</v>
      </c>
      <c r="K444" s="22">
        <v>11627</v>
      </c>
      <c r="L444">
        <v>0</v>
      </c>
      <c r="M444" s="22"/>
      <c r="N444" s="22"/>
      <c r="O444">
        <v>0</v>
      </c>
      <c r="P444">
        <v>0</v>
      </c>
      <c r="Q444">
        <v>0</v>
      </c>
      <c r="R444">
        <f t="shared" si="371"/>
        <v>0</v>
      </c>
      <c r="S444">
        <f t="shared" si="372"/>
        <v>0</v>
      </c>
      <c r="T444">
        <f t="shared" si="373"/>
        <v>0</v>
      </c>
      <c r="U444">
        <f t="shared" si="374"/>
        <v>0</v>
      </c>
      <c r="V444">
        <f t="shared" si="375"/>
        <v>0</v>
      </c>
      <c r="W444">
        <f t="shared" si="394"/>
        <v>0</v>
      </c>
      <c r="X444">
        <f t="shared" si="376"/>
        <v>0</v>
      </c>
      <c r="Y444" s="22" t="s">
        <v>1296</v>
      </c>
      <c r="Z444">
        <v>0</v>
      </c>
      <c r="AA444">
        <f t="shared" si="368"/>
        <v>1</v>
      </c>
      <c r="AB444">
        <f t="shared" si="363"/>
        <v>1</v>
      </c>
      <c r="AC444">
        <v>1</v>
      </c>
      <c r="AD444">
        <v>0</v>
      </c>
      <c r="AE444">
        <f t="shared" si="377"/>
        <v>0</v>
      </c>
      <c r="AF444" s="23">
        <f t="shared" si="369"/>
        <v>0</v>
      </c>
      <c r="AG444">
        <f t="shared" si="393"/>
        <v>0</v>
      </c>
      <c r="AH444">
        <v>0</v>
      </c>
      <c r="AJ444">
        <f t="shared" si="365"/>
        <v>0</v>
      </c>
      <c r="AK444" s="22"/>
      <c r="AL444">
        <v>20</v>
      </c>
      <c r="AM444">
        <v>8</v>
      </c>
      <c r="AN444">
        <v>10</v>
      </c>
      <c r="AO444" s="24">
        <v>1</v>
      </c>
      <c r="AP444" s="25">
        <f t="shared" si="351"/>
        <v>68.972602739726028</v>
      </c>
      <c r="AQ444">
        <v>2</v>
      </c>
      <c r="AS444" s="26">
        <v>1</v>
      </c>
      <c r="AT444" s="24">
        <v>1</v>
      </c>
      <c r="AU444" s="27">
        <v>8</v>
      </c>
      <c r="AV444" s="27"/>
      <c r="AW444" s="22">
        <v>37169</v>
      </c>
      <c r="AX444" s="22" t="str">
        <f>IF(ISERROR(VLOOKUP($J444,'[1]early late'!$G$1:$BT$134,7,FALSE)),"",VLOOKUP($J444,'[1]early late'!$G$1:$BT$134,7,FALSE))</f>
        <v/>
      </c>
      <c r="AY444" s="22">
        <v>37259</v>
      </c>
      <c r="AZ444" s="27">
        <v>2.93333333333333</v>
      </c>
      <c r="BA444" t="s">
        <v>245</v>
      </c>
      <c r="BB444" s="25">
        <f t="shared" si="395"/>
        <v>2</v>
      </c>
      <c r="BC444" s="27">
        <v>1.64</v>
      </c>
      <c r="BD444" s="27">
        <v>13.22</v>
      </c>
      <c r="BE444" s="27">
        <v>1.98</v>
      </c>
      <c r="BF444" s="27">
        <v>13.67</v>
      </c>
      <c r="BG444" s="27" t="str">
        <f>IF(ISERROR(VLOOKUP($J444,'[1]early late'!$G$1:$BT$134,8,FALSE)),"",VLOOKUP($J444,'[1]early late'!$G$1:$BT$134,8,FALSE))</f>
        <v/>
      </c>
      <c r="BH444" s="27" t="str">
        <f>IF(ISERROR(VLOOKUP($J444,'[1]early late'!$G$1:$BT$134,9,FALSE)),"",VLOOKUP($J444,'[1]early late'!$G$1:$BT$134,9,FALSE))</f>
        <v/>
      </c>
      <c r="BI444" s="27"/>
      <c r="BJ444">
        <v>2.41</v>
      </c>
      <c r="BK444">
        <v>12.81</v>
      </c>
      <c r="BM444" s="28" t="s">
        <v>1297</v>
      </c>
      <c r="BN444" s="28" t="str">
        <f>IF(ISERROR(VLOOKUP($J444,'[1]early late'!$G$1:$BT$134,40,FALSE)),"",VLOOKUP($J444,'[1]early late'!$G$1:$BT$134,40,FALSE))</f>
        <v/>
      </c>
      <c r="BO444" s="28" t="str">
        <f>IF(ISERROR(VLOOKUP($J444,'[1]early late'!$G$1:$BT$134,41,FALSE)),"",VLOOKUP($J444,'[1]early late'!$G$1:$BT$134,41,FALSE))</f>
        <v/>
      </c>
      <c r="BP444">
        <f t="shared" si="352"/>
        <v>0.34000000000000008</v>
      </c>
      <c r="BQ444">
        <f t="shared" si="378"/>
        <v>0.44999999999999929</v>
      </c>
      <c r="BR444">
        <f t="shared" si="379"/>
        <v>0.10999999999999921</v>
      </c>
      <c r="BS444">
        <f t="shared" si="353"/>
        <v>0.77000000000000024</v>
      </c>
      <c r="BT444">
        <f t="shared" si="380"/>
        <v>-0.41000000000000014</v>
      </c>
      <c r="BU444">
        <f t="shared" si="381"/>
        <v>-1.1799999999999997</v>
      </c>
      <c r="BW444" s="24">
        <f t="shared" si="392"/>
        <v>1</v>
      </c>
      <c r="BX444" s="24" t="str">
        <f t="shared" si="382"/>
        <v/>
      </c>
      <c r="BY444" s="24" t="str">
        <f t="shared" si="383"/>
        <v/>
      </c>
      <c r="BZ444" s="24" t="str">
        <f t="shared" si="384"/>
        <v/>
      </c>
      <c r="CA444" s="24" t="str">
        <f t="shared" si="385"/>
        <v/>
      </c>
      <c r="CB444" s="24">
        <f t="shared" si="354"/>
        <v>1</v>
      </c>
      <c r="CC444" s="24">
        <f t="shared" si="386"/>
        <v>1</v>
      </c>
      <c r="CD444" s="25">
        <f t="shared" si="387"/>
        <v>0</v>
      </c>
      <c r="CE444" s="24" t="str">
        <f t="shared" si="388"/>
        <v/>
      </c>
      <c r="CF444">
        <f t="shared" si="389"/>
        <v>1</v>
      </c>
      <c r="CG444">
        <f t="shared" si="355"/>
        <v>0</v>
      </c>
      <c r="CH444">
        <f t="shared" si="356"/>
        <v>0</v>
      </c>
      <c r="CI444">
        <f t="shared" si="357"/>
        <v>0</v>
      </c>
      <c r="CJ444">
        <f t="shared" si="358"/>
        <v>0</v>
      </c>
      <c r="CK444">
        <f t="shared" si="362"/>
        <v>10.389610389610386</v>
      </c>
      <c r="CL444">
        <f t="shared" si="360"/>
        <v>1.2299999999999998</v>
      </c>
      <c r="CM444">
        <f t="shared" si="361"/>
        <v>1</v>
      </c>
      <c r="CN444" t="str">
        <f t="shared" si="390"/>
        <v/>
      </c>
      <c r="CO444">
        <f t="shared" si="391"/>
        <v>1</v>
      </c>
    </row>
    <row r="445" spans="1:93" ht="16" hidden="1" x14ac:dyDescent="0.2">
      <c r="A445">
        <v>465</v>
      </c>
      <c r="B445" t="s">
        <v>1303</v>
      </c>
      <c r="C445" t="s">
        <v>94</v>
      </c>
      <c r="D445" t="s">
        <v>1304</v>
      </c>
      <c r="E445" t="s">
        <v>109</v>
      </c>
      <c r="F445" t="s">
        <v>97</v>
      </c>
      <c r="G445">
        <v>90024</v>
      </c>
      <c r="H445" t="s">
        <v>1305</v>
      </c>
      <c r="J445" t="str">
        <f t="shared" si="370"/>
        <v>Habib Daneshrad-x_1</v>
      </c>
      <c r="K445" s="22">
        <v>9741</v>
      </c>
      <c r="L445">
        <v>1</v>
      </c>
      <c r="M445" s="22" t="s">
        <v>1308</v>
      </c>
      <c r="N445" s="22"/>
      <c r="O445">
        <v>0</v>
      </c>
      <c r="P445">
        <v>0</v>
      </c>
      <c r="Q445">
        <v>0</v>
      </c>
      <c r="R445">
        <f t="shared" si="371"/>
        <v>0</v>
      </c>
      <c r="S445">
        <f t="shared" si="372"/>
        <v>0</v>
      </c>
      <c r="T445">
        <f t="shared" si="373"/>
        <v>0</v>
      </c>
      <c r="U445">
        <f t="shared" si="374"/>
        <v>0</v>
      </c>
      <c r="V445">
        <f t="shared" si="375"/>
        <v>0</v>
      </c>
      <c r="W445">
        <f t="shared" si="394"/>
        <v>0</v>
      </c>
      <c r="X445">
        <f t="shared" si="376"/>
        <v>0</v>
      </c>
      <c r="Y445" s="22" t="s">
        <v>1309</v>
      </c>
      <c r="Z445">
        <v>0</v>
      </c>
      <c r="AA445">
        <f t="shared" si="368"/>
        <v>1</v>
      </c>
      <c r="AB445">
        <f t="shared" si="363"/>
        <v>0</v>
      </c>
      <c r="AC445">
        <v>0</v>
      </c>
      <c r="AD445">
        <v>0</v>
      </c>
      <c r="AE445">
        <f t="shared" si="377"/>
        <v>0</v>
      </c>
      <c r="AF445" s="23">
        <f t="shared" si="369"/>
        <v>1</v>
      </c>
      <c r="AG445">
        <f t="shared" si="393"/>
        <v>0</v>
      </c>
      <c r="AH445">
        <v>0</v>
      </c>
      <c r="AJ445">
        <f t="shared" si="365"/>
        <v>0</v>
      </c>
      <c r="AK445" s="22" t="s">
        <v>863</v>
      </c>
      <c r="AL445">
        <v>34</v>
      </c>
      <c r="AN445">
        <v>15</v>
      </c>
      <c r="AO445" s="24">
        <v>1</v>
      </c>
      <c r="AP445" s="25">
        <f t="shared" si="351"/>
        <v>78.487671232876707</v>
      </c>
      <c r="AQ445">
        <v>2</v>
      </c>
      <c r="AS445" s="26">
        <v>1</v>
      </c>
      <c r="AT445" s="24">
        <v>1</v>
      </c>
      <c r="AU445" s="27">
        <v>8</v>
      </c>
      <c r="AV445" s="27"/>
      <c r="AW445" s="22">
        <v>38805</v>
      </c>
      <c r="AX445" s="22" t="str">
        <f>IF(ISERROR(VLOOKUP($J445,'[1]early late'!$G$1:$BT$134,7,FALSE)),"",VLOOKUP($J445,'[1]early late'!$G$1:$BT$134,7,FALSE))</f>
        <v/>
      </c>
      <c r="AY445" s="22"/>
      <c r="AZ445" s="27" t="str">
        <f t="shared" ref="AZ445:AZ467" si="396">IF(AND(ISNUMBER(AW445),ISNUMBER(AY445)),DAYS360(AW445,AY445)/30,"")</f>
        <v/>
      </c>
      <c r="BA445" t="s">
        <v>118</v>
      </c>
      <c r="BB445" s="25">
        <f t="shared" si="395"/>
        <v>1</v>
      </c>
      <c r="BC445" s="27">
        <v>1.8779999999999999</v>
      </c>
      <c r="BD445" s="27">
        <v>19.158000000000001</v>
      </c>
      <c r="BE445" s="27">
        <v>1.78</v>
      </c>
      <c r="BF445" s="27">
        <v>9.4499999999999993</v>
      </c>
      <c r="BG445" s="27" t="str">
        <f>IF(ISERROR(VLOOKUP($J445,'[1]early late'!$G$1:$BT$134,8,FALSE)),"",VLOOKUP($J445,'[1]early late'!$G$1:$BT$134,8,FALSE))</f>
        <v/>
      </c>
      <c r="BH445" s="27" t="str">
        <f>IF(ISERROR(VLOOKUP($J445,'[1]early late'!$G$1:$BT$134,9,FALSE)),"",VLOOKUP($J445,'[1]early late'!$G$1:$BT$134,9,FALSE))</f>
        <v/>
      </c>
      <c r="BI445" s="27"/>
      <c r="BJ445">
        <v>2.77</v>
      </c>
      <c r="BM445" s="28" t="s">
        <v>518</v>
      </c>
      <c r="BN445" s="28" t="str">
        <f>IF(ISERROR(VLOOKUP($J445,'[1]early late'!$G$1:$BT$134,40,FALSE)),"",VLOOKUP($J445,'[1]early late'!$G$1:$BT$134,40,FALSE))</f>
        <v/>
      </c>
      <c r="BO445" s="28" t="str">
        <f>IF(ISERROR(VLOOKUP($J445,'[1]early late'!$G$1:$BT$134,41,FALSE)),"",VLOOKUP($J445,'[1]early late'!$G$1:$BT$134,41,FALSE))</f>
        <v/>
      </c>
      <c r="BP445">
        <f t="shared" si="352"/>
        <v>-9.7999999999999865E-2</v>
      </c>
      <c r="BQ445">
        <f t="shared" si="378"/>
        <v>-9.708000000000002</v>
      </c>
      <c r="BR445">
        <f t="shared" si="379"/>
        <v>-9.610000000000003</v>
      </c>
      <c r="BS445">
        <f t="shared" si="353"/>
        <v>0.89200000000000013</v>
      </c>
      <c r="BT445" t="str">
        <f t="shared" si="380"/>
        <v/>
      </c>
      <c r="BU445" t="str">
        <f t="shared" si="381"/>
        <v/>
      </c>
      <c r="BW445" s="24">
        <f t="shared" si="392"/>
        <v>1</v>
      </c>
      <c r="BX445" s="24" t="str">
        <f t="shared" si="382"/>
        <v/>
      </c>
      <c r="BY445" s="24" t="str">
        <f t="shared" si="383"/>
        <v/>
      </c>
      <c r="BZ445" s="24" t="str">
        <f t="shared" si="384"/>
        <v/>
      </c>
      <c r="CA445" s="24" t="str">
        <f t="shared" si="385"/>
        <v/>
      </c>
      <c r="CB445" s="24">
        <f t="shared" si="354"/>
        <v>1</v>
      </c>
      <c r="CC445" s="24">
        <f t="shared" si="386"/>
        <v>1</v>
      </c>
      <c r="CD445" s="25">
        <f t="shared" si="387"/>
        <v>0</v>
      </c>
      <c r="CE445" s="24" t="str">
        <f t="shared" si="388"/>
        <v/>
      </c>
      <c r="CF445">
        <f t="shared" si="389"/>
        <v>1</v>
      </c>
      <c r="CG445">
        <f t="shared" si="355"/>
        <v>1</v>
      </c>
      <c r="CH445">
        <f t="shared" si="356"/>
        <v>0</v>
      </c>
      <c r="CI445">
        <f t="shared" si="357"/>
        <v>0</v>
      </c>
      <c r="CJ445">
        <f t="shared" si="358"/>
        <v>1</v>
      </c>
      <c r="CK445">
        <f t="shared" si="362"/>
        <v>8.9686098654708513</v>
      </c>
      <c r="CL445">
        <f t="shared" si="360"/>
        <v>1.1079999999999999</v>
      </c>
      <c r="CM445">
        <f t="shared" si="361"/>
        <v>1</v>
      </c>
      <c r="CN445" t="str">
        <f t="shared" si="390"/>
        <v/>
      </c>
      <c r="CO445" t="str">
        <f t="shared" si="391"/>
        <v/>
      </c>
    </row>
    <row r="446" spans="1:93" ht="16" hidden="1" x14ac:dyDescent="0.2">
      <c r="A446">
        <v>466</v>
      </c>
      <c r="B446" t="s">
        <v>1310</v>
      </c>
      <c r="C446" t="s">
        <v>94</v>
      </c>
      <c r="D446" t="s">
        <v>1311</v>
      </c>
      <c r="E446" t="s">
        <v>242</v>
      </c>
      <c r="F446" t="s">
        <v>97</v>
      </c>
      <c r="G446">
        <v>91403</v>
      </c>
      <c r="H446" t="s">
        <v>1312</v>
      </c>
      <c r="J446" t="str">
        <f t="shared" si="370"/>
        <v>Helen Zerin (299)_0</v>
      </c>
      <c r="K446" s="22">
        <v>9896</v>
      </c>
      <c r="L446">
        <v>0</v>
      </c>
      <c r="M446" s="22"/>
      <c r="N446" s="22"/>
      <c r="O446">
        <v>0</v>
      </c>
      <c r="P446">
        <v>0</v>
      </c>
      <c r="Q446">
        <v>0</v>
      </c>
      <c r="R446">
        <f t="shared" si="371"/>
        <v>0</v>
      </c>
      <c r="S446">
        <f t="shared" si="372"/>
        <v>0</v>
      </c>
      <c r="T446">
        <f t="shared" si="373"/>
        <v>0</v>
      </c>
      <c r="U446">
        <f t="shared" si="374"/>
        <v>0</v>
      </c>
      <c r="V446">
        <f t="shared" si="375"/>
        <v>0</v>
      </c>
      <c r="W446">
        <f t="shared" si="394"/>
        <v>0</v>
      </c>
      <c r="X446">
        <f t="shared" si="376"/>
        <v>0</v>
      </c>
      <c r="Y446" s="22" t="s">
        <v>1313</v>
      </c>
      <c r="Z446">
        <v>0</v>
      </c>
      <c r="AA446">
        <f t="shared" si="368"/>
        <v>1</v>
      </c>
      <c r="AB446">
        <f t="shared" si="363"/>
        <v>0</v>
      </c>
      <c r="AC446">
        <v>0</v>
      </c>
      <c r="AD446">
        <v>0</v>
      </c>
      <c r="AE446">
        <f t="shared" si="377"/>
        <v>0</v>
      </c>
      <c r="AF446" s="23">
        <f t="shared" si="369"/>
        <v>0</v>
      </c>
      <c r="AG446">
        <f t="shared" si="393"/>
        <v>1</v>
      </c>
      <c r="AH446">
        <v>0</v>
      </c>
      <c r="AJ446">
        <f t="shared" si="365"/>
        <v>0</v>
      </c>
      <c r="AK446" s="22" t="s">
        <v>1314</v>
      </c>
      <c r="AL446">
        <v>30</v>
      </c>
      <c r="AN446">
        <v>12</v>
      </c>
      <c r="AO446" s="24">
        <v>2</v>
      </c>
      <c r="AP446" s="25">
        <f t="shared" si="351"/>
        <v>79.654794520547952</v>
      </c>
      <c r="AQ446">
        <v>2</v>
      </c>
      <c r="AS446" s="26">
        <v>0</v>
      </c>
      <c r="AT446" s="24">
        <v>1</v>
      </c>
      <c r="AU446" s="27">
        <v>8</v>
      </c>
      <c r="AV446" s="27"/>
      <c r="AW446" s="22">
        <v>39393</v>
      </c>
      <c r="AX446" s="22" t="str">
        <f>IF(ISERROR(VLOOKUP($J446,'[1]early late'!$G$1:$BT$134,7,FALSE)),"",VLOOKUP($J446,'[1]early late'!$G$1:$BT$134,7,FALSE))</f>
        <v/>
      </c>
      <c r="AY446" s="22">
        <v>39489</v>
      </c>
      <c r="AZ446" s="27">
        <f t="shared" si="396"/>
        <v>3.1333333333333333</v>
      </c>
      <c r="BA446" t="s">
        <v>1235</v>
      </c>
      <c r="BB446" s="25">
        <f t="shared" si="395"/>
        <v>3</v>
      </c>
      <c r="BC446" s="27">
        <v>1</v>
      </c>
      <c r="BD446" s="27">
        <v>19.77</v>
      </c>
      <c r="BE446" s="27"/>
      <c r="BF446" s="27"/>
      <c r="BG446" s="27" t="str">
        <f>IF(ISERROR(VLOOKUP($J446,'[1]early late'!$G$1:$BT$134,8,FALSE)),"",VLOOKUP($J446,'[1]early late'!$G$1:$BT$134,8,FALSE))</f>
        <v/>
      </c>
      <c r="BH446" s="27" t="str">
        <f>IF(ISERROR(VLOOKUP($J446,'[1]early late'!$G$1:$BT$134,9,FALSE)),"",VLOOKUP($J446,'[1]early late'!$G$1:$BT$134,9,FALSE))</f>
        <v/>
      </c>
      <c r="BI446" s="27"/>
      <c r="BJ446">
        <v>3.36</v>
      </c>
      <c r="BK446">
        <v>16.52</v>
      </c>
      <c r="BM446" s="28" t="s">
        <v>1315</v>
      </c>
      <c r="BN446" s="28" t="str">
        <f>IF(ISERROR(VLOOKUP($J446,'[1]early late'!$G$1:$BT$134,40,FALSE)),"",VLOOKUP($J446,'[1]early late'!$G$1:$BT$134,40,FALSE))</f>
        <v/>
      </c>
      <c r="BO446" s="28" t="str">
        <f>IF(ISERROR(VLOOKUP($J446,'[1]early late'!$G$1:$BT$134,41,FALSE)),"",VLOOKUP($J446,'[1]early late'!$G$1:$BT$134,41,FALSE))</f>
        <v/>
      </c>
      <c r="BP446">
        <f t="shared" si="352"/>
        <v>-1</v>
      </c>
      <c r="BQ446">
        <f t="shared" si="378"/>
        <v>-19.77</v>
      </c>
      <c r="BR446">
        <f t="shared" si="379"/>
        <v>-18.77</v>
      </c>
      <c r="BS446">
        <f t="shared" si="353"/>
        <v>2.36</v>
      </c>
      <c r="BT446">
        <f t="shared" si="380"/>
        <v>-3.25</v>
      </c>
      <c r="BU446">
        <f t="shared" si="381"/>
        <v>-5.6099999999999994</v>
      </c>
      <c r="BW446" s="24">
        <f t="shared" si="392"/>
        <v>0</v>
      </c>
      <c r="BX446" s="24" t="str">
        <f t="shared" si="382"/>
        <v/>
      </c>
      <c r="BY446" s="24" t="str">
        <f t="shared" si="383"/>
        <v/>
      </c>
      <c r="BZ446" s="24" t="str">
        <f t="shared" si="384"/>
        <v/>
      </c>
      <c r="CA446" s="24" t="str">
        <f t="shared" si="385"/>
        <v/>
      </c>
      <c r="CB446" s="24" t="str">
        <f t="shared" si="354"/>
        <v/>
      </c>
      <c r="CC446" s="24">
        <f t="shared" si="386"/>
        <v>1</v>
      </c>
      <c r="CD446" s="25">
        <f t="shared" si="387"/>
        <v>0</v>
      </c>
      <c r="CE446" s="24" t="str">
        <f t="shared" si="388"/>
        <v/>
      </c>
      <c r="CF446">
        <f t="shared" si="389"/>
        <v>1</v>
      </c>
      <c r="CG446">
        <f t="shared" si="355"/>
        <v>1</v>
      </c>
      <c r="CH446">
        <f t="shared" si="356"/>
        <v>1</v>
      </c>
      <c r="CI446">
        <f t="shared" si="357"/>
        <v>0</v>
      </c>
      <c r="CJ446">
        <f t="shared" si="358"/>
        <v>1</v>
      </c>
      <c r="CK446">
        <f t="shared" si="362"/>
        <v>3.3898305084745766</v>
      </c>
      <c r="CL446">
        <f t="shared" si="360"/>
        <v>-0.35999999999999988</v>
      </c>
      <c r="CM446">
        <f t="shared" si="361"/>
        <v>0</v>
      </c>
      <c r="CN446" t="str">
        <f t="shared" si="390"/>
        <v/>
      </c>
      <c r="CO446" t="str">
        <f t="shared" si="391"/>
        <v/>
      </c>
    </row>
    <row r="447" spans="1:93" ht="16" hidden="1" x14ac:dyDescent="0.2">
      <c r="A447">
        <v>467</v>
      </c>
      <c r="B447" t="s">
        <v>1310</v>
      </c>
      <c r="C447" t="s">
        <v>94</v>
      </c>
      <c r="D447" t="s">
        <v>1311</v>
      </c>
      <c r="E447" t="s">
        <v>242</v>
      </c>
      <c r="F447" t="s">
        <v>97</v>
      </c>
      <c r="G447">
        <v>91403</v>
      </c>
      <c r="H447" t="s">
        <v>1312</v>
      </c>
      <c r="J447" t="str">
        <f t="shared" si="370"/>
        <v>Helen Zerin (299)_1</v>
      </c>
      <c r="K447" s="22">
        <v>9896</v>
      </c>
      <c r="L447">
        <v>0</v>
      </c>
      <c r="M447" s="22"/>
      <c r="N447" s="22"/>
      <c r="O447">
        <v>0</v>
      </c>
      <c r="P447">
        <v>0</v>
      </c>
      <c r="Q447">
        <v>0</v>
      </c>
      <c r="R447">
        <f t="shared" si="371"/>
        <v>0</v>
      </c>
      <c r="S447">
        <f t="shared" si="372"/>
        <v>0</v>
      </c>
      <c r="T447">
        <f t="shared" si="373"/>
        <v>0</v>
      </c>
      <c r="U447">
        <f t="shared" si="374"/>
        <v>0</v>
      </c>
      <c r="V447">
        <f t="shared" si="375"/>
        <v>0</v>
      </c>
      <c r="W447">
        <f t="shared" si="394"/>
        <v>0</v>
      </c>
      <c r="X447">
        <f t="shared" si="376"/>
        <v>0</v>
      </c>
      <c r="Y447" s="22" t="s">
        <v>1313</v>
      </c>
      <c r="Z447">
        <v>0</v>
      </c>
      <c r="AA447">
        <f t="shared" ref="AA447:AA461" si="397">IF(ISERROR(SEARCH("ptosis",Y447)),0,1)</f>
        <v>1</v>
      </c>
      <c r="AB447">
        <f t="shared" si="363"/>
        <v>0</v>
      </c>
      <c r="AC447">
        <v>0</v>
      </c>
      <c r="AD447">
        <v>0</v>
      </c>
      <c r="AE447">
        <f t="shared" si="377"/>
        <v>0</v>
      </c>
      <c r="AF447" s="23">
        <f t="shared" si="369"/>
        <v>0</v>
      </c>
      <c r="AG447">
        <f t="shared" si="393"/>
        <v>1</v>
      </c>
      <c r="AH447">
        <v>0</v>
      </c>
      <c r="AJ447">
        <f t="shared" si="365"/>
        <v>0</v>
      </c>
      <c r="AK447" s="22" t="s">
        <v>1314</v>
      </c>
      <c r="AL447">
        <v>30</v>
      </c>
      <c r="AN447">
        <v>12</v>
      </c>
      <c r="AO447" s="24">
        <v>2</v>
      </c>
      <c r="AP447" s="25">
        <f t="shared" si="351"/>
        <v>79.654794520547952</v>
      </c>
      <c r="AQ447">
        <v>2</v>
      </c>
      <c r="AS447" s="26">
        <v>1</v>
      </c>
      <c r="AT447" s="24">
        <v>1</v>
      </c>
      <c r="AU447" s="27">
        <v>8</v>
      </c>
      <c r="AV447" s="27"/>
      <c r="AW447" s="22">
        <v>39393</v>
      </c>
      <c r="AX447" s="22" t="str">
        <f>IF(ISERROR(VLOOKUP($J447,'[1]early late'!$G$1:$BT$134,7,FALSE)),"",VLOOKUP($J447,'[1]early late'!$G$1:$BT$134,7,FALSE))</f>
        <v/>
      </c>
      <c r="AY447" s="22">
        <v>39489</v>
      </c>
      <c r="AZ447" s="27">
        <f t="shared" si="396"/>
        <v>3.1333333333333333</v>
      </c>
      <c r="BA447" t="s">
        <v>1235</v>
      </c>
      <c r="BB447" s="25">
        <f t="shared" si="395"/>
        <v>3</v>
      </c>
      <c r="BC447" s="27">
        <v>1.23</v>
      </c>
      <c r="BD447" s="27">
        <v>21.15</v>
      </c>
      <c r="BE447" s="27"/>
      <c r="BF447" s="27"/>
      <c r="BG447" s="27" t="str">
        <f>IF(ISERROR(VLOOKUP($J447,'[1]early late'!$G$1:$BT$134,8,FALSE)),"",VLOOKUP($J447,'[1]early late'!$G$1:$BT$134,8,FALSE))</f>
        <v/>
      </c>
      <c r="BH447" s="27" t="str">
        <f>IF(ISERROR(VLOOKUP($J447,'[1]early late'!$G$1:$BT$134,9,FALSE)),"",VLOOKUP($J447,'[1]early late'!$G$1:$BT$134,9,FALSE))</f>
        <v/>
      </c>
      <c r="BI447" s="27"/>
      <c r="BJ447">
        <v>3.92</v>
      </c>
      <c r="BK447">
        <v>16.87</v>
      </c>
      <c r="BM447" s="28" t="s">
        <v>1315</v>
      </c>
      <c r="BN447" s="28" t="str">
        <f>IF(ISERROR(VLOOKUP($J447,'[1]early late'!$G$1:$BT$134,40,FALSE)),"",VLOOKUP($J447,'[1]early late'!$G$1:$BT$134,40,FALSE))</f>
        <v/>
      </c>
      <c r="BO447" s="28" t="str">
        <f>IF(ISERROR(VLOOKUP($J447,'[1]early late'!$G$1:$BT$134,41,FALSE)),"",VLOOKUP($J447,'[1]early late'!$G$1:$BT$134,41,FALSE))</f>
        <v/>
      </c>
      <c r="BP447">
        <f t="shared" si="352"/>
        <v>-1.23</v>
      </c>
      <c r="BQ447">
        <f t="shared" si="378"/>
        <v>-21.15</v>
      </c>
      <c r="BR447">
        <f t="shared" si="379"/>
        <v>-19.919999999999998</v>
      </c>
      <c r="BS447">
        <f t="shared" si="353"/>
        <v>2.69</v>
      </c>
      <c r="BT447">
        <f t="shared" si="380"/>
        <v>-4.2799999999999976</v>
      </c>
      <c r="BU447">
        <f t="shared" si="381"/>
        <v>-6.9699999999999971</v>
      </c>
      <c r="BW447" s="24">
        <f t="shared" si="392"/>
        <v>0</v>
      </c>
      <c r="BX447" s="24" t="str">
        <f t="shared" si="382"/>
        <v/>
      </c>
      <c r="BY447" s="24" t="str">
        <f t="shared" si="383"/>
        <v/>
      </c>
      <c r="BZ447" s="24" t="str">
        <f t="shared" si="384"/>
        <v/>
      </c>
      <c r="CA447" s="24" t="str">
        <f t="shared" si="385"/>
        <v/>
      </c>
      <c r="CB447" s="24" t="str">
        <f t="shared" si="354"/>
        <v/>
      </c>
      <c r="CC447" s="24">
        <f t="shared" si="386"/>
        <v>1</v>
      </c>
      <c r="CD447" s="25">
        <f t="shared" si="387"/>
        <v>0</v>
      </c>
      <c r="CE447" s="24" t="str">
        <f t="shared" si="388"/>
        <v/>
      </c>
      <c r="CF447">
        <f t="shared" si="389"/>
        <v>1</v>
      </c>
      <c r="CG447">
        <f t="shared" si="355"/>
        <v>1</v>
      </c>
      <c r="CH447">
        <f t="shared" si="356"/>
        <v>1</v>
      </c>
      <c r="CI447">
        <f t="shared" si="357"/>
        <v>0</v>
      </c>
      <c r="CJ447">
        <f t="shared" si="358"/>
        <v>1</v>
      </c>
      <c r="CK447">
        <f t="shared" si="362"/>
        <v>2.9739776951672865</v>
      </c>
      <c r="CL447">
        <f t="shared" si="360"/>
        <v>-0.69</v>
      </c>
      <c r="CM447">
        <f t="shared" si="361"/>
        <v>0</v>
      </c>
      <c r="CN447" t="str">
        <f t="shared" si="390"/>
        <v/>
      </c>
      <c r="CO447" t="str">
        <f t="shared" si="391"/>
        <v/>
      </c>
    </row>
    <row r="448" spans="1:93" ht="16" hidden="1" x14ac:dyDescent="0.2">
      <c r="A448">
        <v>471</v>
      </c>
      <c r="B448" t="s">
        <v>1325</v>
      </c>
      <c r="C448" t="s">
        <v>94</v>
      </c>
      <c r="D448" t="s">
        <v>1326</v>
      </c>
      <c r="E448" t="s">
        <v>1327</v>
      </c>
      <c r="F448" t="s">
        <v>97</v>
      </c>
      <c r="G448">
        <v>92649</v>
      </c>
      <c r="H448" t="s">
        <v>1328</v>
      </c>
      <c r="J448" t="str">
        <f t="shared" si="370"/>
        <v>Helga Schluender (34)_1</v>
      </c>
      <c r="K448" s="22">
        <v>17028</v>
      </c>
      <c r="L448">
        <v>0</v>
      </c>
      <c r="M448" s="22"/>
      <c r="N448" s="22"/>
      <c r="O448">
        <v>0</v>
      </c>
      <c r="P448">
        <v>0</v>
      </c>
      <c r="Q448">
        <v>0</v>
      </c>
      <c r="R448">
        <f t="shared" si="371"/>
        <v>0</v>
      </c>
      <c r="S448">
        <f t="shared" si="372"/>
        <v>0</v>
      </c>
      <c r="T448">
        <f t="shared" si="373"/>
        <v>0</v>
      </c>
      <c r="U448">
        <f t="shared" si="374"/>
        <v>0</v>
      </c>
      <c r="V448">
        <f t="shared" si="375"/>
        <v>0</v>
      </c>
      <c r="W448">
        <f t="shared" si="394"/>
        <v>0</v>
      </c>
      <c r="X448">
        <f t="shared" si="376"/>
        <v>0</v>
      </c>
      <c r="Y448" s="22" t="s">
        <v>1329</v>
      </c>
      <c r="Z448">
        <v>0</v>
      </c>
      <c r="AA448">
        <f t="shared" si="397"/>
        <v>1</v>
      </c>
      <c r="AB448">
        <f t="shared" si="363"/>
        <v>1</v>
      </c>
      <c r="AC448">
        <v>0</v>
      </c>
      <c r="AD448">
        <v>1</v>
      </c>
      <c r="AE448">
        <f t="shared" si="377"/>
        <v>0</v>
      </c>
      <c r="AF448" s="23">
        <f t="shared" si="369"/>
        <v>0</v>
      </c>
      <c r="AG448">
        <f t="shared" si="393"/>
        <v>0</v>
      </c>
      <c r="AH448">
        <v>0</v>
      </c>
      <c r="AJ448">
        <f t="shared" si="365"/>
        <v>0</v>
      </c>
      <c r="AK448" s="22"/>
      <c r="AN448">
        <v>12</v>
      </c>
      <c r="AO448" s="24">
        <v>2</v>
      </c>
      <c r="AP448" s="25">
        <f t="shared" si="351"/>
        <v>60.205479452054796</v>
      </c>
      <c r="AQ448">
        <v>2</v>
      </c>
      <c r="AS448" s="26">
        <v>1</v>
      </c>
      <c r="AT448" s="24">
        <v>1</v>
      </c>
      <c r="AU448" s="27">
        <v>8</v>
      </c>
      <c r="AV448" s="27"/>
      <c r="AW448" s="22">
        <v>39323</v>
      </c>
      <c r="AX448" s="22" t="str">
        <f>IF(ISERROR(VLOOKUP($J448,'[1]early late'!$G$1:$BT$134,7,FALSE)),"",VLOOKUP($J448,'[1]early late'!$G$1:$BT$134,7,FALSE))</f>
        <v/>
      </c>
      <c r="AY448" s="22">
        <v>39363</v>
      </c>
      <c r="AZ448" s="27">
        <f t="shared" si="396"/>
        <v>1.3</v>
      </c>
      <c r="BA448" t="s">
        <v>101</v>
      </c>
      <c r="BB448" s="25">
        <f t="shared" si="395"/>
        <v>0</v>
      </c>
      <c r="BC448" s="27">
        <v>1.44</v>
      </c>
      <c r="BD448" s="27">
        <v>18.34</v>
      </c>
      <c r="BE448" s="27">
        <v>1.28</v>
      </c>
      <c r="BF448" s="27">
        <v>18.48</v>
      </c>
      <c r="BG448" s="27" t="str">
        <f>IF(ISERROR(VLOOKUP($J448,'[1]early late'!$G$1:$BT$134,8,FALSE)),"",VLOOKUP($J448,'[1]early late'!$G$1:$BT$134,8,FALSE))</f>
        <v/>
      </c>
      <c r="BH448" s="27" t="str">
        <f>IF(ISERROR(VLOOKUP($J448,'[1]early late'!$G$1:$BT$134,9,FALSE)),"",VLOOKUP($J448,'[1]early late'!$G$1:$BT$134,9,FALSE))</f>
        <v/>
      </c>
      <c r="BI448" s="27"/>
      <c r="BJ448" s="27">
        <v>2.79</v>
      </c>
      <c r="BK448" s="27">
        <v>19.440000000000001</v>
      </c>
      <c r="BM448" s="28" t="s">
        <v>1330</v>
      </c>
      <c r="BN448" s="28" t="str">
        <f>IF(ISERROR(VLOOKUP($J448,'[1]early late'!$G$1:$BT$134,40,FALSE)),"",VLOOKUP($J448,'[1]early late'!$G$1:$BT$134,40,FALSE))</f>
        <v/>
      </c>
      <c r="BO448" s="28" t="str">
        <f>IF(ISERROR(VLOOKUP($J448,'[1]early late'!$G$1:$BT$134,41,FALSE)),"",VLOOKUP($J448,'[1]early late'!$G$1:$BT$134,41,FALSE))</f>
        <v/>
      </c>
      <c r="BP448">
        <f t="shared" si="352"/>
        <v>-0.15999999999999992</v>
      </c>
      <c r="BQ448">
        <f t="shared" si="378"/>
        <v>0.14000000000000057</v>
      </c>
      <c r="BR448">
        <f t="shared" si="379"/>
        <v>0.30000000000000049</v>
      </c>
      <c r="BS448">
        <f t="shared" si="353"/>
        <v>1.35</v>
      </c>
      <c r="BT448">
        <f t="shared" si="380"/>
        <v>1.1000000000000014</v>
      </c>
      <c r="BU448">
        <f t="shared" si="381"/>
        <v>-0.24999999999999645</v>
      </c>
      <c r="BW448" s="24">
        <f t="shared" si="392"/>
        <v>0</v>
      </c>
      <c r="BX448" s="24" t="str">
        <f t="shared" si="382"/>
        <v/>
      </c>
      <c r="BY448" s="24" t="str">
        <f t="shared" si="383"/>
        <v/>
      </c>
      <c r="BZ448" s="24" t="str">
        <f t="shared" si="384"/>
        <v/>
      </c>
      <c r="CA448" s="24" t="str">
        <f t="shared" si="385"/>
        <v/>
      </c>
      <c r="CB448" s="24" t="str">
        <f t="shared" si="354"/>
        <v/>
      </c>
      <c r="CC448" s="24">
        <f t="shared" si="386"/>
        <v>1</v>
      </c>
      <c r="CD448" s="25">
        <f t="shared" si="387"/>
        <v>0</v>
      </c>
      <c r="CE448" s="24" t="str">
        <f t="shared" si="388"/>
        <v/>
      </c>
      <c r="CF448">
        <f t="shared" si="389"/>
        <v>1</v>
      </c>
      <c r="CG448">
        <f t="shared" si="355"/>
        <v>1</v>
      </c>
      <c r="CH448">
        <f t="shared" si="356"/>
        <v>1</v>
      </c>
      <c r="CI448">
        <f t="shared" si="357"/>
        <v>0</v>
      </c>
      <c r="CJ448">
        <f t="shared" si="358"/>
        <v>1</v>
      </c>
      <c r="CK448">
        <f t="shared" si="362"/>
        <v>5.9259259259259256</v>
      </c>
      <c r="CL448">
        <f t="shared" si="360"/>
        <v>0.64999999999999991</v>
      </c>
      <c r="CM448">
        <f t="shared" si="361"/>
        <v>0</v>
      </c>
      <c r="CN448" t="str">
        <f t="shared" si="390"/>
        <v/>
      </c>
      <c r="CO448">
        <f t="shared" si="391"/>
        <v>1</v>
      </c>
    </row>
    <row r="449" spans="1:93" ht="16" hidden="1" x14ac:dyDescent="0.2">
      <c r="A449">
        <v>477</v>
      </c>
      <c r="B449" t="s">
        <v>1345</v>
      </c>
      <c r="C449" t="s">
        <v>94</v>
      </c>
      <c r="D449" t="s">
        <v>1346</v>
      </c>
      <c r="E449" t="s">
        <v>109</v>
      </c>
      <c r="F449" t="s">
        <v>97</v>
      </c>
      <c r="G449">
        <v>90034</v>
      </c>
      <c r="H449" t="s">
        <v>1347</v>
      </c>
      <c r="J449" t="str">
        <f t="shared" si="370"/>
        <v>Inju L. Sturgeon_0</v>
      </c>
      <c r="K449" s="22">
        <v>15004</v>
      </c>
      <c r="L449">
        <v>1</v>
      </c>
      <c r="M449" s="22" t="s">
        <v>1348</v>
      </c>
      <c r="N449" s="22"/>
      <c r="O449">
        <v>0</v>
      </c>
      <c r="P449">
        <v>0</v>
      </c>
      <c r="Q449">
        <v>0</v>
      </c>
      <c r="R449">
        <f t="shared" si="371"/>
        <v>0</v>
      </c>
      <c r="S449">
        <f t="shared" si="372"/>
        <v>0</v>
      </c>
      <c r="T449">
        <f t="shared" si="373"/>
        <v>1</v>
      </c>
      <c r="U449">
        <f t="shared" si="374"/>
        <v>0</v>
      </c>
      <c r="V449">
        <f t="shared" si="375"/>
        <v>0</v>
      </c>
      <c r="W449">
        <f t="shared" si="394"/>
        <v>0</v>
      </c>
      <c r="X449">
        <f t="shared" si="376"/>
        <v>0</v>
      </c>
      <c r="Y449" s="22" t="s">
        <v>1349</v>
      </c>
      <c r="Z449">
        <v>0</v>
      </c>
      <c r="AA449">
        <f t="shared" si="397"/>
        <v>1</v>
      </c>
      <c r="AB449">
        <f t="shared" si="363"/>
        <v>1</v>
      </c>
      <c r="AC449">
        <v>1</v>
      </c>
      <c r="AD449">
        <v>0</v>
      </c>
      <c r="AE449">
        <f t="shared" si="377"/>
        <v>0</v>
      </c>
      <c r="AF449" s="23">
        <f t="shared" si="369"/>
        <v>0</v>
      </c>
      <c r="AG449">
        <f t="shared" si="393"/>
        <v>0</v>
      </c>
      <c r="AH449">
        <v>1</v>
      </c>
      <c r="AI449" t="s">
        <v>1350</v>
      </c>
      <c r="AJ449">
        <f t="shared" si="365"/>
        <v>0</v>
      </c>
      <c r="AK449" s="22" t="s">
        <v>1351</v>
      </c>
      <c r="AL449">
        <v>28</v>
      </c>
      <c r="AM449">
        <v>0</v>
      </c>
      <c r="AN449">
        <v>11</v>
      </c>
      <c r="AO449" s="24">
        <v>2</v>
      </c>
      <c r="AP449" s="25">
        <f t="shared" si="351"/>
        <v>64.69315068493151</v>
      </c>
      <c r="AQ449">
        <v>2</v>
      </c>
      <c r="AS449" s="26">
        <v>0</v>
      </c>
      <c r="AT449" s="24">
        <v>1</v>
      </c>
      <c r="AU449" s="27">
        <v>8</v>
      </c>
      <c r="AV449" s="27"/>
      <c r="AW449" s="22">
        <v>38961</v>
      </c>
      <c r="AX449" s="22" t="str">
        <f>IF(ISERROR(VLOOKUP($J449,'[1]early late'!$G$1:$BT$134,7,FALSE)),"",VLOOKUP($J449,'[1]early late'!$G$1:$BT$134,7,FALSE))</f>
        <v/>
      </c>
      <c r="AY449" s="22">
        <v>39093</v>
      </c>
      <c r="AZ449" s="27">
        <f t="shared" si="396"/>
        <v>4.333333333333333</v>
      </c>
      <c r="BB449" s="25" t="str">
        <f t="shared" si="395"/>
        <v/>
      </c>
      <c r="BC449" s="27">
        <v>3.36</v>
      </c>
      <c r="BD449" s="27">
        <v>29.14</v>
      </c>
      <c r="BE449" s="27"/>
      <c r="BF449" s="27"/>
      <c r="BG449" s="27" t="str">
        <f>IF(ISERROR(VLOOKUP($J449,'[1]early late'!$G$1:$BT$134,8,FALSE)),"",VLOOKUP($J449,'[1]early late'!$G$1:$BT$134,8,FALSE))</f>
        <v/>
      </c>
      <c r="BH449" s="27" t="str">
        <f>IF(ISERROR(VLOOKUP($J449,'[1]early late'!$G$1:$BT$134,9,FALSE)),"",VLOOKUP($J449,'[1]early late'!$G$1:$BT$134,9,FALSE))</f>
        <v/>
      </c>
      <c r="BI449" s="27"/>
      <c r="BJ449">
        <v>2.44</v>
      </c>
      <c r="BK449">
        <v>27.33</v>
      </c>
      <c r="BM449" s="28" t="s">
        <v>1352</v>
      </c>
      <c r="BN449" s="28" t="str">
        <f>IF(ISERROR(VLOOKUP($J449,'[1]early late'!$G$1:$BT$134,40,FALSE)),"",VLOOKUP($J449,'[1]early late'!$G$1:$BT$134,40,FALSE))</f>
        <v/>
      </c>
      <c r="BO449" s="28" t="str">
        <f>IF(ISERROR(VLOOKUP($J449,'[1]early late'!$G$1:$BT$134,41,FALSE)),"",VLOOKUP($J449,'[1]early late'!$G$1:$BT$134,41,FALSE))</f>
        <v/>
      </c>
      <c r="BP449">
        <f t="shared" si="352"/>
        <v>-3.36</v>
      </c>
      <c r="BQ449">
        <f t="shared" si="378"/>
        <v>-29.14</v>
      </c>
      <c r="BR449">
        <f t="shared" si="379"/>
        <v>-25.78</v>
      </c>
      <c r="BS449">
        <f t="shared" si="353"/>
        <v>-0.91999999999999993</v>
      </c>
      <c r="BT449">
        <f t="shared" si="380"/>
        <v>-1.8100000000000023</v>
      </c>
      <c r="BU449">
        <f t="shared" si="381"/>
        <v>-0.89000000000000412</v>
      </c>
      <c r="BW449" s="24" t="str">
        <f t="shared" si="392"/>
        <v/>
      </c>
      <c r="BX449" s="24" t="str">
        <f t="shared" si="382"/>
        <v/>
      </c>
      <c r="BY449" s="24" t="str">
        <f t="shared" si="383"/>
        <v/>
      </c>
      <c r="BZ449" s="24" t="str">
        <f t="shared" si="384"/>
        <v/>
      </c>
      <c r="CA449" s="24" t="str">
        <f t="shared" si="385"/>
        <v/>
      </c>
      <c r="CB449" s="24" t="str">
        <f t="shared" si="354"/>
        <v/>
      </c>
      <c r="CC449" s="24">
        <f t="shared" si="386"/>
        <v>1</v>
      </c>
      <c r="CD449" s="25">
        <f t="shared" si="387"/>
        <v>0</v>
      </c>
      <c r="CE449" s="24" t="str">
        <f t="shared" si="388"/>
        <v/>
      </c>
      <c r="CF449">
        <f t="shared" si="389"/>
        <v>1</v>
      </c>
      <c r="CG449">
        <f t="shared" si="355"/>
        <v>0</v>
      </c>
      <c r="CH449">
        <f t="shared" si="356"/>
        <v>0</v>
      </c>
      <c r="CI449">
        <f t="shared" si="357"/>
        <v>0</v>
      </c>
      <c r="CJ449">
        <f t="shared" si="358"/>
        <v>0</v>
      </c>
      <c r="CK449">
        <f t="shared" si="362"/>
        <v>-8.6956521739130448</v>
      </c>
      <c r="CL449">
        <f t="shared" si="360"/>
        <v>2.92</v>
      </c>
      <c r="CM449">
        <f t="shared" si="361"/>
        <v>1</v>
      </c>
      <c r="CN449" t="str">
        <f t="shared" si="390"/>
        <v/>
      </c>
      <c r="CO449">
        <f t="shared" si="391"/>
        <v>1</v>
      </c>
    </row>
    <row r="450" spans="1:93" ht="16" hidden="1" x14ac:dyDescent="0.2">
      <c r="A450">
        <v>482</v>
      </c>
      <c r="B450" t="s">
        <v>1366</v>
      </c>
      <c r="C450" t="s">
        <v>94</v>
      </c>
      <c r="D450" t="s">
        <v>1367</v>
      </c>
      <c r="E450" t="s">
        <v>109</v>
      </c>
      <c r="F450" t="s">
        <v>97</v>
      </c>
      <c r="G450">
        <v>90025</v>
      </c>
      <c r="H450" t="s">
        <v>1368</v>
      </c>
      <c r="J450" t="str">
        <f t="shared" si="370"/>
        <v>Jennifer Zimble_1</v>
      </c>
      <c r="K450" s="22">
        <v>22621</v>
      </c>
      <c r="L450">
        <v>0</v>
      </c>
      <c r="M450" s="22"/>
      <c r="N450" s="22"/>
      <c r="O450">
        <v>0</v>
      </c>
      <c r="P450">
        <v>0</v>
      </c>
      <c r="Q450">
        <v>0</v>
      </c>
      <c r="R450">
        <f t="shared" si="371"/>
        <v>0</v>
      </c>
      <c r="S450">
        <f t="shared" si="372"/>
        <v>0</v>
      </c>
      <c r="T450">
        <f t="shared" si="373"/>
        <v>0</v>
      </c>
      <c r="U450">
        <f t="shared" si="374"/>
        <v>0</v>
      </c>
      <c r="V450">
        <f t="shared" si="375"/>
        <v>0</v>
      </c>
      <c r="W450">
        <f t="shared" si="394"/>
        <v>0</v>
      </c>
      <c r="X450">
        <f t="shared" si="376"/>
        <v>0</v>
      </c>
      <c r="Y450" s="22" t="s">
        <v>1369</v>
      </c>
      <c r="Z450">
        <v>0</v>
      </c>
      <c r="AA450">
        <f t="shared" si="397"/>
        <v>1</v>
      </c>
      <c r="AB450">
        <f t="shared" si="363"/>
        <v>1</v>
      </c>
      <c r="AC450">
        <v>1</v>
      </c>
      <c r="AD450">
        <v>0</v>
      </c>
      <c r="AE450">
        <f t="shared" si="377"/>
        <v>0</v>
      </c>
      <c r="AF450" s="23">
        <f t="shared" si="369"/>
        <v>0</v>
      </c>
      <c r="AG450">
        <f t="shared" si="393"/>
        <v>0</v>
      </c>
      <c r="AH450">
        <v>0</v>
      </c>
      <c r="AJ450">
        <f t="shared" si="365"/>
        <v>0</v>
      </c>
      <c r="AK450" s="22"/>
      <c r="AM450">
        <v>3</v>
      </c>
      <c r="AN450">
        <v>15</v>
      </c>
      <c r="AO450" s="24">
        <v>2</v>
      </c>
      <c r="AP450" s="25">
        <f t="shared" si="351"/>
        <v>47.279452054794518</v>
      </c>
      <c r="AQ450">
        <v>2</v>
      </c>
      <c r="AS450" s="26">
        <v>1</v>
      </c>
      <c r="AT450" s="24">
        <v>1</v>
      </c>
      <c r="AU450" s="27">
        <v>8</v>
      </c>
      <c r="AV450" s="27"/>
      <c r="AW450" s="22">
        <v>40130</v>
      </c>
      <c r="AX450" s="22" t="str">
        <f>IF(ISERROR(VLOOKUP($J450,'[1]early late'!$G$1:$BT$134,7,FALSE)),"",VLOOKUP($J450,'[1]early late'!$G$1:$BT$134,7,FALSE))</f>
        <v/>
      </c>
      <c r="AY450" s="22">
        <v>40280</v>
      </c>
      <c r="AZ450" s="27">
        <f t="shared" si="396"/>
        <v>4.9666666666666668</v>
      </c>
      <c r="BA450" t="s">
        <v>118</v>
      </c>
      <c r="BB450" s="25">
        <f t="shared" si="395"/>
        <v>1</v>
      </c>
      <c r="BC450" s="27">
        <v>1.94</v>
      </c>
      <c r="BD450" s="27">
        <v>17.91</v>
      </c>
      <c r="BE450" s="27">
        <v>1.9</v>
      </c>
      <c r="BF450" s="27">
        <v>17.12</v>
      </c>
      <c r="BG450" s="27" t="str">
        <f>IF(ISERROR(VLOOKUP($J450,'[1]early late'!$G$1:$BT$134,8,FALSE)),"",VLOOKUP($J450,'[1]early late'!$G$1:$BT$134,8,FALSE))</f>
        <v/>
      </c>
      <c r="BH450" s="27" t="str">
        <f>IF(ISERROR(VLOOKUP($J450,'[1]early late'!$G$1:$BT$134,9,FALSE)),"",VLOOKUP($J450,'[1]early late'!$G$1:$BT$134,9,FALSE))</f>
        <v/>
      </c>
      <c r="BI450" s="27"/>
      <c r="BJ450">
        <v>2.46</v>
      </c>
      <c r="BK450">
        <v>16.22</v>
      </c>
      <c r="BM450" s="28" t="s">
        <v>1370</v>
      </c>
      <c r="BN450" s="28" t="str">
        <f>IF(ISERROR(VLOOKUP($J450,'[1]early late'!$G$1:$BT$134,40,FALSE)),"",VLOOKUP($J450,'[1]early late'!$G$1:$BT$134,40,FALSE))</f>
        <v/>
      </c>
      <c r="BO450" s="28" t="str">
        <f>IF(ISERROR(VLOOKUP($J450,'[1]early late'!$G$1:$BT$134,41,FALSE)),"",VLOOKUP($J450,'[1]early late'!$G$1:$BT$134,41,FALSE))</f>
        <v/>
      </c>
      <c r="BP450">
        <f t="shared" si="352"/>
        <v>-4.0000000000000036E-2</v>
      </c>
      <c r="BQ450">
        <f t="shared" si="378"/>
        <v>-0.78999999999999915</v>
      </c>
      <c r="BR450">
        <f t="shared" si="379"/>
        <v>-0.74999999999999911</v>
      </c>
      <c r="BS450">
        <f t="shared" si="353"/>
        <v>0.52</v>
      </c>
      <c r="BT450">
        <f t="shared" si="380"/>
        <v>-1.6900000000000013</v>
      </c>
      <c r="BU450">
        <f t="shared" si="381"/>
        <v>-2.2100000000000026</v>
      </c>
      <c r="BW450" s="24">
        <f t="shared" si="392"/>
        <v>1</v>
      </c>
      <c r="BX450" s="24" t="str">
        <f t="shared" si="382"/>
        <v/>
      </c>
      <c r="BY450" s="24" t="str">
        <f t="shared" si="383"/>
        <v/>
      </c>
      <c r="BZ450" s="24" t="str">
        <f t="shared" si="384"/>
        <v/>
      </c>
      <c r="CA450" s="24" t="str">
        <f t="shared" si="385"/>
        <v/>
      </c>
      <c r="CB450" s="24">
        <f t="shared" si="354"/>
        <v>1</v>
      </c>
      <c r="CC450" s="24">
        <f t="shared" si="386"/>
        <v>1</v>
      </c>
      <c r="CD450" s="25">
        <f t="shared" si="387"/>
        <v>0</v>
      </c>
      <c r="CE450" s="24" t="str">
        <f t="shared" si="388"/>
        <v/>
      </c>
      <c r="CF450">
        <f t="shared" si="389"/>
        <v>1</v>
      </c>
      <c r="CG450">
        <f t="shared" si="355"/>
        <v>0</v>
      </c>
      <c r="CH450">
        <f t="shared" si="356"/>
        <v>0</v>
      </c>
      <c r="CI450">
        <f t="shared" si="357"/>
        <v>0</v>
      </c>
      <c r="CJ450">
        <f t="shared" si="358"/>
        <v>0</v>
      </c>
      <c r="CK450">
        <f t="shared" si="362"/>
        <v>15.384615384615383</v>
      </c>
      <c r="CL450">
        <f t="shared" si="360"/>
        <v>1.48</v>
      </c>
      <c r="CM450">
        <f t="shared" si="361"/>
        <v>1</v>
      </c>
      <c r="CN450" t="str">
        <f t="shared" si="390"/>
        <v/>
      </c>
      <c r="CO450">
        <f t="shared" si="391"/>
        <v>1</v>
      </c>
    </row>
    <row r="451" spans="1:93" ht="16" x14ac:dyDescent="0.2">
      <c r="A451">
        <v>483</v>
      </c>
      <c r="B451" t="s">
        <v>1371</v>
      </c>
      <c r="C451" t="s">
        <v>94</v>
      </c>
      <c r="D451" t="s">
        <v>1372</v>
      </c>
      <c r="E451" t="s">
        <v>1327</v>
      </c>
      <c r="F451" t="s">
        <v>97</v>
      </c>
      <c r="G451">
        <v>92647</v>
      </c>
      <c r="H451" t="s">
        <v>1373</v>
      </c>
      <c r="J451" t="str">
        <f t="shared" si="370"/>
        <v>Joan Zimmerman_0</v>
      </c>
      <c r="K451" s="22">
        <v>13382</v>
      </c>
      <c r="L451">
        <v>0</v>
      </c>
      <c r="M451" s="22"/>
      <c r="N451" s="22"/>
      <c r="O451">
        <v>0</v>
      </c>
      <c r="P451">
        <v>0</v>
      </c>
      <c r="Q451">
        <v>0</v>
      </c>
      <c r="R451">
        <f t="shared" si="371"/>
        <v>0</v>
      </c>
      <c r="S451">
        <f t="shared" si="372"/>
        <v>0</v>
      </c>
      <c r="T451">
        <f t="shared" si="373"/>
        <v>0</v>
      </c>
      <c r="U451">
        <f t="shared" si="374"/>
        <v>0</v>
      </c>
      <c r="V451">
        <f t="shared" si="375"/>
        <v>0</v>
      </c>
      <c r="W451">
        <f t="shared" si="394"/>
        <v>0</v>
      </c>
      <c r="X451">
        <f t="shared" si="376"/>
        <v>0</v>
      </c>
      <c r="Y451" s="22" t="s">
        <v>158</v>
      </c>
      <c r="Z451">
        <v>0</v>
      </c>
      <c r="AA451">
        <f t="shared" si="397"/>
        <v>1</v>
      </c>
      <c r="AB451">
        <f t="shared" si="363"/>
        <v>0</v>
      </c>
      <c r="AC451">
        <v>0</v>
      </c>
      <c r="AD451">
        <v>0</v>
      </c>
      <c r="AE451">
        <f t="shared" si="377"/>
        <v>0</v>
      </c>
      <c r="AF451" s="23">
        <f t="shared" si="369"/>
        <v>0</v>
      </c>
      <c r="AG451">
        <f t="shared" si="393"/>
        <v>0</v>
      </c>
      <c r="AH451">
        <v>1</v>
      </c>
      <c r="AI451" t="s">
        <v>1374</v>
      </c>
      <c r="AJ451">
        <f t="shared" si="365"/>
        <v>0</v>
      </c>
      <c r="AK451" s="22" t="s">
        <v>1375</v>
      </c>
      <c r="AL451">
        <v>25</v>
      </c>
      <c r="AM451">
        <v>11</v>
      </c>
      <c r="AN451">
        <v>10</v>
      </c>
      <c r="AO451" s="24">
        <v>2</v>
      </c>
      <c r="AP451" s="25">
        <f t="shared" si="351"/>
        <v>64.515068493150679</v>
      </c>
      <c r="AQ451">
        <v>2</v>
      </c>
      <c r="AS451" s="26">
        <v>0</v>
      </c>
      <c r="AT451" s="24">
        <v>1</v>
      </c>
      <c r="AU451" s="27">
        <v>8</v>
      </c>
      <c r="AV451" s="27"/>
      <c r="AW451" s="22">
        <v>37274</v>
      </c>
      <c r="AX451" s="22" t="str">
        <f>IF(ISERROR(VLOOKUP($J451,'[1]early late'!$G$1:$BT$134,7,FALSE)),"",VLOOKUP($J451,'[1]early late'!$G$1:$BT$134,7,FALSE))</f>
        <v/>
      </c>
      <c r="AY451" s="22">
        <v>38817</v>
      </c>
      <c r="AZ451" s="27">
        <f t="shared" si="396"/>
        <v>50.733333333333334</v>
      </c>
      <c r="BA451" t="s">
        <v>101</v>
      </c>
      <c r="BB451" s="25">
        <f t="shared" si="395"/>
        <v>0</v>
      </c>
      <c r="BC451" s="27">
        <v>0.40400000000000003</v>
      </c>
      <c r="BD451" s="27">
        <v>14.874000000000001</v>
      </c>
      <c r="BE451" s="27">
        <v>2.27</v>
      </c>
      <c r="BF451" s="27">
        <v>12.77</v>
      </c>
      <c r="BG451" s="27" t="str">
        <f>IF(ISERROR(VLOOKUP($J451,'[1]early late'!$G$1:$BT$134,8,FALSE)),"",VLOOKUP($J451,'[1]early late'!$G$1:$BT$134,8,FALSE))</f>
        <v/>
      </c>
      <c r="BH451" s="27" t="str">
        <f>IF(ISERROR(VLOOKUP($J451,'[1]early late'!$G$1:$BT$134,9,FALSE)),"",VLOOKUP($J451,'[1]early late'!$G$1:$BT$134,9,FALSE))</f>
        <v/>
      </c>
      <c r="BI451" s="27"/>
      <c r="BJ451">
        <v>-1.08</v>
      </c>
      <c r="BK451">
        <v>15.66</v>
      </c>
      <c r="BM451" s="28" t="s">
        <v>1376</v>
      </c>
      <c r="BN451" s="28" t="str">
        <f>IF(ISERROR(VLOOKUP($J451,'[1]early late'!$G$1:$BT$134,40,FALSE)),"",VLOOKUP($J451,'[1]early late'!$G$1:$BT$134,40,FALSE))</f>
        <v/>
      </c>
      <c r="BO451" s="28" t="str">
        <f>IF(ISERROR(VLOOKUP($J451,'[1]early late'!$G$1:$BT$134,41,FALSE)),"",VLOOKUP($J451,'[1]early late'!$G$1:$BT$134,41,FALSE))</f>
        <v/>
      </c>
      <c r="BP451">
        <f t="shared" si="352"/>
        <v>1.8660000000000001</v>
      </c>
      <c r="BQ451">
        <f t="shared" si="378"/>
        <v>-2.104000000000001</v>
      </c>
      <c r="BR451">
        <f t="shared" si="379"/>
        <v>-3.9700000000000011</v>
      </c>
      <c r="BS451">
        <f t="shared" si="353"/>
        <v>-1.484</v>
      </c>
      <c r="BT451">
        <f t="shared" si="380"/>
        <v>0.78599999999999959</v>
      </c>
      <c r="BU451">
        <f t="shared" si="381"/>
        <v>2.2700000000000014</v>
      </c>
      <c r="BW451" s="24">
        <f t="shared" si="392"/>
        <v>1</v>
      </c>
      <c r="BX451" s="24" t="str">
        <f t="shared" si="382"/>
        <v/>
      </c>
      <c r="BY451" s="24" t="str">
        <f t="shared" si="383"/>
        <v/>
      </c>
      <c r="BZ451" s="24" t="str">
        <f t="shared" si="384"/>
        <v/>
      </c>
      <c r="CA451" s="24" t="str">
        <f t="shared" si="385"/>
        <v/>
      </c>
      <c r="CB451" s="24">
        <f t="shared" si="354"/>
        <v>0</v>
      </c>
      <c r="CC451" s="24">
        <f t="shared" si="386"/>
        <v>0</v>
      </c>
      <c r="CD451" s="25">
        <f t="shared" si="387"/>
        <v>0</v>
      </c>
      <c r="CE451" s="24" t="str">
        <f t="shared" si="388"/>
        <v/>
      </c>
      <c r="CF451">
        <f t="shared" si="389"/>
        <v>1</v>
      </c>
      <c r="CG451">
        <f t="shared" si="355"/>
        <v>0</v>
      </c>
      <c r="CH451">
        <f t="shared" si="356"/>
        <v>0</v>
      </c>
      <c r="CI451">
        <f t="shared" si="357"/>
        <v>0</v>
      </c>
      <c r="CJ451">
        <f t="shared" si="358"/>
        <v>0</v>
      </c>
      <c r="CK451">
        <f t="shared" si="362"/>
        <v>-5.3908355795148246</v>
      </c>
      <c r="CL451">
        <f t="shared" si="360"/>
        <v>3.484</v>
      </c>
      <c r="CM451">
        <f t="shared" si="361"/>
        <v>1</v>
      </c>
      <c r="CN451" t="str">
        <f t="shared" si="390"/>
        <v/>
      </c>
      <c r="CO451" t="str">
        <f t="shared" si="391"/>
        <v/>
      </c>
    </row>
    <row r="452" spans="1:93" ht="16" x14ac:dyDescent="0.2">
      <c r="A452">
        <v>484</v>
      </c>
      <c r="B452" t="s">
        <v>1371</v>
      </c>
      <c r="C452" t="s">
        <v>94</v>
      </c>
      <c r="D452" t="s">
        <v>1372</v>
      </c>
      <c r="E452" t="s">
        <v>1327</v>
      </c>
      <c r="F452" t="s">
        <v>97</v>
      </c>
      <c r="G452">
        <v>92647</v>
      </c>
      <c r="H452" t="s">
        <v>1373</v>
      </c>
      <c r="J452" t="str">
        <f t="shared" si="370"/>
        <v>Joan Zimmerman_1</v>
      </c>
      <c r="K452" s="22">
        <v>13382</v>
      </c>
      <c r="L452">
        <v>0</v>
      </c>
      <c r="M452" s="22"/>
      <c r="N452" s="22"/>
      <c r="O452">
        <v>0</v>
      </c>
      <c r="P452">
        <v>0</v>
      </c>
      <c r="Q452">
        <v>0</v>
      </c>
      <c r="R452">
        <f t="shared" si="371"/>
        <v>0</v>
      </c>
      <c r="S452">
        <f t="shared" si="372"/>
        <v>0</v>
      </c>
      <c r="T452">
        <f t="shared" si="373"/>
        <v>0</v>
      </c>
      <c r="U452">
        <f t="shared" si="374"/>
        <v>0</v>
      </c>
      <c r="V452">
        <f t="shared" si="375"/>
        <v>0</v>
      </c>
      <c r="W452">
        <f t="shared" si="394"/>
        <v>0</v>
      </c>
      <c r="X452">
        <f t="shared" si="376"/>
        <v>0</v>
      </c>
      <c r="Y452" s="22" t="s">
        <v>158</v>
      </c>
      <c r="Z452">
        <v>0</v>
      </c>
      <c r="AA452">
        <f t="shared" si="397"/>
        <v>1</v>
      </c>
      <c r="AB452">
        <f t="shared" si="363"/>
        <v>0</v>
      </c>
      <c r="AC452">
        <v>0</v>
      </c>
      <c r="AD452">
        <v>0</v>
      </c>
      <c r="AE452">
        <f t="shared" si="377"/>
        <v>0</v>
      </c>
      <c r="AF452" s="23">
        <f t="shared" si="369"/>
        <v>0</v>
      </c>
      <c r="AG452">
        <f t="shared" si="393"/>
        <v>0</v>
      </c>
      <c r="AH452">
        <v>1</v>
      </c>
      <c r="AI452" t="s">
        <v>1374</v>
      </c>
      <c r="AJ452">
        <f t="shared" si="365"/>
        <v>0</v>
      </c>
      <c r="AK452" s="22" t="s">
        <v>1375</v>
      </c>
      <c r="AL452">
        <v>25</v>
      </c>
      <c r="AM452">
        <v>11</v>
      </c>
      <c r="AN452">
        <v>10</v>
      </c>
      <c r="AO452" s="24">
        <v>2</v>
      </c>
      <c r="AP452" s="25">
        <f t="shared" ref="AP452:AP515" si="398">DAYS360(K452,AW452)/365</f>
        <v>64.515068493150679</v>
      </c>
      <c r="AQ452">
        <v>2</v>
      </c>
      <c r="AS452" s="26">
        <v>1</v>
      </c>
      <c r="AT452" s="24">
        <v>1</v>
      </c>
      <c r="AU452" s="27">
        <v>8</v>
      </c>
      <c r="AV452" s="27"/>
      <c r="AW452" s="22">
        <v>37274</v>
      </c>
      <c r="AX452" s="22" t="str">
        <f>IF(ISERROR(VLOOKUP($J452,'[1]early late'!$G$1:$BT$134,7,FALSE)),"",VLOOKUP($J452,'[1]early late'!$G$1:$BT$134,7,FALSE))</f>
        <v/>
      </c>
      <c r="AY452" s="22">
        <f>AY451</f>
        <v>38817</v>
      </c>
      <c r="AZ452" s="27">
        <f t="shared" si="396"/>
        <v>50.733333333333334</v>
      </c>
      <c r="BA452" t="s">
        <v>101</v>
      </c>
      <c r="BB452" s="25">
        <f t="shared" si="395"/>
        <v>0</v>
      </c>
      <c r="BC452" s="27">
        <v>1.05</v>
      </c>
      <c r="BD452" s="27">
        <v>16.649999999999999</v>
      </c>
      <c r="BE452" s="27">
        <v>0.47</v>
      </c>
      <c r="BF452" s="27">
        <v>16.37</v>
      </c>
      <c r="BG452" s="27" t="str">
        <f>IF(ISERROR(VLOOKUP($J452,'[1]early late'!$G$1:$BT$134,8,FALSE)),"",VLOOKUP($J452,'[1]early late'!$G$1:$BT$134,8,FALSE))</f>
        <v/>
      </c>
      <c r="BH452" s="27" t="str">
        <f>IF(ISERROR(VLOOKUP($J452,'[1]early late'!$G$1:$BT$134,9,FALSE)),"",VLOOKUP($J452,'[1]early late'!$G$1:$BT$134,9,FALSE))</f>
        <v/>
      </c>
      <c r="BI452" s="27"/>
      <c r="BJ452">
        <v>0.36</v>
      </c>
      <c r="BK452">
        <v>17.68</v>
      </c>
      <c r="BM452" s="28" t="s">
        <v>1376</v>
      </c>
      <c r="BN452" s="28" t="str">
        <f>IF(ISERROR(VLOOKUP($J452,'[1]early late'!$G$1:$BT$134,40,FALSE)),"",VLOOKUP($J452,'[1]early late'!$G$1:$BT$134,40,FALSE))</f>
        <v/>
      </c>
      <c r="BO452" s="28" t="str">
        <f>IF(ISERROR(VLOOKUP($J452,'[1]early late'!$G$1:$BT$134,41,FALSE)),"",VLOOKUP($J452,'[1]early late'!$G$1:$BT$134,41,FALSE))</f>
        <v/>
      </c>
      <c r="BP452">
        <f t="shared" ref="BP452:BP515" si="399">BE452-BC452</f>
        <v>-0.58000000000000007</v>
      </c>
      <c r="BQ452">
        <f t="shared" si="378"/>
        <v>-0.27999999999999758</v>
      </c>
      <c r="BR452">
        <f t="shared" si="379"/>
        <v>0.30000000000000249</v>
      </c>
      <c r="BS452">
        <f t="shared" ref="BS452:BS515" si="400">IF(AND(ISNUMBER(BC452),ISNUMBER(BJ452)),BJ452-BC452,"")</f>
        <v>-0.69000000000000006</v>
      </c>
      <c r="BT452">
        <f t="shared" si="380"/>
        <v>1.0300000000000011</v>
      </c>
      <c r="BU452">
        <f t="shared" si="381"/>
        <v>1.7200000000000024</v>
      </c>
      <c r="BW452" s="24">
        <f t="shared" si="392"/>
        <v>0</v>
      </c>
      <c r="BX452" s="24" t="str">
        <f t="shared" si="382"/>
        <v/>
      </c>
      <c r="BY452" s="24" t="str">
        <f t="shared" si="383"/>
        <v/>
      </c>
      <c r="BZ452" s="24" t="str">
        <f t="shared" si="384"/>
        <v/>
      </c>
      <c r="CA452" s="24" t="str">
        <f t="shared" si="385"/>
        <v/>
      </c>
      <c r="CB452" s="24" t="str">
        <f t="shared" ref="CB452:CB515" si="401">IF(BW452=1,IF(BP452&lt;0.5,1,0),"")</f>
        <v/>
      </c>
      <c r="CC452" s="24">
        <f t="shared" si="386"/>
        <v>0</v>
      </c>
      <c r="CD452" s="25">
        <f t="shared" si="387"/>
        <v>0</v>
      </c>
      <c r="CE452" s="24" t="str">
        <f t="shared" si="388"/>
        <v/>
      </c>
      <c r="CF452">
        <f t="shared" si="389"/>
        <v>1</v>
      </c>
      <c r="CG452">
        <f t="shared" ref="CG452:CG515" si="402">IF(CF452=1,IF(BJ452&gt;2.500000001,1,0),"")</f>
        <v>0</v>
      </c>
      <c r="CH452">
        <f t="shared" ref="CH452:CH515" si="403">IF(CF452=1,IF(BJ452-BC452&gt;1,1,0),"")</f>
        <v>0</v>
      </c>
      <c r="CI452">
        <f t="shared" ref="CI452:CI515" si="404">IF(CF452=1,IF(AND(BX452&lt;1,BX452&gt;-1),1,0),"")</f>
        <v>0</v>
      </c>
      <c r="CJ452">
        <f t="shared" ref="CJ452:CJ515" si="405">IF(CF452=1,IF(CG452+CI452&gt;0,1,0),"")</f>
        <v>0</v>
      </c>
      <c r="CK452">
        <f t="shared" si="362"/>
        <v>-11.594202898550723</v>
      </c>
      <c r="CL452">
        <f t="shared" si="360"/>
        <v>2.69</v>
      </c>
      <c r="CM452">
        <f t="shared" si="361"/>
        <v>1</v>
      </c>
      <c r="CN452" t="str">
        <f t="shared" si="390"/>
        <v/>
      </c>
      <c r="CO452" t="str">
        <f t="shared" si="391"/>
        <v/>
      </c>
    </row>
    <row r="453" spans="1:93" ht="16" x14ac:dyDescent="0.2">
      <c r="A453">
        <v>494</v>
      </c>
      <c r="B453" t="s">
        <v>1420</v>
      </c>
      <c r="C453" t="s">
        <v>94</v>
      </c>
      <c r="D453" t="s">
        <v>1421</v>
      </c>
      <c r="E453" t="s">
        <v>1422</v>
      </c>
      <c r="F453" t="s">
        <v>97</v>
      </c>
      <c r="G453">
        <v>90293</v>
      </c>
      <c r="H453" t="s">
        <v>1423</v>
      </c>
      <c r="J453" t="str">
        <f t="shared" si="370"/>
        <v>Leonie Von Halle_0</v>
      </c>
      <c r="K453" s="22">
        <v>17687</v>
      </c>
      <c r="L453">
        <v>0</v>
      </c>
      <c r="M453" s="22"/>
      <c r="N453" s="22"/>
      <c r="O453">
        <v>0</v>
      </c>
      <c r="P453">
        <v>0</v>
      </c>
      <c r="Q453">
        <v>0</v>
      </c>
      <c r="R453">
        <f t="shared" si="371"/>
        <v>0</v>
      </c>
      <c r="S453">
        <f t="shared" si="372"/>
        <v>0</v>
      </c>
      <c r="T453">
        <f t="shared" si="373"/>
        <v>0</v>
      </c>
      <c r="U453">
        <f t="shared" si="374"/>
        <v>0</v>
      </c>
      <c r="V453">
        <f t="shared" si="375"/>
        <v>0</v>
      </c>
      <c r="W453">
        <f t="shared" si="394"/>
        <v>0</v>
      </c>
      <c r="X453">
        <f t="shared" si="376"/>
        <v>0</v>
      </c>
      <c r="Y453" s="22" t="s">
        <v>1424</v>
      </c>
      <c r="Z453">
        <v>0</v>
      </c>
      <c r="AA453">
        <f t="shared" si="397"/>
        <v>1</v>
      </c>
      <c r="AB453">
        <f t="shared" si="363"/>
        <v>0</v>
      </c>
      <c r="AC453">
        <v>0</v>
      </c>
      <c r="AD453">
        <v>0</v>
      </c>
      <c r="AE453">
        <f t="shared" si="377"/>
        <v>0</v>
      </c>
      <c r="AF453" s="23">
        <f t="shared" si="369"/>
        <v>0</v>
      </c>
      <c r="AG453">
        <f t="shared" si="393"/>
        <v>0</v>
      </c>
      <c r="AH453">
        <v>0</v>
      </c>
      <c r="AJ453">
        <f t="shared" si="365"/>
        <v>0</v>
      </c>
      <c r="AK453" s="22"/>
      <c r="AN453">
        <v>15</v>
      </c>
      <c r="AO453" s="24">
        <v>2</v>
      </c>
      <c r="AP453" s="25">
        <f t="shared" si="398"/>
        <v>60.410958904109592</v>
      </c>
      <c r="AQ453">
        <v>2</v>
      </c>
      <c r="AS453" s="26">
        <v>0</v>
      </c>
      <c r="AT453" s="24">
        <v>1</v>
      </c>
      <c r="AU453" s="27">
        <v>8</v>
      </c>
      <c r="AV453" s="27"/>
      <c r="AW453" s="22">
        <v>40059</v>
      </c>
      <c r="AX453" s="22" t="str">
        <f>IF(ISERROR(VLOOKUP($J453,'[1]early late'!$G$1:$BT$134,7,FALSE)),"",VLOOKUP($J453,'[1]early late'!$G$1:$BT$134,7,FALSE))</f>
        <v/>
      </c>
      <c r="AY453" s="22">
        <v>40315</v>
      </c>
      <c r="AZ453" s="27">
        <f t="shared" si="396"/>
        <v>8.4666666666666668</v>
      </c>
      <c r="BA453" t="s">
        <v>1235</v>
      </c>
      <c r="BB453" s="25">
        <f t="shared" si="395"/>
        <v>3</v>
      </c>
      <c r="BC453" s="27">
        <v>3.27</v>
      </c>
      <c r="BD453" s="27">
        <v>16.21</v>
      </c>
      <c r="BE453" s="27"/>
      <c r="BF453" s="27"/>
      <c r="BG453" s="27" t="str">
        <f>IF(ISERROR(VLOOKUP($J453,'[1]early late'!$G$1:$BT$134,8,FALSE)),"",VLOOKUP($J453,'[1]early late'!$G$1:$BT$134,8,FALSE))</f>
        <v/>
      </c>
      <c r="BH453" s="27" t="str">
        <f>IF(ISERROR(VLOOKUP($J453,'[1]early late'!$G$1:$BT$134,9,FALSE)),"",VLOOKUP($J453,'[1]early late'!$G$1:$BT$134,9,FALSE))</f>
        <v/>
      </c>
      <c r="BI453" s="27"/>
      <c r="BJ453">
        <v>3.15</v>
      </c>
      <c r="BK453">
        <v>15.1</v>
      </c>
      <c r="BM453" s="28" t="s">
        <v>1335</v>
      </c>
      <c r="BN453" s="28" t="str">
        <f>IF(ISERROR(VLOOKUP($J453,'[1]early late'!$G$1:$BT$134,40,FALSE)),"",VLOOKUP($J453,'[1]early late'!$G$1:$BT$134,40,FALSE))</f>
        <v/>
      </c>
      <c r="BO453" s="28" t="str">
        <f>IF(ISERROR(VLOOKUP($J453,'[1]early late'!$G$1:$BT$134,41,FALSE)),"",VLOOKUP($J453,'[1]early late'!$G$1:$BT$134,41,FALSE))</f>
        <v/>
      </c>
      <c r="BP453">
        <f t="shared" si="399"/>
        <v>-3.27</v>
      </c>
      <c r="BQ453">
        <f t="shared" si="378"/>
        <v>-16.21</v>
      </c>
      <c r="BR453">
        <f t="shared" si="379"/>
        <v>-12.940000000000001</v>
      </c>
      <c r="BS453">
        <f t="shared" si="400"/>
        <v>-0.12000000000000011</v>
      </c>
      <c r="BT453">
        <f t="shared" si="380"/>
        <v>-1.1100000000000012</v>
      </c>
      <c r="BU453">
        <f t="shared" si="381"/>
        <v>-0.99000000000000199</v>
      </c>
      <c r="BW453" s="24">
        <f t="shared" si="392"/>
        <v>0</v>
      </c>
      <c r="BX453" s="24" t="str">
        <f t="shared" si="382"/>
        <v/>
      </c>
      <c r="BY453" s="24" t="str">
        <f t="shared" si="383"/>
        <v/>
      </c>
      <c r="BZ453" s="24" t="str">
        <f t="shared" si="384"/>
        <v/>
      </c>
      <c r="CA453" s="24" t="str">
        <f t="shared" si="385"/>
        <v/>
      </c>
      <c r="CB453" s="24" t="str">
        <f t="shared" si="401"/>
        <v/>
      </c>
      <c r="CC453" s="24">
        <f t="shared" si="386"/>
        <v>0</v>
      </c>
      <c r="CD453" s="25">
        <f t="shared" si="387"/>
        <v>0</v>
      </c>
      <c r="CE453" s="24" t="str">
        <f t="shared" si="388"/>
        <v/>
      </c>
      <c r="CF453">
        <f t="shared" si="389"/>
        <v>1</v>
      </c>
      <c r="CG453">
        <f t="shared" si="402"/>
        <v>1</v>
      </c>
      <c r="CH453">
        <f t="shared" si="403"/>
        <v>0</v>
      </c>
      <c r="CI453">
        <f t="shared" si="404"/>
        <v>0</v>
      </c>
      <c r="CJ453">
        <f t="shared" si="405"/>
        <v>1</v>
      </c>
      <c r="CK453">
        <f t="shared" si="362"/>
        <v>-66.666666666666615</v>
      </c>
      <c r="CL453">
        <f t="shared" si="360"/>
        <v>2.12</v>
      </c>
      <c r="CM453">
        <f t="shared" si="361"/>
        <v>1</v>
      </c>
      <c r="CN453" t="str">
        <f t="shared" si="390"/>
        <v/>
      </c>
      <c r="CO453" t="str">
        <f t="shared" si="391"/>
        <v/>
      </c>
    </row>
    <row r="454" spans="1:93" ht="16" hidden="1" x14ac:dyDescent="0.2">
      <c r="A454">
        <v>496</v>
      </c>
      <c r="B454" t="s">
        <v>1425</v>
      </c>
      <c r="C454" t="s">
        <v>94</v>
      </c>
      <c r="D454" t="s">
        <v>1426</v>
      </c>
      <c r="E454" t="s">
        <v>171</v>
      </c>
      <c r="F454" t="s">
        <v>97</v>
      </c>
      <c r="G454">
        <v>90265</v>
      </c>
      <c r="H454" t="s">
        <v>1427</v>
      </c>
      <c r="J454" t="str">
        <f t="shared" si="370"/>
        <v>Lewis Kirk_0</v>
      </c>
      <c r="K454" s="22">
        <v>11191</v>
      </c>
      <c r="L454">
        <v>1</v>
      </c>
      <c r="M454" t="s">
        <v>839</v>
      </c>
      <c r="O454">
        <v>0</v>
      </c>
      <c r="P454">
        <v>0</v>
      </c>
      <c r="Q454">
        <v>0</v>
      </c>
      <c r="R454">
        <f t="shared" si="371"/>
        <v>0</v>
      </c>
      <c r="S454">
        <f t="shared" si="372"/>
        <v>1</v>
      </c>
      <c r="T454">
        <f t="shared" si="373"/>
        <v>0</v>
      </c>
      <c r="U454">
        <f t="shared" si="374"/>
        <v>0</v>
      </c>
      <c r="V454">
        <f t="shared" si="375"/>
        <v>0</v>
      </c>
      <c r="W454">
        <f t="shared" si="394"/>
        <v>0</v>
      </c>
      <c r="X454">
        <f t="shared" si="376"/>
        <v>0</v>
      </c>
      <c r="Y454" s="22" t="s">
        <v>1428</v>
      </c>
      <c r="Z454">
        <v>0</v>
      </c>
      <c r="AA454">
        <f t="shared" si="397"/>
        <v>1</v>
      </c>
      <c r="AB454">
        <f t="shared" si="363"/>
        <v>0</v>
      </c>
      <c r="AC454">
        <v>0</v>
      </c>
      <c r="AD454">
        <v>0</v>
      </c>
      <c r="AE454">
        <f t="shared" si="377"/>
        <v>0</v>
      </c>
      <c r="AF454" s="23">
        <v>1</v>
      </c>
      <c r="AG454">
        <v>0</v>
      </c>
      <c r="AH454">
        <v>1</v>
      </c>
      <c r="AI454" t="s">
        <v>1429</v>
      </c>
      <c r="AJ454">
        <f t="shared" si="365"/>
        <v>0</v>
      </c>
      <c r="AK454" s="22" t="s">
        <v>1430</v>
      </c>
      <c r="AN454">
        <v>14</v>
      </c>
      <c r="AO454" s="24">
        <v>1</v>
      </c>
      <c r="AP454" s="25">
        <f t="shared" si="398"/>
        <v>76.0027397260274</v>
      </c>
      <c r="AQ454">
        <v>2</v>
      </c>
      <c r="AS454" s="26">
        <v>0</v>
      </c>
      <c r="AT454" s="24">
        <v>1</v>
      </c>
      <c r="AU454" s="27">
        <v>8</v>
      </c>
      <c r="AV454" s="27"/>
      <c r="AW454" s="22">
        <v>39337</v>
      </c>
      <c r="AX454" s="22" t="str">
        <f>IF(ISERROR(VLOOKUP($J454,'[1]early late'!$G$1:$BT$134,7,FALSE)),"",VLOOKUP($J454,'[1]early late'!$G$1:$BT$134,7,FALSE))</f>
        <v/>
      </c>
      <c r="AY454" s="22">
        <v>40056</v>
      </c>
      <c r="AZ454" s="27">
        <f t="shared" si="396"/>
        <v>23.633333333333333</v>
      </c>
      <c r="BA454" t="s">
        <v>1235</v>
      </c>
      <c r="BB454" s="25">
        <f t="shared" si="395"/>
        <v>3</v>
      </c>
      <c r="BC454" s="27">
        <v>0.44500000000000001</v>
      </c>
      <c r="BD454" s="27">
        <v>18.375</v>
      </c>
      <c r="BE454" s="27"/>
      <c r="BF454" s="27"/>
      <c r="BG454" s="27" t="str">
        <f>IF(ISERROR(VLOOKUP($J454,'[1]early late'!$G$1:$BT$134,8,FALSE)),"",VLOOKUP($J454,'[1]early late'!$G$1:$BT$134,8,FALSE))</f>
        <v/>
      </c>
      <c r="BH454" s="27" t="str">
        <f>IF(ISERROR(VLOOKUP($J454,'[1]early late'!$G$1:$BT$134,9,FALSE)),"",VLOOKUP($J454,'[1]early late'!$G$1:$BT$134,9,FALSE))</f>
        <v/>
      </c>
      <c r="BI454" s="27"/>
      <c r="BJ454">
        <v>2.89</v>
      </c>
      <c r="BK454">
        <v>15.14</v>
      </c>
      <c r="BM454" s="28" t="s">
        <v>1431</v>
      </c>
      <c r="BN454" s="28" t="str">
        <f>IF(ISERROR(VLOOKUP($J454,'[1]early late'!$G$1:$BT$134,40,FALSE)),"",VLOOKUP($J454,'[1]early late'!$G$1:$BT$134,40,FALSE))</f>
        <v/>
      </c>
      <c r="BO454" s="28" t="str">
        <f>IF(ISERROR(VLOOKUP($J454,'[1]early late'!$G$1:$BT$134,41,FALSE)),"",VLOOKUP($J454,'[1]early late'!$G$1:$BT$134,41,FALSE))</f>
        <v/>
      </c>
      <c r="BP454">
        <f t="shared" si="399"/>
        <v>-0.44500000000000001</v>
      </c>
      <c r="BQ454">
        <f t="shared" si="378"/>
        <v>-18.375</v>
      </c>
      <c r="BR454">
        <f t="shared" si="379"/>
        <v>-17.93</v>
      </c>
      <c r="BS454">
        <f t="shared" si="400"/>
        <v>2.4450000000000003</v>
      </c>
      <c r="BT454">
        <f t="shared" si="380"/>
        <v>-3.2349999999999994</v>
      </c>
      <c r="BU454">
        <f t="shared" si="381"/>
        <v>-5.68</v>
      </c>
      <c r="BW454" s="24">
        <f t="shared" si="392"/>
        <v>0</v>
      </c>
      <c r="BX454" s="24" t="str">
        <f t="shared" si="382"/>
        <v/>
      </c>
      <c r="BY454" s="24" t="str">
        <f t="shared" si="383"/>
        <v/>
      </c>
      <c r="BZ454" s="24" t="str">
        <f t="shared" si="384"/>
        <v/>
      </c>
      <c r="CA454" s="24" t="str">
        <f t="shared" si="385"/>
        <v/>
      </c>
      <c r="CB454" s="24" t="str">
        <f t="shared" si="401"/>
        <v/>
      </c>
      <c r="CC454" s="24">
        <f t="shared" si="386"/>
        <v>1</v>
      </c>
      <c r="CD454" s="25">
        <f t="shared" si="387"/>
        <v>0</v>
      </c>
      <c r="CE454" s="24" t="str">
        <f t="shared" si="388"/>
        <v/>
      </c>
      <c r="CF454">
        <f t="shared" si="389"/>
        <v>1</v>
      </c>
      <c r="CG454">
        <f t="shared" si="402"/>
        <v>1</v>
      </c>
      <c r="CH454">
        <f t="shared" si="403"/>
        <v>1</v>
      </c>
      <c r="CI454">
        <f t="shared" si="404"/>
        <v>0</v>
      </c>
      <c r="CJ454">
        <f t="shared" si="405"/>
        <v>1</v>
      </c>
      <c r="CK454">
        <f t="shared" si="362"/>
        <v>3.2719836400817992</v>
      </c>
      <c r="CL454">
        <f t="shared" si="360"/>
        <v>-0.44500000000000028</v>
      </c>
      <c r="CM454">
        <f t="shared" si="361"/>
        <v>0</v>
      </c>
      <c r="CN454" t="str">
        <f t="shared" si="390"/>
        <v/>
      </c>
      <c r="CO454" t="str">
        <f t="shared" si="391"/>
        <v/>
      </c>
    </row>
    <row r="455" spans="1:93" ht="16" hidden="1" x14ac:dyDescent="0.2">
      <c r="A455">
        <v>497</v>
      </c>
      <c r="B455" t="s">
        <v>1425</v>
      </c>
      <c r="C455" t="s">
        <v>94</v>
      </c>
      <c r="D455" t="s">
        <v>1426</v>
      </c>
      <c r="E455" t="s">
        <v>171</v>
      </c>
      <c r="F455" t="s">
        <v>97</v>
      </c>
      <c r="G455">
        <v>90265</v>
      </c>
      <c r="H455" t="s">
        <v>1427</v>
      </c>
      <c r="J455" t="str">
        <f t="shared" si="370"/>
        <v>Lewis Kirk_1</v>
      </c>
      <c r="K455" s="22">
        <v>11191</v>
      </c>
      <c r="L455">
        <v>1</v>
      </c>
      <c r="M455" t="s">
        <v>839</v>
      </c>
      <c r="O455">
        <v>0</v>
      </c>
      <c r="P455">
        <v>0</v>
      </c>
      <c r="Q455">
        <v>0</v>
      </c>
      <c r="R455">
        <f t="shared" si="371"/>
        <v>0</v>
      </c>
      <c r="S455">
        <f t="shared" si="372"/>
        <v>1</v>
      </c>
      <c r="T455">
        <f t="shared" si="373"/>
        <v>0</v>
      </c>
      <c r="U455">
        <f t="shared" si="374"/>
        <v>0</v>
      </c>
      <c r="V455">
        <f t="shared" si="375"/>
        <v>0</v>
      </c>
      <c r="W455">
        <f t="shared" si="394"/>
        <v>0</v>
      </c>
      <c r="X455">
        <f t="shared" si="376"/>
        <v>0</v>
      </c>
      <c r="Y455" s="22" t="s">
        <v>1428</v>
      </c>
      <c r="Z455">
        <v>0</v>
      </c>
      <c r="AA455">
        <f t="shared" si="397"/>
        <v>1</v>
      </c>
      <c r="AB455">
        <f t="shared" si="363"/>
        <v>0</v>
      </c>
      <c r="AC455">
        <v>0</v>
      </c>
      <c r="AD455">
        <v>0</v>
      </c>
      <c r="AE455">
        <f t="shared" si="377"/>
        <v>0</v>
      </c>
      <c r="AF455" s="23">
        <v>1</v>
      </c>
      <c r="AG455">
        <v>0</v>
      </c>
      <c r="AH455">
        <v>1</v>
      </c>
      <c r="AI455" t="s">
        <v>1429</v>
      </c>
      <c r="AJ455">
        <f t="shared" si="365"/>
        <v>0</v>
      </c>
      <c r="AK455" s="22" t="s">
        <v>1430</v>
      </c>
      <c r="AN455">
        <v>14</v>
      </c>
      <c r="AO455" s="24">
        <v>1</v>
      </c>
      <c r="AP455" s="25">
        <f t="shared" si="398"/>
        <v>76.0027397260274</v>
      </c>
      <c r="AQ455">
        <v>2</v>
      </c>
      <c r="AS455" s="26">
        <v>1</v>
      </c>
      <c r="AT455" s="24">
        <v>1</v>
      </c>
      <c r="AU455" s="27">
        <v>8</v>
      </c>
      <c r="AV455" s="27"/>
      <c r="AW455" s="22">
        <v>39337</v>
      </c>
      <c r="AX455" s="22" t="str">
        <f>IF(ISERROR(VLOOKUP($J455,'[1]early late'!$G$1:$BT$134,7,FALSE)),"",VLOOKUP($J455,'[1]early late'!$G$1:$BT$134,7,FALSE))</f>
        <v/>
      </c>
      <c r="AY455" s="22">
        <v>40056</v>
      </c>
      <c r="AZ455" s="27">
        <f t="shared" si="396"/>
        <v>23.633333333333333</v>
      </c>
      <c r="BA455" t="s">
        <v>1235</v>
      </c>
      <c r="BB455" s="25">
        <f t="shared" si="395"/>
        <v>3</v>
      </c>
      <c r="BC455" s="27">
        <v>0</v>
      </c>
      <c r="BD455" s="27">
        <v>18.13</v>
      </c>
      <c r="BE455" s="27"/>
      <c r="BF455" s="27"/>
      <c r="BG455" s="27" t="str">
        <f>IF(ISERROR(VLOOKUP($J455,'[1]early late'!$G$1:$BT$134,8,FALSE)),"",VLOOKUP($J455,'[1]early late'!$G$1:$BT$134,8,FALSE))</f>
        <v/>
      </c>
      <c r="BH455" s="27" t="str">
        <f>IF(ISERROR(VLOOKUP($J455,'[1]early late'!$G$1:$BT$134,9,FALSE)),"",VLOOKUP($J455,'[1]early late'!$G$1:$BT$134,9,FALSE))</f>
        <v/>
      </c>
      <c r="BI455" s="27"/>
      <c r="BJ455">
        <v>3.17</v>
      </c>
      <c r="BK455">
        <v>15.22</v>
      </c>
      <c r="BM455" s="28" t="s">
        <v>1431</v>
      </c>
      <c r="BN455" s="28" t="str">
        <f>IF(ISERROR(VLOOKUP($J455,'[1]early late'!$G$1:$BT$134,40,FALSE)),"",VLOOKUP($J455,'[1]early late'!$G$1:$BT$134,40,FALSE))</f>
        <v/>
      </c>
      <c r="BO455" s="28" t="str">
        <f>IF(ISERROR(VLOOKUP($J455,'[1]early late'!$G$1:$BT$134,41,FALSE)),"",VLOOKUP($J455,'[1]early late'!$G$1:$BT$134,41,FALSE))</f>
        <v/>
      </c>
      <c r="BP455">
        <f t="shared" si="399"/>
        <v>0</v>
      </c>
      <c r="BQ455">
        <f t="shared" si="378"/>
        <v>-18.13</v>
      </c>
      <c r="BR455">
        <f t="shared" si="379"/>
        <v>-18.13</v>
      </c>
      <c r="BS455">
        <f t="shared" si="400"/>
        <v>3.17</v>
      </c>
      <c r="BT455">
        <f t="shared" si="380"/>
        <v>-2.9099999999999984</v>
      </c>
      <c r="BU455">
        <f t="shared" si="381"/>
        <v>-6.0799999999999983</v>
      </c>
      <c r="BW455" s="24">
        <f t="shared" si="392"/>
        <v>0</v>
      </c>
      <c r="BX455" s="24" t="str">
        <f t="shared" si="382"/>
        <v/>
      </c>
      <c r="BY455" s="24" t="str">
        <f t="shared" si="383"/>
        <v/>
      </c>
      <c r="BZ455" s="24" t="str">
        <f t="shared" si="384"/>
        <v/>
      </c>
      <c r="CA455" s="24" t="str">
        <f t="shared" si="385"/>
        <v/>
      </c>
      <c r="CB455" s="24" t="str">
        <f t="shared" si="401"/>
        <v/>
      </c>
      <c r="CC455" s="24">
        <f t="shared" si="386"/>
        <v>1</v>
      </c>
      <c r="CD455" s="25">
        <f t="shared" si="387"/>
        <v>0</v>
      </c>
      <c r="CE455" s="24" t="str">
        <f t="shared" si="388"/>
        <v/>
      </c>
      <c r="CF455">
        <f t="shared" si="389"/>
        <v>1</v>
      </c>
      <c r="CG455">
        <f t="shared" si="402"/>
        <v>1</v>
      </c>
      <c r="CH455">
        <f t="shared" si="403"/>
        <v>1</v>
      </c>
      <c r="CI455">
        <f t="shared" si="404"/>
        <v>0</v>
      </c>
      <c r="CJ455">
        <f t="shared" si="405"/>
        <v>1</v>
      </c>
      <c r="CK455">
        <f t="shared" si="362"/>
        <v>2.5236593059936907</v>
      </c>
      <c r="CL455">
        <f t="shared" si="360"/>
        <v>-1.17</v>
      </c>
      <c r="CM455">
        <f t="shared" si="361"/>
        <v>1</v>
      </c>
      <c r="CN455">
        <f t="shared" si="390"/>
        <v>1</v>
      </c>
      <c r="CO455" t="str">
        <f t="shared" si="391"/>
        <v/>
      </c>
    </row>
    <row r="456" spans="1:93" ht="16" hidden="1" x14ac:dyDescent="0.2">
      <c r="A456">
        <v>499</v>
      </c>
      <c r="B456" t="s">
        <v>1436</v>
      </c>
      <c r="C456" t="s">
        <v>94</v>
      </c>
      <c r="D456" t="s">
        <v>1437</v>
      </c>
      <c r="E456" t="s">
        <v>109</v>
      </c>
      <c r="F456" t="s">
        <v>97</v>
      </c>
      <c r="G456">
        <v>90086</v>
      </c>
      <c r="H456" t="s">
        <v>1438</v>
      </c>
      <c r="J456" t="str">
        <f t="shared" si="370"/>
        <v>Lloyd Fujitani-x_0</v>
      </c>
      <c r="K456" s="22">
        <v>14620</v>
      </c>
      <c r="L456">
        <v>1</v>
      </c>
      <c r="M456" s="22" t="s">
        <v>1439</v>
      </c>
      <c r="N456" s="22"/>
      <c r="O456">
        <v>0</v>
      </c>
      <c r="P456">
        <v>0</v>
      </c>
      <c r="Q456">
        <v>0</v>
      </c>
      <c r="R456">
        <f t="shared" si="371"/>
        <v>0</v>
      </c>
      <c r="S456">
        <f t="shared" si="372"/>
        <v>1</v>
      </c>
      <c r="T456">
        <f t="shared" si="373"/>
        <v>0</v>
      </c>
      <c r="U456">
        <f t="shared" si="374"/>
        <v>0</v>
      </c>
      <c r="V456">
        <f t="shared" si="375"/>
        <v>0</v>
      </c>
      <c r="W456">
        <f t="shared" si="394"/>
        <v>0</v>
      </c>
      <c r="X456">
        <f t="shared" si="376"/>
        <v>0</v>
      </c>
      <c r="Y456" s="22" t="s">
        <v>1440</v>
      </c>
      <c r="Z456">
        <v>0</v>
      </c>
      <c r="AA456">
        <f t="shared" si="397"/>
        <v>1</v>
      </c>
      <c r="AB456">
        <f t="shared" si="363"/>
        <v>0</v>
      </c>
      <c r="AC456">
        <v>0</v>
      </c>
      <c r="AD456">
        <v>0</v>
      </c>
      <c r="AE456">
        <f t="shared" si="377"/>
        <v>0</v>
      </c>
      <c r="AF456" s="23">
        <f t="shared" ref="AF456:AF466" si="406">IF(ISERROR(SEARCH("canth",Y456)),0,1)</f>
        <v>0</v>
      </c>
      <c r="AG456">
        <f t="shared" ref="AG456:AG487" si="407">IF(ISERROR(SEARCH("entro",Y456)),0,1)</f>
        <v>1</v>
      </c>
      <c r="AH456">
        <v>0</v>
      </c>
      <c r="AJ456">
        <f t="shared" si="365"/>
        <v>0</v>
      </c>
      <c r="AK456" s="22"/>
      <c r="AN456">
        <v>13</v>
      </c>
      <c r="AO456" s="24">
        <v>1</v>
      </c>
      <c r="AP456" s="25">
        <f t="shared" si="398"/>
        <v>66.465753424657535</v>
      </c>
      <c r="AQ456">
        <v>2</v>
      </c>
      <c r="AS456" s="26">
        <v>0</v>
      </c>
      <c r="AT456" s="24">
        <v>1</v>
      </c>
      <c r="AU456" s="27">
        <v>8</v>
      </c>
      <c r="AV456" s="27"/>
      <c r="AW456" s="22">
        <v>39232</v>
      </c>
      <c r="AX456" s="22" t="str">
        <f>IF(ISERROR(VLOOKUP($J456,'[1]early late'!$G$1:$BT$134,7,FALSE)),"",VLOOKUP($J456,'[1]early late'!$G$1:$BT$134,7,FALSE))</f>
        <v/>
      </c>
      <c r="AY456" s="22">
        <v>39338</v>
      </c>
      <c r="AZ456" s="27">
        <f t="shared" si="396"/>
        <v>3.4333333333333331</v>
      </c>
      <c r="BA456" t="s">
        <v>118</v>
      </c>
      <c r="BB456" s="25">
        <f t="shared" si="395"/>
        <v>1</v>
      </c>
      <c r="BC456" s="27">
        <v>1.45</v>
      </c>
      <c r="BD456" s="27">
        <v>15.38</v>
      </c>
      <c r="BE456" s="27">
        <v>1.34</v>
      </c>
      <c r="BF456" s="27">
        <v>15.32</v>
      </c>
      <c r="BG456" s="27" t="str">
        <f>IF(ISERROR(VLOOKUP($J456,'[1]early late'!$G$1:$BT$134,8,FALSE)),"",VLOOKUP($J456,'[1]early late'!$G$1:$BT$134,8,FALSE))</f>
        <v/>
      </c>
      <c r="BH456" s="27" t="str">
        <f>IF(ISERROR(VLOOKUP($J456,'[1]early late'!$G$1:$BT$134,9,FALSE)),"",VLOOKUP($J456,'[1]early late'!$G$1:$BT$134,9,FALSE))</f>
        <v/>
      </c>
      <c r="BI456" s="27"/>
      <c r="BJ456">
        <v>2.3199999999999998</v>
      </c>
      <c r="BK456">
        <v>13.01</v>
      </c>
      <c r="BM456" s="28" t="s">
        <v>1441</v>
      </c>
      <c r="BN456" s="28" t="str">
        <f>IF(ISERROR(VLOOKUP($J456,'[1]early late'!$G$1:$BT$134,40,FALSE)),"",VLOOKUP($J456,'[1]early late'!$G$1:$BT$134,40,FALSE))</f>
        <v/>
      </c>
      <c r="BO456" s="28" t="str">
        <f>IF(ISERROR(VLOOKUP($J456,'[1]early late'!$G$1:$BT$134,41,FALSE)),"",VLOOKUP($J456,'[1]early late'!$G$1:$BT$134,41,FALSE))</f>
        <v/>
      </c>
      <c r="BP456">
        <f t="shared" si="399"/>
        <v>-0.10999999999999988</v>
      </c>
      <c r="BQ456">
        <f t="shared" si="378"/>
        <v>-6.0000000000000497E-2</v>
      </c>
      <c r="BR456">
        <f t="shared" si="379"/>
        <v>4.9999999999999378E-2</v>
      </c>
      <c r="BS456">
        <f t="shared" si="400"/>
        <v>0.86999999999999988</v>
      </c>
      <c r="BT456">
        <f t="shared" si="380"/>
        <v>-2.370000000000001</v>
      </c>
      <c r="BU456">
        <f t="shared" si="381"/>
        <v>-3.240000000000002</v>
      </c>
      <c r="BW456" s="24">
        <f t="shared" si="392"/>
        <v>0</v>
      </c>
      <c r="BX456" s="24" t="str">
        <f t="shared" si="382"/>
        <v/>
      </c>
      <c r="BY456" s="24" t="str">
        <f t="shared" si="383"/>
        <v/>
      </c>
      <c r="BZ456" s="24" t="str">
        <f t="shared" si="384"/>
        <v/>
      </c>
      <c r="CA456" s="24" t="str">
        <f t="shared" si="385"/>
        <v/>
      </c>
      <c r="CB456" s="24" t="str">
        <f t="shared" si="401"/>
        <v/>
      </c>
      <c r="CC456" s="24">
        <f t="shared" si="386"/>
        <v>1</v>
      </c>
      <c r="CD456" s="25">
        <f t="shared" si="387"/>
        <v>0</v>
      </c>
      <c r="CE456" s="24" t="str">
        <f t="shared" si="388"/>
        <v/>
      </c>
      <c r="CF456">
        <f t="shared" si="389"/>
        <v>1</v>
      </c>
      <c r="CG456">
        <f t="shared" si="402"/>
        <v>0</v>
      </c>
      <c r="CH456">
        <f t="shared" si="403"/>
        <v>0</v>
      </c>
      <c r="CI456">
        <f t="shared" si="404"/>
        <v>0</v>
      </c>
      <c r="CJ456">
        <f t="shared" si="405"/>
        <v>0</v>
      </c>
      <c r="CK456">
        <f t="shared" si="362"/>
        <v>9.1954022988505759</v>
      </c>
      <c r="CL456">
        <f t="shared" si="360"/>
        <v>1.1300000000000001</v>
      </c>
      <c r="CM456">
        <f t="shared" si="361"/>
        <v>1</v>
      </c>
      <c r="CN456" t="str">
        <f t="shared" si="390"/>
        <v/>
      </c>
      <c r="CO456" t="str">
        <f t="shared" si="391"/>
        <v/>
      </c>
    </row>
    <row r="457" spans="1:93" ht="16" hidden="1" x14ac:dyDescent="0.2">
      <c r="A457">
        <v>508</v>
      </c>
      <c r="B457" t="s">
        <v>1464</v>
      </c>
      <c r="C457" t="s">
        <v>94</v>
      </c>
      <c r="D457" t="s">
        <v>1465</v>
      </c>
      <c r="E457" t="s">
        <v>308</v>
      </c>
      <c r="F457" t="s">
        <v>97</v>
      </c>
      <c r="G457">
        <v>91436</v>
      </c>
      <c r="H457" t="s">
        <v>1466</v>
      </c>
      <c r="J457" t="str">
        <f t="shared" si="370"/>
        <v>Mehdi Massih_0</v>
      </c>
      <c r="K457" s="22">
        <v>6852</v>
      </c>
      <c r="L457">
        <v>0</v>
      </c>
      <c r="M457" s="22"/>
      <c r="N457" s="22"/>
      <c r="O457">
        <v>0</v>
      </c>
      <c r="P457">
        <v>0</v>
      </c>
      <c r="Q457">
        <v>0</v>
      </c>
      <c r="R457">
        <f t="shared" si="371"/>
        <v>0</v>
      </c>
      <c r="S457">
        <f t="shared" si="372"/>
        <v>0</v>
      </c>
      <c r="T457">
        <f t="shared" si="373"/>
        <v>0</v>
      </c>
      <c r="U457">
        <f t="shared" si="374"/>
        <v>0</v>
      </c>
      <c r="V457">
        <f t="shared" si="375"/>
        <v>0</v>
      </c>
      <c r="W457">
        <f t="shared" si="394"/>
        <v>0</v>
      </c>
      <c r="X457">
        <f t="shared" si="376"/>
        <v>0</v>
      </c>
      <c r="Y457" s="22" t="s">
        <v>1467</v>
      </c>
      <c r="Z457">
        <v>0</v>
      </c>
      <c r="AA457">
        <f t="shared" si="397"/>
        <v>1</v>
      </c>
      <c r="AB457">
        <f t="shared" si="363"/>
        <v>0</v>
      </c>
      <c r="AC457">
        <v>0</v>
      </c>
      <c r="AD457">
        <v>0</v>
      </c>
      <c r="AE457">
        <f t="shared" si="377"/>
        <v>0</v>
      </c>
      <c r="AF457" s="23">
        <f t="shared" si="406"/>
        <v>1</v>
      </c>
      <c r="AG457">
        <f t="shared" si="407"/>
        <v>0</v>
      </c>
      <c r="AH457">
        <v>0</v>
      </c>
      <c r="AJ457">
        <f t="shared" si="365"/>
        <v>0</v>
      </c>
      <c r="AK457" s="22"/>
      <c r="AN457">
        <v>14</v>
      </c>
      <c r="AO457" s="24">
        <v>1</v>
      </c>
      <c r="AP457" s="25">
        <f t="shared" si="398"/>
        <v>83.663013698630138</v>
      </c>
      <c r="AQ457">
        <v>2</v>
      </c>
      <c r="AS457" s="26">
        <v>0</v>
      </c>
      <c r="AT457" s="24">
        <v>1</v>
      </c>
      <c r="AU457" s="27">
        <v>8</v>
      </c>
      <c r="AV457" s="27"/>
      <c r="AW457" s="22">
        <v>37834</v>
      </c>
      <c r="AX457" s="22" t="str">
        <f>IF(ISERROR(VLOOKUP($J457,'[1]early late'!$G$1:$BT$134,7,FALSE)),"",VLOOKUP($J457,'[1]early late'!$G$1:$BT$134,7,FALSE))</f>
        <v/>
      </c>
      <c r="AY457" s="22">
        <v>37949</v>
      </c>
      <c r="AZ457" s="27">
        <f t="shared" si="396"/>
        <v>3.7666666666666666</v>
      </c>
      <c r="BA457" t="s">
        <v>1235</v>
      </c>
      <c r="BB457" s="25">
        <f t="shared" si="395"/>
        <v>3</v>
      </c>
      <c r="BC457" s="27">
        <v>2.42</v>
      </c>
      <c r="BD457" s="27">
        <v>16.850000000000001</v>
      </c>
      <c r="BE457" s="27"/>
      <c r="BF457" s="27"/>
      <c r="BG457" s="27" t="str">
        <f>IF(ISERROR(VLOOKUP($J457,'[1]early late'!$G$1:$BT$134,8,FALSE)),"",VLOOKUP($J457,'[1]early late'!$G$1:$BT$134,8,FALSE))</f>
        <v/>
      </c>
      <c r="BH457" s="27" t="str">
        <f>IF(ISERROR(VLOOKUP($J457,'[1]early late'!$G$1:$BT$134,9,FALSE)),"",VLOOKUP($J457,'[1]early late'!$G$1:$BT$134,9,FALSE))</f>
        <v/>
      </c>
      <c r="BI457" s="27"/>
      <c r="BJ457">
        <v>2.78</v>
      </c>
      <c r="BK457">
        <v>13.24</v>
      </c>
      <c r="BM457" s="28" t="s">
        <v>1468</v>
      </c>
      <c r="BN457" s="28" t="str">
        <f>IF(ISERROR(VLOOKUP($J457,'[1]early late'!$G$1:$BT$134,40,FALSE)),"",VLOOKUP($J457,'[1]early late'!$G$1:$BT$134,40,FALSE))</f>
        <v/>
      </c>
      <c r="BO457" s="28" t="str">
        <f>IF(ISERROR(VLOOKUP($J457,'[1]early late'!$G$1:$BT$134,41,FALSE)),"",VLOOKUP($J457,'[1]early late'!$G$1:$BT$134,41,FALSE))</f>
        <v/>
      </c>
      <c r="BP457">
        <f t="shared" si="399"/>
        <v>-2.42</v>
      </c>
      <c r="BQ457">
        <f t="shared" si="378"/>
        <v>-16.850000000000001</v>
      </c>
      <c r="BR457">
        <f t="shared" si="379"/>
        <v>-14.430000000000001</v>
      </c>
      <c r="BS457">
        <f t="shared" si="400"/>
        <v>0.35999999999999988</v>
      </c>
      <c r="BT457">
        <f t="shared" si="380"/>
        <v>-3.6100000000000012</v>
      </c>
      <c r="BU457">
        <f t="shared" si="381"/>
        <v>-3.9700000000000006</v>
      </c>
      <c r="BW457" s="24">
        <f t="shared" si="392"/>
        <v>0</v>
      </c>
      <c r="BX457" s="24" t="str">
        <f t="shared" si="382"/>
        <v/>
      </c>
      <c r="BY457" s="24" t="str">
        <f t="shared" si="383"/>
        <v/>
      </c>
      <c r="BZ457" s="24" t="str">
        <f t="shared" si="384"/>
        <v/>
      </c>
      <c r="CA457" s="24" t="str">
        <f t="shared" si="385"/>
        <v/>
      </c>
      <c r="CB457" s="24" t="str">
        <f t="shared" si="401"/>
        <v/>
      </c>
      <c r="CC457" s="24">
        <f t="shared" si="386"/>
        <v>1</v>
      </c>
      <c r="CD457" s="25" t="e">
        <f t="shared" si="387"/>
        <v>#N/A</v>
      </c>
      <c r="CE457" s="24" t="str">
        <f t="shared" si="388"/>
        <v/>
      </c>
      <c r="CF457">
        <f t="shared" si="389"/>
        <v>1</v>
      </c>
      <c r="CG457">
        <f t="shared" si="402"/>
        <v>1</v>
      </c>
      <c r="CH457">
        <f t="shared" si="403"/>
        <v>0</v>
      </c>
      <c r="CI457">
        <f t="shared" si="404"/>
        <v>0</v>
      </c>
      <c r="CJ457">
        <f t="shared" si="405"/>
        <v>1</v>
      </c>
      <c r="CK457">
        <f t="shared" si="362"/>
        <v>22.222222222222229</v>
      </c>
      <c r="CL457">
        <f t="shared" si="360"/>
        <v>1.6400000000000001</v>
      </c>
      <c r="CM457">
        <f t="shared" si="361"/>
        <v>1</v>
      </c>
      <c r="CN457" t="str">
        <f t="shared" si="390"/>
        <v/>
      </c>
      <c r="CO457" t="str">
        <f t="shared" si="391"/>
        <v/>
      </c>
    </row>
    <row r="458" spans="1:93" ht="16" x14ac:dyDescent="0.2">
      <c r="A458">
        <v>511</v>
      </c>
      <c r="B458" t="s">
        <v>1472</v>
      </c>
      <c r="C458" t="s">
        <v>94</v>
      </c>
      <c r="D458" t="s">
        <v>1473</v>
      </c>
      <c r="E458" t="s">
        <v>96</v>
      </c>
      <c r="F458" t="s">
        <v>97</v>
      </c>
      <c r="G458">
        <v>91364</v>
      </c>
      <c r="H458" t="s">
        <v>1474</v>
      </c>
      <c r="J458" t="str">
        <f t="shared" si="370"/>
        <v>Morton Shatzkin_0</v>
      </c>
      <c r="K458" s="22">
        <v>14147</v>
      </c>
      <c r="L458">
        <v>1</v>
      </c>
      <c r="M458" s="22" t="s">
        <v>1475</v>
      </c>
      <c r="N458" s="22"/>
      <c r="O458">
        <v>0</v>
      </c>
      <c r="P458">
        <v>0</v>
      </c>
      <c r="Q458">
        <v>0</v>
      </c>
      <c r="R458">
        <f t="shared" si="371"/>
        <v>1</v>
      </c>
      <c r="S458">
        <f t="shared" si="372"/>
        <v>1</v>
      </c>
      <c r="T458">
        <f t="shared" si="373"/>
        <v>0</v>
      </c>
      <c r="U458">
        <f t="shared" si="374"/>
        <v>0</v>
      </c>
      <c r="V458">
        <f t="shared" si="375"/>
        <v>0</v>
      </c>
      <c r="W458">
        <f t="shared" si="394"/>
        <v>0</v>
      </c>
      <c r="X458">
        <f t="shared" si="376"/>
        <v>0</v>
      </c>
      <c r="Y458" s="22" t="s">
        <v>158</v>
      </c>
      <c r="Z458">
        <v>0</v>
      </c>
      <c r="AA458">
        <f t="shared" si="397"/>
        <v>1</v>
      </c>
      <c r="AB458">
        <f t="shared" si="363"/>
        <v>0</v>
      </c>
      <c r="AC458">
        <v>0</v>
      </c>
      <c r="AD458">
        <v>0</v>
      </c>
      <c r="AE458">
        <f t="shared" si="377"/>
        <v>0</v>
      </c>
      <c r="AF458" s="23">
        <f t="shared" si="406"/>
        <v>0</v>
      </c>
      <c r="AG458">
        <f t="shared" si="407"/>
        <v>0</v>
      </c>
      <c r="AH458">
        <v>1</v>
      </c>
      <c r="AI458" t="s">
        <v>1476</v>
      </c>
      <c r="AJ458">
        <f t="shared" si="365"/>
        <v>1</v>
      </c>
      <c r="AK458" s="22"/>
      <c r="AL458">
        <v>24</v>
      </c>
      <c r="AM458">
        <v>6</v>
      </c>
      <c r="AN458">
        <v>13</v>
      </c>
      <c r="AO458" s="24">
        <v>1</v>
      </c>
      <c r="AP458" s="25">
        <f t="shared" si="398"/>
        <v>62.356164383561641</v>
      </c>
      <c r="AQ458">
        <v>2</v>
      </c>
      <c r="AS458" s="26">
        <v>0</v>
      </c>
      <c r="AT458" s="24">
        <v>1</v>
      </c>
      <c r="AU458" s="27">
        <v>8</v>
      </c>
      <c r="AV458" s="27"/>
      <c r="AW458" s="22">
        <v>37239</v>
      </c>
      <c r="AX458" s="22" t="str">
        <f>IF(ISERROR(VLOOKUP($J458,'[1]early late'!$G$1:$BT$134,7,FALSE)),"",VLOOKUP($J458,'[1]early late'!$G$1:$BT$134,7,FALSE))</f>
        <v/>
      </c>
      <c r="AY458" s="22">
        <v>39727</v>
      </c>
      <c r="AZ458" s="27">
        <f t="shared" si="396"/>
        <v>81.733333333333334</v>
      </c>
      <c r="BA458" t="s">
        <v>1235</v>
      </c>
      <c r="BB458" s="25">
        <f t="shared" si="395"/>
        <v>3</v>
      </c>
      <c r="BC458" s="27">
        <v>0.82</v>
      </c>
      <c r="BD458" s="27">
        <v>13.77</v>
      </c>
      <c r="BE458" s="27"/>
      <c r="BF458" s="27"/>
      <c r="BG458" s="27" t="str">
        <f>IF(ISERROR(VLOOKUP($J458,'[1]early late'!$G$1:$BT$134,8,FALSE)),"",VLOOKUP($J458,'[1]early late'!$G$1:$BT$134,8,FALSE))</f>
        <v/>
      </c>
      <c r="BH458" s="27" t="str">
        <f>IF(ISERROR(VLOOKUP($J458,'[1]early late'!$G$1:$BT$134,9,FALSE)),"",VLOOKUP($J458,'[1]early late'!$G$1:$BT$134,9,FALSE))</f>
        <v/>
      </c>
      <c r="BI458" s="27"/>
      <c r="BJ458">
        <v>1.69</v>
      </c>
      <c r="BK458">
        <v>19.61</v>
      </c>
      <c r="BM458" s="28" t="s">
        <v>1477</v>
      </c>
      <c r="BN458" s="28" t="str">
        <f>IF(ISERROR(VLOOKUP($J458,'[1]early late'!$G$1:$BT$134,40,FALSE)),"",VLOOKUP($J458,'[1]early late'!$G$1:$BT$134,40,FALSE))</f>
        <v/>
      </c>
      <c r="BO458" s="28" t="str">
        <f>IF(ISERROR(VLOOKUP($J458,'[1]early late'!$G$1:$BT$134,41,FALSE)),"",VLOOKUP($J458,'[1]early late'!$G$1:$BT$134,41,FALSE))</f>
        <v/>
      </c>
      <c r="BP458">
        <f t="shared" si="399"/>
        <v>-0.82</v>
      </c>
      <c r="BQ458">
        <f t="shared" si="378"/>
        <v>-13.77</v>
      </c>
      <c r="BR458">
        <f t="shared" si="379"/>
        <v>-12.95</v>
      </c>
      <c r="BS458">
        <f t="shared" si="400"/>
        <v>0.87</v>
      </c>
      <c r="BT458">
        <f t="shared" si="380"/>
        <v>5.84</v>
      </c>
      <c r="BU458">
        <f t="shared" si="381"/>
        <v>4.9699999999999989</v>
      </c>
      <c r="BW458" s="24">
        <f t="shared" si="392"/>
        <v>0</v>
      </c>
      <c r="BX458" s="24" t="str">
        <f t="shared" si="382"/>
        <v/>
      </c>
      <c r="BY458" s="24" t="str">
        <f t="shared" si="383"/>
        <v/>
      </c>
      <c r="BZ458" s="24" t="str">
        <f t="shared" si="384"/>
        <v/>
      </c>
      <c r="CA458" s="24" t="str">
        <f t="shared" si="385"/>
        <v/>
      </c>
      <c r="CB458" s="24" t="str">
        <f t="shared" si="401"/>
        <v/>
      </c>
      <c r="CC458" s="24">
        <f t="shared" si="386"/>
        <v>0</v>
      </c>
      <c r="CD458" s="25">
        <f t="shared" si="387"/>
        <v>0</v>
      </c>
      <c r="CE458" s="24" t="str">
        <f t="shared" si="388"/>
        <v/>
      </c>
      <c r="CF458">
        <f t="shared" si="389"/>
        <v>1</v>
      </c>
      <c r="CG458">
        <f t="shared" si="402"/>
        <v>0</v>
      </c>
      <c r="CH458">
        <f t="shared" si="403"/>
        <v>0</v>
      </c>
      <c r="CI458">
        <f t="shared" si="404"/>
        <v>0</v>
      </c>
      <c r="CJ458">
        <f t="shared" si="405"/>
        <v>0</v>
      </c>
      <c r="CK458">
        <f t="shared" si="362"/>
        <v>9.1954022988505741</v>
      </c>
      <c r="CL458">
        <f t="shared" ref="CL458:CL473" si="408">IF(ISNUMBER(AU458), (AU458/4)-BS458,"")</f>
        <v>1.1299999999999999</v>
      </c>
      <c r="CM458">
        <f t="shared" ref="CM458:CM473" si="409">IF(ISNUMBER(AU458),IF(ABS(CL458)&gt;0.99999,1,0),"")</f>
        <v>1</v>
      </c>
      <c r="CN458" t="str">
        <f t="shared" si="390"/>
        <v/>
      </c>
      <c r="CO458" t="str">
        <f t="shared" si="391"/>
        <v/>
      </c>
    </row>
    <row r="459" spans="1:93" ht="16" x14ac:dyDescent="0.2">
      <c r="A459">
        <v>512</v>
      </c>
      <c r="B459" t="s">
        <v>1472</v>
      </c>
      <c r="C459" t="s">
        <v>94</v>
      </c>
      <c r="D459" t="s">
        <v>1473</v>
      </c>
      <c r="E459" t="s">
        <v>96</v>
      </c>
      <c r="F459" t="s">
        <v>97</v>
      </c>
      <c r="G459">
        <v>91364</v>
      </c>
      <c r="H459" t="s">
        <v>1474</v>
      </c>
      <c r="J459" t="str">
        <f t="shared" si="370"/>
        <v>Morton Shatzkin_1</v>
      </c>
      <c r="K459" s="22">
        <v>14147</v>
      </c>
      <c r="L459">
        <v>1</v>
      </c>
      <c r="M459" s="22" t="s">
        <v>1478</v>
      </c>
      <c r="N459" s="22"/>
      <c r="O459">
        <v>0</v>
      </c>
      <c r="P459">
        <v>0</v>
      </c>
      <c r="Q459">
        <v>0</v>
      </c>
      <c r="R459">
        <f t="shared" si="371"/>
        <v>1</v>
      </c>
      <c r="S459">
        <f t="shared" si="372"/>
        <v>1</v>
      </c>
      <c r="T459">
        <f t="shared" si="373"/>
        <v>0</v>
      </c>
      <c r="U459">
        <f t="shared" si="374"/>
        <v>0</v>
      </c>
      <c r="V459">
        <f t="shared" si="375"/>
        <v>0</v>
      </c>
      <c r="W459">
        <f t="shared" si="394"/>
        <v>0</v>
      </c>
      <c r="X459">
        <f t="shared" si="376"/>
        <v>0</v>
      </c>
      <c r="Y459" s="22" t="s">
        <v>158</v>
      </c>
      <c r="Z459">
        <v>0</v>
      </c>
      <c r="AA459">
        <f t="shared" si="397"/>
        <v>1</v>
      </c>
      <c r="AB459">
        <f t="shared" si="363"/>
        <v>0</v>
      </c>
      <c r="AC459">
        <v>0</v>
      </c>
      <c r="AD459">
        <v>0</v>
      </c>
      <c r="AE459">
        <f t="shared" si="377"/>
        <v>0</v>
      </c>
      <c r="AF459" s="23">
        <f t="shared" si="406"/>
        <v>0</v>
      </c>
      <c r="AG459">
        <f t="shared" si="407"/>
        <v>0</v>
      </c>
      <c r="AH459">
        <v>1</v>
      </c>
      <c r="AI459" t="s">
        <v>1476</v>
      </c>
      <c r="AJ459">
        <f t="shared" si="365"/>
        <v>1</v>
      </c>
      <c r="AK459" s="22"/>
      <c r="AL459">
        <v>24</v>
      </c>
      <c r="AM459">
        <v>7</v>
      </c>
      <c r="AN459">
        <v>13</v>
      </c>
      <c r="AO459" s="24">
        <v>1</v>
      </c>
      <c r="AP459" s="25">
        <f t="shared" si="398"/>
        <v>62.356164383561641</v>
      </c>
      <c r="AQ459">
        <v>2</v>
      </c>
      <c r="AS459" s="26">
        <v>1</v>
      </c>
      <c r="AT459" s="24">
        <v>1</v>
      </c>
      <c r="AU459" s="27">
        <v>8</v>
      </c>
      <c r="AV459" s="27"/>
      <c r="AW459" s="22">
        <v>37239</v>
      </c>
      <c r="AX459" s="22" t="str">
        <f>IF(ISERROR(VLOOKUP($J459,'[1]early late'!$G$1:$BT$134,7,FALSE)),"",VLOOKUP($J459,'[1]early late'!$G$1:$BT$134,7,FALSE))</f>
        <v/>
      </c>
      <c r="AY459" s="22">
        <f>AY458</f>
        <v>39727</v>
      </c>
      <c r="AZ459" s="27">
        <f t="shared" si="396"/>
        <v>81.733333333333334</v>
      </c>
      <c r="BA459" t="s">
        <v>1235</v>
      </c>
      <c r="BB459" s="25">
        <f t="shared" si="395"/>
        <v>3</v>
      </c>
      <c r="BC459" s="27">
        <v>0.87</v>
      </c>
      <c r="BD459" s="27">
        <v>13.97</v>
      </c>
      <c r="BE459" s="27"/>
      <c r="BF459" s="27"/>
      <c r="BG459" s="27" t="str">
        <f>IF(ISERROR(VLOOKUP($J459,'[1]early late'!$G$1:$BT$134,8,FALSE)),"",VLOOKUP($J459,'[1]early late'!$G$1:$BT$134,8,FALSE))</f>
        <v/>
      </c>
      <c r="BH459" s="27" t="str">
        <f>IF(ISERROR(VLOOKUP($J459,'[1]early late'!$G$1:$BT$134,9,FALSE)),"",VLOOKUP($J459,'[1]early late'!$G$1:$BT$134,9,FALSE))</f>
        <v/>
      </c>
      <c r="BI459" s="27"/>
      <c r="BJ459">
        <v>2.1</v>
      </c>
      <c r="BK459">
        <v>20.34</v>
      </c>
      <c r="BM459" s="28" t="s">
        <v>1477</v>
      </c>
      <c r="BN459" s="28" t="str">
        <f>IF(ISERROR(VLOOKUP($J459,'[1]early late'!$G$1:$BT$134,40,FALSE)),"",VLOOKUP($J459,'[1]early late'!$G$1:$BT$134,40,FALSE))</f>
        <v/>
      </c>
      <c r="BO459" s="28" t="str">
        <f>IF(ISERROR(VLOOKUP($J459,'[1]early late'!$G$1:$BT$134,41,FALSE)),"",VLOOKUP($J459,'[1]early late'!$G$1:$BT$134,41,FALSE))</f>
        <v/>
      </c>
      <c r="BP459">
        <f t="shared" si="399"/>
        <v>-0.87</v>
      </c>
      <c r="BQ459">
        <f t="shared" si="378"/>
        <v>-13.97</v>
      </c>
      <c r="BR459">
        <f t="shared" si="379"/>
        <v>-13.100000000000001</v>
      </c>
      <c r="BS459">
        <f t="shared" si="400"/>
        <v>1.23</v>
      </c>
      <c r="BT459">
        <f t="shared" si="380"/>
        <v>6.3699999999999992</v>
      </c>
      <c r="BU459">
        <f t="shared" si="381"/>
        <v>5.139999999999997</v>
      </c>
      <c r="BW459" s="24">
        <f t="shared" si="392"/>
        <v>0</v>
      </c>
      <c r="BX459" s="24" t="str">
        <f t="shared" si="382"/>
        <v/>
      </c>
      <c r="BY459" s="24" t="str">
        <f t="shared" si="383"/>
        <v/>
      </c>
      <c r="BZ459" s="24" t="str">
        <f t="shared" si="384"/>
        <v/>
      </c>
      <c r="CA459" s="24" t="str">
        <f t="shared" si="385"/>
        <v/>
      </c>
      <c r="CB459" s="24" t="str">
        <f t="shared" si="401"/>
        <v/>
      </c>
      <c r="CC459" s="24">
        <f t="shared" si="386"/>
        <v>0</v>
      </c>
      <c r="CD459" s="25">
        <f t="shared" si="387"/>
        <v>0</v>
      </c>
      <c r="CE459" s="24" t="str">
        <f t="shared" si="388"/>
        <v/>
      </c>
      <c r="CF459">
        <f t="shared" si="389"/>
        <v>1</v>
      </c>
      <c r="CG459">
        <f t="shared" si="402"/>
        <v>0</v>
      </c>
      <c r="CH459">
        <f t="shared" si="403"/>
        <v>1</v>
      </c>
      <c r="CI459">
        <f t="shared" si="404"/>
        <v>0</v>
      </c>
      <c r="CJ459">
        <f t="shared" si="405"/>
        <v>0</v>
      </c>
      <c r="CK459">
        <f t="shared" si="362"/>
        <v>6.5040650406504064</v>
      </c>
      <c r="CL459">
        <f t="shared" si="408"/>
        <v>0.77</v>
      </c>
      <c r="CM459">
        <f t="shared" si="409"/>
        <v>0</v>
      </c>
      <c r="CN459" t="str">
        <f t="shared" si="390"/>
        <v/>
      </c>
      <c r="CO459" t="str">
        <f t="shared" si="391"/>
        <v/>
      </c>
    </row>
    <row r="460" spans="1:93" ht="16" hidden="1" x14ac:dyDescent="0.2">
      <c r="A460">
        <v>522</v>
      </c>
      <c r="B460" t="s">
        <v>1505</v>
      </c>
      <c r="C460" t="s">
        <v>94</v>
      </c>
      <c r="D460" t="s">
        <v>1506</v>
      </c>
      <c r="E460" t="s">
        <v>109</v>
      </c>
      <c r="F460" t="s">
        <v>97</v>
      </c>
      <c r="G460">
        <v>90034</v>
      </c>
      <c r="H460" t="s">
        <v>1507</v>
      </c>
      <c r="J460" t="str">
        <f t="shared" si="370"/>
        <v>Phyllis Bass_0</v>
      </c>
      <c r="K460" s="22">
        <v>11960</v>
      </c>
      <c r="L460">
        <v>0</v>
      </c>
      <c r="M460" s="22"/>
      <c r="N460" s="22"/>
      <c r="O460">
        <v>0</v>
      </c>
      <c r="P460">
        <v>0</v>
      </c>
      <c r="Q460">
        <v>0</v>
      </c>
      <c r="R460">
        <f t="shared" si="371"/>
        <v>0</v>
      </c>
      <c r="S460">
        <f t="shared" si="372"/>
        <v>0</v>
      </c>
      <c r="T460">
        <f t="shared" si="373"/>
        <v>0</v>
      </c>
      <c r="U460">
        <f t="shared" si="374"/>
        <v>0</v>
      </c>
      <c r="V460">
        <f t="shared" si="375"/>
        <v>0</v>
      </c>
      <c r="W460">
        <f t="shared" si="394"/>
        <v>0</v>
      </c>
      <c r="X460">
        <f t="shared" si="376"/>
        <v>0</v>
      </c>
      <c r="Y460" s="22" t="s">
        <v>1508</v>
      </c>
      <c r="Z460">
        <v>0</v>
      </c>
      <c r="AA460">
        <f t="shared" si="397"/>
        <v>1</v>
      </c>
      <c r="AB460">
        <f t="shared" si="363"/>
        <v>1</v>
      </c>
      <c r="AC460">
        <v>0</v>
      </c>
      <c r="AD460">
        <v>1</v>
      </c>
      <c r="AE460">
        <f t="shared" si="377"/>
        <v>0</v>
      </c>
      <c r="AF460" s="23">
        <f t="shared" si="406"/>
        <v>0</v>
      </c>
      <c r="AG460">
        <f t="shared" si="407"/>
        <v>1</v>
      </c>
      <c r="AH460">
        <v>1</v>
      </c>
      <c r="AI460" t="s">
        <v>1509</v>
      </c>
      <c r="AJ460">
        <f t="shared" si="365"/>
        <v>0</v>
      </c>
      <c r="AK460" s="22"/>
      <c r="AN460">
        <v>12</v>
      </c>
      <c r="AO460" s="24">
        <v>2</v>
      </c>
      <c r="AP460" s="25">
        <f t="shared" si="398"/>
        <v>72.783561643835611</v>
      </c>
      <c r="AQ460">
        <v>2</v>
      </c>
      <c r="AS460" s="26">
        <v>0</v>
      </c>
      <c r="AT460" s="24">
        <v>1</v>
      </c>
      <c r="AU460" s="27">
        <v>8</v>
      </c>
      <c r="AV460" s="27"/>
      <c r="AW460" s="22">
        <v>38912</v>
      </c>
      <c r="AX460" s="22" t="str">
        <f>IF(ISERROR(VLOOKUP($J460,'[1]early late'!$G$1:$BT$134,7,FALSE)),"",VLOOKUP($J460,'[1]early late'!$G$1:$BT$134,7,FALSE))</f>
        <v/>
      </c>
      <c r="AY460" s="22">
        <v>39006</v>
      </c>
      <c r="AZ460" s="27">
        <f t="shared" si="396"/>
        <v>3.0666666666666669</v>
      </c>
      <c r="BA460" t="s">
        <v>101</v>
      </c>
      <c r="BB460" s="25">
        <f t="shared" si="395"/>
        <v>0</v>
      </c>
      <c r="BC460" s="27">
        <v>3.31</v>
      </c>
      <c r="BD460" s="27">
        <v>15.41</v>
      </c>
      <c r="BE460" s="27">
        <v>4.3499999999999996</v>
      </c>
      <c r="BF460" s="27">
        <v>17.39</v>
      </c>
      <c r="BG460" s="27" t="str">
        <f>IF(ISERROR(VLOOKUP($J460,'[1]early late'!$G$1:$BT$134,8,FALSE)),"",VLOOKUP($J460,'[1]early late'!$G$1:$BT$134,8,FALSE))</f>
        <v/>
      </c>
      <c r="BH460" s="27" t="str">
        <f>IF(ISERROR(VLOOKUP($J460,'[1]early late'!$G$1:$BT$134,9,FALSE)),"",VLOOKUP($J460,'[1]early late'!$G$1:$BT$134,9,FALSE))</f>
        <v/>
      </c>
      <c r="BI460" s="27"/>
      <c r="BJ460">
        <v>4.41</v>
      </c>
      <c r="BK460">
        <v>20.71</v>
      </c>
      <c r="BM460" s="28" t="s">
        <v>1510</v>
      </c>
      <c r="BN460" s="28" t="str">
        <f>IF(ISERROR(VLOOKUP($J460,'[1]early late'!$G$1:$BT$134,40,FALSE)),"",VLOOKUP($J460,'[1]early late'!$G$1:$BT$134,40,FALSE))</f>
        <v/>
      </c>
      <c r="BO460" s="28" t="str">
        <f>IF(ISERROR(VLOOKUP($J460,'[1]early late'!$G$1:$BT$134,41,FALSE)),"",VLOOKUP($J460,'[1]early late'!$G$1:$BT$134,41,FALSE))</f>
        <v/>
      </c>
      <c r="BP460">
        <f t="shared" si="399"/>
        <v>1.0399999999999996</v>
      </c>
      <c r="BQ460">
        <f t="shared" si="378"/>
        <v>1.9800000000000004</v>
      </c>
      <c r="BR460">
        <f t="shared" si="379"/>
        <v>0.94000000000000083</v>
      </c>
      <c r="BS460">
        <f t="shared" si="400"/>
        <v>1.1000000000000001</v>
      </c>
      <c r="BT460">
        <f t="shared" si="380"/>
        <v>5.3000000000000007</v>
      </c>
      <c r="BU460">
        <f t="shared" si="381"/>
        <v>4.2000000000000011</v>
      </c>
      <c r="BW460" s="24">
        <f t="shared" si="392"/>
        <v>1</v>
      </c>
      <c r="BX460" s="24" t="str">
        <f t="shared" si="382"/>
        <v/>
      </c>
      <c r="BY460" s="24" t="str">
        <f t="shared" si="383"/>
        <v/>
      </c>
      <c r="BZ460" s="24" t="str">
        <f t="shared" si="384"/>
        <v/>
      </c>
      <c r="CA460" s="24" t="str">
        <f t="shared" si="385"/>
        <v/>
      </c>
      <c r="CB460" s="24">
        <f t="shared" si="401"/>
        <v>0</v>
      </c>
      <c r="CC460" s="24">
        <f t="shared" si="386"/>
        <v>1</v>
      </c>
      <c r="CD460" s="25">
        <f t="shared" si="387"/>
        <v>0</v>
      </c>
      <c r="CE460" s="24" t="str">
        <f t="shared" si="388"/>
        <v/>
      </c>
      <c r="CF460">
        <f t="shared" si="389"/>
        <v>1</v>
      </c>
      <c r="CG460">
        <f t="shared" si="402"/>
        <v>1</v>
      </c>
      <c r="CH460">
        <f t="shared" si="403"/>
        <v>1</v>
      </c>
      <c r="CI460">
        <f t="shared" si="404"/>
        <v>0</v>
      </c>
      <c r="CJ460">
        <f t="shared" si="405"/>
        <v>1</v>
      </c>
      <c r="CK460">
        <f t="shared" si="362"/>
        <v>7.2727272727272725</v>
      </c>
      <c r="CL460">
        <f t="shared" si="408"/>
        <v>0.89999999999999991</v>
      </c>
      <c r="CM460">
        <f t="shared" si="409"/>
        <v>0</v>
      </c>
      <c r="CN460" t="str">
        <f t="shared" si="390"/>
        <v/>
      </c>
      <c r="CO460">
        <f t="shared" si="391"/>
        <v>1</v>
      </c>
    </row>
    <row r="461" spans="1:93" ht="16" x14ac:dyDescent="0.2">
      <c r="A461">
        <v>524</v>
      </c>
      <c r="B461" t="s">
        <v>1513</v>
      </c>
      <c r="C461" t="s">
        <v>94</v>
      </c>
      <c r="D461" t="s">
        <v>1514</v>
      </c>
      <c r="E461" t="s">
        <v>1064</v>
      </c>
      <c r="F461" t="s">
        <v>97</v>
      </c>
      <c r="G461">
        <v>91326</v>
      </c>
      <c r="H461" t="s">
        <v>1515</v>
      </c>
      <c r="J461" t="str">
        <f t="shared" si="370"/>
        <v>Renee Twersky-x_0</v>
      </c>
      <c r="K461" s="22">
        <v>22507</v>
      </c>
      <c r="L461">
        <v>0</v>
      </c>
      <c r="M461" s="22"/>
      <c r="N461" s="22"/>
      <c r="O461">
        <v>0</v>
      </c>
      <c r="P461">
        <v>0</v>
      </c>
      <c r="Q461">
        <v>0</v>
      </c>
      <c r="R461">
        <f t="shared" si="371"/>
        <v>0</v>
      </c>
      <c r="S461">
        <f t="shared" si="372"/>
        <v>0</v>
      </c>
      <c r="T461">
        <f t="shared" si="373"/>
        <v>0</v>
      </c>
      <c r="U461">
        <f t="shared" si="374"/>
        <v>0</v>
      </c>
      <c r="V461">
        <f t="shared" si="375"/>
        <v>0</v>
      </c>
      <c r="W461">
        <f t="shared" si="394"/>
        <v>0</v>
      </c>
      <c r="X461">
        <f t="shared" si="376"/>
        <v>0</v>
      </c>
      <c r="Y461" s="22" t="s">
        <v>158</v>
      </c>
      <c r="Z461">
        <v>0</v>
      </c>
      <c r="AA461">
        <f t="shared" si="397"/>
        <v>1</v>
      </c>
      <c r="AB461">
        <f t="shared" si="363"/>
        <v>0</v>
      </c>
      <c r="AC461">
        <v>0</v>
      </c>
      <c r="AD461">
        <v>0</v>
      </c>
      <c r="AE461">
        <f t="shared" si="377"/>
        <v>0</v>
      </c>
      <c r="AF461" s="23">
        <f t="shared" si="406"/>
        <v>0</v>
      </c>
      <c r="AG461">
        <f t="shared" si="407"/>
        <v>0</v>
      </c>
      <c r="AH461">
        <v>1</v>
      </c>
      <c r="AI461" t="s">
        <v>158</v>
      </c>
      <c r="AJ461">
        <f t="shared" si="365"/>
        <v>1</v>
      </c>
      <c r="AK461" s="22" t="s">
        <v>1516</v>
      </c>
      <c r="AN461">
        <v>13</v>
      </c>
      <c r="AO461" s="24">
        <v>2</v>
      </c>
      <c r="AP461" s="25">
        <f t="shared" si="398"/>
        <v>38.156164383561645</v>
      </c>
      <c r="AQ461">
        <v>2</v>
      </c>
      <c r="AS461" s="26">
        <v>0</v>
      </c>
      <c r="AT461" s="24">
        <v>1</v>
      </c>
      <c r="AU461" s="27">
        <v>8</v>
      </c>
      <c r="AV461" s="27"/>
      <c r="AW461" s="22">
        <v>36637</v>
      </c>
      <c r="AX461" s="22" t="str">
        <f>IF(ISERROR(VLOOKUP($J461,'[1]early late'!$G$1:$BT$134,7,FALSE)),"",VLOOKUP($J461,'[1]early late'!$G$1:$BT$134,7,FALSE))</f>
        <v/>
      </c>
      <c r="AY461" s="22">
        <v>36742</v>
      </c>
      <c r="AZ461" s="27">
        <f t="shared" si="396"/>
        <v>3.4333333333333331</v>
      </c>
      <c r="BA461" t="s">
        <v>101</v>
      </c>
      <c r="BB461" s="25">
        <f t="shared" si="395"/>
        <v>0</v>
      </c>
      <c r="BC461" s="27">
        <v>0.85</v>
      </c>
      <c r="BD461" s="27">
        <v>18.39</v>
      </c>
      <c r="BE461" s="27">
        <v>2.0299999999999998</v>
      </c>
      <c r="BF461" s="27">
        <v>13.6</v>
      </c>
      <c r="BG461" s="27" t="str">
        <f>IF(ISERROR(VLOOKUP($J461,'[1]early late'!$G$1:$BT$134,8,FALSE)),"",VLOOKUP($J461,'[1]early late'!$G$1:$BT$134,8,FALSE))</f>
        <v/>
      </c>
      <c r="BH461" s="27" t="str">
        <f>IF(ISERROR(VLOOKUP($J461,'[1]early late'!$G$1:$BT$134,9,FALSE)),"",VLOOKUP($J461,'[1]early late'!$G$1:$BT$134,9,FALSE))</f>
        <v/>
      </c>
      <c r="BI461" s="27"/>
      <c r="BJ461">
        <v>1.56</v>
      </c>
      <c r="BK461">
        <v>15.12</v>
      </c>
      <c r="BM461" s="28" t="s">
        <v>1517</v>
      </c>
      <c r="BN461" s="28" t="str">
        <f>IF(ISERROR(VLOOKUP($J461,'[1]early late'!$G$1:$BT$134,40,FALSE)),"",VLOOKUP($J461,'[1]early late'!$G$1:$BT$134,40,FALSE))</f>
        <v/>
      </c>
      <c r="BO461" s="28" t="str">
        <f>IF(ISERROR(VLOOKUP($J461,'[1]early late'!$G$1:$BT$134,41,FALSE)),"",VLOOKUP($J461,'[1]early late'!$G$1:$BT$134,41,FALSE))</f>
        <v/>
      </c>
      <c r="BP461">
        <f t="shared" si="399"/>
        <v>1.1799999999999997</v>
      </c>
      <c r="BQ461">
        <f t="shared" si="378"/>
        <v>-4.7900000000000009</v>
      </c>
      <c r="BR461">
        <f t="shared" si="379"/>
        <v>-5.9700000000000006</v>
      </c>
      <c r="BS461">
        <f t="shared" si="400"/>
        <v>0.71000000000000008</v>
      </c>
      <c r="BT461">
        <f t="shared" si="380"/>
        <v>-3.2700000000000014</v>
      </c>
      <c r="BU461">
        <f t="shared" si="381"/>
        <v>-3.9800000000000004</v>
      </c>
      <c r="BW461" s="24">
        <f t="shared" si="392"/>
        <v>1</v>
      </c>
      <c r="BX461" s="24" t="str">
        <f t="shared" si="382"/>
        <v/>
      </c>
      <c r="BY461" s="24" t="str">
        <f t="shared" si="383"/>
        <v/>
      </c>
      <c r="BZ461" s="24" t="str">
        <f t="shared" si="384"/>
        <v/>
      </c>
      <c r="CA461" s="24" t="str">
        <f t="shared" si="385"/>
        <v/>
      </c>
      <c r="CB461" s="24">
        <f t="shared" si="401"/>
        <v>0</v>
      </c>
      <c r="CC461" s="24">
        <f t="shared" si="386"/>
        <v>0</v>
      </c>
      <c r="CD461" s="25">
        <f t="shared" si="387"/>
        <v>0</v>
      </c>
      <c r="CE461" s="24" t="str">
        <f t="shared" si="388"/>
        <v/>
      </c>
      <c r="CF461">
        <f t="shared" si="389"/>
        <v>1</v>
      </c>
      <c r="CG461">
        <f t="shared" si="402"/>
        <v>0</v>
      </c>
      <c r="CH461">
        <f t="shared" si="403"/>
        <v>0</v>
      </c>
      <c r="CI461">
        <f t="shared" si="404"/>
        <v>0</v>
      </c>
      <c r="CJ461">
        <f t="shared" si="405"/>
        <v>0</v>
      </c>
      <c r="CK461">
        <f t="shared" si="362"/>
        <v>11.267605633802816</v>
      </c>
      <c r="CL461">
        <f t="shared" si="408"/>
        <v>1.29</v>
      </c>
      <c r="CM461">
        <f t="shared" si="409"/>
        <v>1</v>
      </c>
      <c r="CN461" t="str">
        <f t="shared" si="390"/>
        <v/>
      </c>
      <c r="CO461" t="str">
        <f t="shared" si="391"/>
        <v/>
      </c>
    </row>
    <row r="462" spans="1:93" ht="16" hidden="1" x14ac:dyDescent="0.2">
      <c r="A462">
        <v>531</v>
      </c>
      <c r="B462" t="s">
        <v>1537</v>
      </c>
      <c r="C462" t="s">
        <v>94</v>
      </c>
      <c r="D462" t="s">
        <v>1538</v>
      </c>
      <c r="E462" t="s">
        <v>109</v>
      </c>
      <c r="F462" t="s">
        <v>97</v>
      </c>
      <c r="G462">
        <v>90024</v>
      </c>
      <c r="H462" t="s">
        <v>1539</v>
      </c>
      <c r="J462" t="str">
        <f t="shared" si="370"/>
        <v>Sharon Marcus_1</v>
      </c>
      <c r="K462" s="22">
        <v>11177</v>
      </c>
      <c r="L462">
        <v>1</v>
      </c>
      <c r="M462" s="22" t="s">
        <v>1543</v>
      </c>
      <c r="N462" s="22"/>
      <c r="O462">
        <v>0</v>
      </c>
      <c r="P462">
        <v>0</v>
      </c>
      <c r="Q462">
        <v>0</v>
      </c>
      <c r="R462">
        <f t="shared" si="371"/>
        <v>0</v>
      </c>
      <c r="S462">
        <f t="shared" si="372"/>
        <v>0</v>
      </c>
      <c r="T462">
        <f t="shared" si="373"/>
        <v>0</v>
      </c>
      <c r="U462">
        <f t="shared" si="374"/>
        <v>0</v>
      </c>
      <c r="V462">
        <f t="shared" si="375"/>
        <v>0</v>
      </c>
      <c r="W462">
        <f t="shared" si="394"/>
        <v>0</v>
      </c>
      <c r="X462">
        <f t="shared" si="376"/>
        <v>0</v>
      </c>
      <c r="Y462" s="22" t="s">
        <v>1541</v>
      </c>
      <c r="Z462">
        <v>0</v>
      </c>
      <c r="AA462">
        <v>1</v>
      </c>
      <c r="AB462">
        <f t="shared" si="363"/>
        <v>1</v>
      </c>
      <c r="AC462">
        <v>1</v>
      </c>
      <c r="AD462">
        <v>0</v>
      </c>
      <c r="AE462">
        <f t="shared" si="377"/>
        <v>0</v>
      </c>
      <c r="AF462" s="23">
        <f t="shared" si="406"/>
        <v>1</v>
      </c>
      <c r="AG462">
        <f t="shared" si="407"/>
        <v>0</v>
      </c>
      <c r="AH462">
        <v>0</v>
      </c>
      <c r="AJ462">
        <f t="shared" si="365"/>
        <v>0</v>
      </c>
      <c r="AK462" t="s">
        <v>863</v>
      </c>
      <c r="AM462">
        <v>6</v>
      </c>
      <c r="AN462">
        <v>13</v>
      </c>
      <c r="AO462" s="24">
        <v>2</v>
      </c>
      <c r="AP462" s="25">
        <f t="shared" si="398"/>
        <v>75.558904109589037</v>
      </c>
      <c r="AQ462">
        <v>2</v>
      </c>
      <c r="AS462" s="26">
        <v>1</v>
      </c>
      <c r="AT462" s="24">
        <v>1</v>
      </c>
      <c r="AU462" s="27">
        <v>8</v>
      </c>
      <c r="AV462" s="27"/>
      <c r="AW462" s="22">
        <v>39157</v>
      </c>
      <c r="AX462" s="22" t="str">
        <f>IF(ISERROR(VLOOKUP($J462,'[1]early late'!$G$1:$BT$134,7,FALSE)),"",VLOOKUP($J462,'[1]early late'!$G$1:$BT$134,7,FALSE))</f>
        <v/>
      </c>
      <c r="AY462" s="22">
        <v>39218</v>
      </c>
      <c r="AZ462" s="27">
        <f t="shared" si="396"/>
        <v>2</v>
      </c>
      <c r="BA462" t="s">
        <v>1235</v>
      </c>
      <c r="BB462" s="25">
        <f t="shared" si="395"/>
        <v>3</v>
      </c>
      <c r="BC462" s="27">
        <v>1.85</v>
      </c>
      <c r="BD462" s="27">
        <v>21.76</v>
      </c>
      <c r="BE462" s="27"/>
      <c r="BF462" s="27"/>
      <c r="BG462" s="27" t="str">
        <f>IF(ISERROR(VLOOKUP($J462,'[1]early late'!$G$1:$BT$134,8,FALSE)),"",VLOOKUP($J462,'[1]early late'!$G$1:$BT$134,8,FALSE))</f>
        <v/>
      </c>
      <c r="BH462" s="27" t="str">
        <f>IF(ISERROR(VLOOKUP($J462,'[1]early late'!$G$1:$BT$134,9,FALSE)),"",VLOOKUP($J462,'[1]early late'!$G$1:$BT$134,9,FALSE))</f>
        <v/>
      </c>
      <c r="BI462" s="27"/>
      <c r="BJ462">
        <v>2.82</v>
      </c>
      <c r="BK462">
        <v>20.46</v>
      </c>
      <c r="BM462" s="28" t="s">
        <v>1542</v>
      </c>
      <c r="BN462" s="28" t="str">
        <f>IF(ISERROR(VLOOKUP($J462,'[1]early late'!$G$1:$BT$134,40,FALSE)),"",VLOOKUP($J462,'[1]early late'!$G$1:$BT$134,40,FALSE))</f>
        <v/>
      </c>
      <c r="BO462" s="28" t="str">
        <f>IF(ISERROR(VLOOKUP($J462,'[1]early late'!$G$1:$BT$134,41,FALSE)),"",VLOOKUP($J462,'[1]early late'!$G$1:$BT$134,41,FALSE))</f>
        <v/>
      </c>
      <c r="BP462">
        <f t="shared" si="399"/>
        <v>-1.85</v>
      </c>
      <c r="BQ462">
        <f t="shared" si="378"/>
        <v>-21.76</v>
      </c>
      <c r="BR462">
        <f t="shared" si="379"/>
        <v>-19.91</v>
      </c>
      <c r="BS462">
        <f t="shared" si="400"/>
        <v>0.96999999999999975</v>
      </c>
      <c r="BT462">
        <f t="shared" si="380"/>
        <v>-1.3000000000000007</v>
      </c>
      <c r="BU462">
        <f t="shared" si="381"/>
        <v>-2.2699999999999996</v>
      </c>
      <c r="BW462" s="24">
        <f t="shared" si="392"/>
        <v>0</v>
      </c>
      <c r="BX462" s="24" t="str">
        <f t="shared" si="382"/>
        <v/>
      </c>
      <c r="BY462" s="24" t="str">
        <f t="shared" si="383"/>
        <v/>
      </c>
      <c r="BZ462" s="24" t="str">
        <f t="shared" si="384"/>
        <v/>
      </c>
      <c r="CA462" s="24" t="str">
        <f t="shared" si="385"/>
        <v/>
      </c>
      <c r="CB462" s="24" t="str">
        <f t="shared" si="401"/>
        <v/>
      </c>
      <c r="CC462" s="24">
        <f t="shared" si="386"/>
        <v>1</v>
      </c>
      <c r="CD462" s="25">
        <f t="shared" si="387"/>
        <v>0</v>
      </c>
      <c r="CE462" s="24" t="str">
        <f t="shared" si="388"/>
        <v/>
      </c>
      <c r="CF462">
        <f t="shared" si="389"/>
        <v>1</v>
      </c>
      <c r="CG462">
        <f t="shared" si="402"/>
        <v>1</v>
      </c>
      <c r="CH462">
        <f t="shared" si="403"/>
        <v>0</v>
      </c>
      <c r="CI462">
        <f t="shared" si="404"/>
        <v>0</v>
      </c>
      <c r="CJ462">
        <f t="shared" si="405"/>
        <v>1</v>
      </c>
      <c r="CK462">
        <f t="shared" si="362"/>
        <v>8.2474226804123738</v>
      </c>
      <c r="CL462">
        <f t="shared" si="408"/>
        <v>1.0300000000000002</v>
      </c>
      <c r="CM462">
        <f t="shared" si="409"/>
        <v>1</v>
      </c>
      <c r="CN462" t="str">
        <f t="shared" si="390"/>
        <v/>
      </c>
      <c r="CO462">
        <f t="shared" si="391"/>
        <v>1</v>
      </c>
    </row>
    <row r="463" spans="1:93" ht="16" x14ac:dyDescent="0.2">
      <c r="A463">
        <v>533</v>
      </c>
      <c r="B463" t="s">
        <v>1544</v>
      </c>
      <c r="C463" t="s">
        <v>94</v>
      </c>
      <c r="D463" t="s">
        <v>1545</v>
      </c>
      <c r="E463" t="s">
        <v>252</v>
      </c>
      <c r="F463" t="s">
        <v>97</v>
      </c>
      <c r="G463">
        <v>90292</v>
      </c>
      <c r="H463" t="s">
        <v>1546</v>
      </c>
      <c r="J463" t="str">
        <f t="shared" si="370"/>
        <v>Sonia Goldstein_1</v>
      </c>
      <c r="K463" s="22">
        <v>12242</v>
      </c>
      <c r="L463">
        <v>0</v>
      </c>
      <c r="M463" s="22"/>
      <c r="N463" s="22"/>
      <c r="O463">
        <v>0</v>
      </c>
      <c r="P463">
        <v>0</v>
      </c>
      <c r="Q463">
        <v>0</v>
      </c>
      <c r="R463">
        <f t="shared" si="371"/>
        <v>0</v>
      </c>
      <c r="S463">
        <f t="shared" si="372"/>
        <v>0</v>
      </c>
      <c r="T463">
        <f t="shared" si="373"/>
        <v>0</v>
      </c>
      <c r="U463">
        <f t="shared" si="374"/>
        <v>0</v>
      </c>
      <c r="V463">
        <f t="shared" si="375"/>
        <v>0</v>
      </c>
      <c r="W463">
        <f t="shared" si="394"/>
        <v>0</v>
      </c>
      <c r="X463">
        <f t="shared" si="376"/>
        <v>0</v>
      </c>
      <c r="Y463" s="22" t="s">
        <v>1547</v>
      </c>
      <c r="Z463">
        <v>0</v>
      </c>
      <c r="AA463">
        <f t="shared" ref="AA463:AA504" si="410">IF(ISERROR(SEARCH("ptosis",Y463)),0,1)</f>
        <v>1</v>
      </c>
      <c r="AB463">
        <f t="shared" si="363"/>
        <v>0</v>
      </c>
      <c r="AC463">
        <v>0</v>
      </c>
      <c r="AD463">
        <v>0</v>
      </c>
      <c r="AE463">
        <f t="shared" si="377"/>
        <v>0</v>
      </c>
      <c r="AF463" s="23">
        <f t="shared" si="406"/>
        <v>0</v>
      </c>
      <c r="AG463">
        <f t="shared" si="407"/>
        <v>0</v>
      </c>
      <c r="AH463">
        <v>0</v>
      </c>
      <c r="AJ463">
        <f t="shared" si="365"/>
        <v>0</v>
      </c>
      <c r="AK463" s="22" t="s">
        <v>1548</v>
      </c>
      <c r="AL463">
        <v>25</v>
      </c>
      <c r="AM463">
        <v>10</v>
      </c>
      <c r="AN463">
        <v>16</v>
      </c>
      <c r="AO463" s="24">
        <v>2</v>
      </c>
      <c r="AP463" s="25">
        <f t="shared" si="398"/>
        <v>69.276712328767118</v>
      </c>
      <c r="AQ463">
        <v>2</v>
      </c>
      <c r="AS463" s="26">
        <v>1</v>
      </c>
      <c r="AT463" s="24">
        <v>1</v>
      </c>
      <c r="AU463" s="27">
        <v>8</v>
      </c>
      <c r="AV463" s="27"/>
      <c r="AW463" s="22">
        <v>37897</v>
      </c>
      <c r="AX463" s="22" t="str">
        <f>IF(ISERROR(VLOOKUP($J463,'[1]early late'!$G$1:$BT$134,7,FALSE)),"",VLOOKUP($J463,'[1]early late'!$G$1:$BT$134,7,FALSE))</f>
        <v/>
      </c>
      <c r="AY463" s="22">
        <f>AY462</f>
        <v>39218</v>
      </c>
      <c r="AZ463" s="27">
        <f t="shared" si="396"/>
        <v>43.43333333333333</v>
      </c>
      <c r="BA463" t="s">
        <v>1235</v>
      </c>
      <c r="BB463" s="25">
        <f t="shared" si="395"/>
        <v>3</v>
      </c>
      <c r="BC463" s="27">
        <v>0</v>
      </c>
      <c r="BD463" s="27">
        <v>7.81</v>
      </c>
      <c r="BE463" s="27"/>
      <c r="BF463" s="27"/>
      <c r="BG463" s="27" t="str">
        <f>IF(ISERROR(VLOOKUP($J463,'[1]early late'!$G$1:$BT$134,8,FALSE)),"",VLOOKUP($J463,'[1]early late'!$G$1:$BT$134,8,FALSE))</f>
        <v/>
      </c>
      <c r="BH463" s="27" t="str">
        <f>IF(ISERROR(VLOOKUP($J463,'[1]early late'!$G$1:$BT$134,9,FALSE)),"",VLOOKUP($J463,'[1]early late'!$G$1:$BT$134,9,FALSE))</f>
        <v/>
      </c>
      <c r="BI463" s="27"/>
      <c r="BJ463">
        <v>1.64</v>
      </c>
      <c r="BK463">
        <v>10.93</v>
      </c>
      <c r="BM463" s="28" t="s">
        <v>1549</v>
      </c>
      <c r="BN463" s="28" t="str">
        <f>IF(ISERROR(VLOOKUP($J463,'[1]early late'!$G$1:$BT$134,40,FALSE)),"",VLOOKUP($J463,'[1]early late'!$G$1:$BT$134,40,FALSE))</f>
        <v/>
      </c>
      <c r="BO463" s="28" t="str">
        <f>IF(ISERROR(VLOOKUP($J463,'[1]early late'!$G$1:$BT$134,41,FALSE)),"",VLOOKUP($J463,'[1]early late'!$G$1:$BT$134,41,FALSE))</f>
        <v/>
      </c>
      <c r="BP463">
        <f t="shared" si="399"/>
        <v>0</v>
      </c>
      <c r="BQ463">
        <f t="shared" si="378"/>
        <v>-7.81</v>
      </c>
      <c r="BR463">
        <f t="shared" si="379"/>
        <v>-7.81</v>
      </c>
      <c r="BS463">
        <f t="shared" si="400"/>
        <v>1.64</v>
      </c>
      <c r="BT463">
        <f t="shared" si="380"/>
        <v>3.12</v>
      </c>
      <c r="BU463">
        <f t="shared" si="381"/>
        <v>1.4799999999999995</v>
      </c>
      <c r="BW463" s="24">
        <f t="shared" si="392"/>
        <v>0</v>
      </c>
      <c r="BX463" s="24" t="str">
        <f t="shared" si="382"/>
        <v/>
      </c>
      <c r="BY463" s="24" t="str">
        <f t="shared" si="383"/>
        <v/>
      </c>
      <c r="BZ463" s="24" t="str">
        <f t="shared" si="384"/>
        <v/>
      </c>
      <c r="CA463" s="24" t="str">
        <f t="shared" si="385"/>
        <v/>
      </c>
      <c r="CB463" s="24" t="str">
        <f t="shared" si="401"/>
        <v/>
      </c>
      <c r="CC463" s="24">
        <f t="shared" si="386"/>
        <v>0</v>
      </c>
      <c r="CD463" s="25">
        <f t="shared" si="387"/>
        <v>0</v>
      </c>
      <c r="CE463" s="24" t="str">
        <f t="shared" si="388"/>
        <v/>
      </c>
      <c r="CF463">
        <f t="shared" si="389"/>
        <v>1</v>
      </c>
      <c r="CG463">
        <f t="shared" si="402"/>
        <v>0</v>
      </c>
      <c r="CH463">
        <f t="shared" si="403"/>
        <v>1</v>
      </c>
      <c r="CI463">
        <f t="shared" si="404"/>
        <v>0</v>
      </c>
      <c r="CJ463">
        <f t="shared" si="405"/>
        <v>0</v>
      </c>
      <c r="CK463">
        <f t="shared" si="362"/>
        <v>4.8780487804878048</v>
      </c>
      <c r="CL463">
        <f t="shared" si="408"/>
        <v>0.3600000000000001</v>
      </c>
      <c r="CM463">
        <f t="shared" si="409"/>
        <v>0</v>
      </c>
      <c r="CN463" t="str">
        <f t="shared" si="390"/>
        <v/>
      </c>
      <c r="CO463" t="str">
        <f t="shared" si="391"/>
        <v/>
      </c>
    </row>
    <row r="464" spans="1:93" ht="16" hidden="1" x14ac:dyDescent="0.2">
      <c r="A464">
        <v>535</v>
      </c>
      <c r="B464" t="s">
        <v>1550</v>
      </c>
      <c r="C464" t="s">
        <v>94</v>
      </c>
      <c r="D464" t="s">
        <v>1551</v>
      </c>
      <c r="E464" t="s">
        <v>1552</v>
      </c>
      <c r="F464" t="s">
        <v>97</v>
      </c>
      <c r="G464">
        <v>92253</v>
      </c>
      <c r="H464" t="s">
        <v>1553</v>
      </c>
      <c r="J464" t="str">
        <f t="shared" si="370"/>
        <v>Stella Horaczko_1</v>
      </c>
      <c r="K464" s="22">
        <v>11030</v>
      </c>
      <c r="L464">
        <v>1</v>
      </c>
      <c r="M464" s="22" t="s">
        <v>347</v>
      </c>
      <c r="N464" s="22"/>
      <c r="O464">
        <v>0</v>
      </c>
      <c r="P464">
        <v>0</v>
      </c>
      <c r="Q464">
        <v>0</v>
      </c>
      <c r="R464">
        <f t="shared" si="371"/>
        <v>0</v>
      </c>
      <c r="S464">
        <f t="shared" si="372"/>
        <v>1</v>
      </c>
      <c r="T464">
        <f t="shared" si="373"/>
        <v>0</v>
      </c>
      <c r="U464">
        <f t="shared" si="374"/>
        <v>0</v>
      </c>
      <c r="V464">
        <f t="shared" si="375"/>
        <v>0</v>
      </c>
      <c r="W464">
        <v>1</v>
      </c>
      <c r="X464">
        <f t="shared" si="376"/>
        <v>0</v>
      </c>
      <c r="Y464" s="22" t="s">
        <v>479</v>
      </c>
      <c r="Z464">
        <v>0</v>
      </c>
      <c r="AA464">
        <f t="shared" si="410"/>
        <v>1</v>
      </c>
      <c r="AB464">
        <f t="shared" si="363"/>
        <v>0</v>
      </c>
      <c r="AC464">
        <v>0</v>
      </c>
      <c r="AD464">
        <v>0</v>
      </c>
      <c r="AE464">
        <f t="shared" si="377"/>
        <v>0</v>
      </c>
      <c r="AF464" s="23">
        <f t="shared" si="406"/>
        <v>0</v>
      </c>
      <c r="AG464">
        <f t="shared" si="407"/>
        <v>1</v>
      </c>
      <c r="AH464">
        <v>0</v>
      </c>
      <c r="AJ464">
        <f t="shared" si="365"/>
        <v>0</v>
      </c>
      <c r="AK464" s="22" t="s">
        <v>799</v>
      </c>
      <c r="AN464">
        <v>12</v>
      </c>
      <c r="AO464" s="24">
        <v>2</v>
      </c>
      <c r="AP464" s="25">
        <f t="shared" si="398"/>
        <v>76.104109589041101</v>
      </c>
      <c r="AQ464">
        <v>2</v>
      </c>
      <c r="AS464" s="26">
        <v>1</v>
      </c>
      <c r="AT464" s="24">
        <v>1</v>
      </c>
      <c r="AU464" s="27">
        <v>8</v>
      </c>
      <c r="AV464" s="27"/>
      <c r="AW464" s="22">
        <v>39213</v>
      </c>
      <c r="AX464" s="22" t="str">
        <f>IF(ISERROR(VLOOKUP($J464,'[1]early late'!$G$1:$BT$134,7,FALSE)),"",VLOOKUP($J464,'[1]early late'!$G$1:$BT$134,7,FALSE))</f>
        <v/>
      </c>
      <c r="AY464" s="22">
        <f>AY463</f>
        <v>39218</v>
      </c>
      <c r="AZ464" s="27">
        <f t="shared" si="396"/>
        <v>0.16666666666666666</v>
      </c>
      <c r="BA464" t="s">
        <v>1235</v>
      </c>
      <c r="BB464" s="25">
        <f t="shared" si="395"/>
        <v>3</v>
      </c>
      <c r="BC464" s="27">
        <v>1.1100000000000001</v>
      </c>
      <c r="BD464" s="27">
        <v>21.3</v>
      </c>
      <c r="BE464" s="27"/>
      <c r="BF464" s="27"/>
      <c r="BG464" s="27" t="str">
        <f>IF(ISERROR(VLOOKUP($J464,'[1]early late'!$G$1:$BT$134,8,FALSE)),"",VLOOKUP($J464,'[1]early late'!$G$1:$BT$134,8,FALSE))</f>
        <v/>
      </c>
      <c r="BH464" s="27" t="str">
        <f>IF(ISERROR(VLOOKUP($J464,'[1]early late'!$G$1:$BT$134,9,FALSE)),"",VLOOKUP($J464,'[1]early late'!$G$1:$BT$134,9,FALSE))</f>
        <v/>
      </c>
      <c r="BI464" s="27"/>
      <c r="BJ464">
        <v>3.82</v>
      </c>
      <c r="BK464">
        <v>19.46</v>
      </c>
      <c r="BM464" s="28" t="s">
        <v>1554</v>
      </c>
      <c r="BN464" s="28" t="str">
        <f>IF(ISERROR(VLOOKUP($J464,'[1]early late'!$G$1:$BT$134,40,FALSE)),"",VLOOKUP($J464,'[1]early late'!$G$1:$BT$134,40,FALSE))</f>
        <v/>
      </c>
      <c r="BO464" s="28" t="str">
        <f>IF(ISERROR(VLOOKUP($J464,'[1]early late'!$G$1:$BT$134,41,FALSE)),"",VLOOKUP($J464,'[1]early late'!$G$1:$BT$134,41,FALSE))</f>
        <v/>
      </c>
      <c r="BP464">
        <f t="shared" si="399"/>
        <v>-1.1100000000000001</v>
      </c>
      <c r="BQ464">
        <f t="shared" si="378"/>
        <v>-21.3</v>
      </c>
      <c r="BR464">
        <f t="shared" si="379"/>
        <v>-20.190000000000001</v>
      </c>
      <c r="BS464">
        <f t="shared" si="400"/>
        <v>2.71</v>
      </c>
      <c r="BT464">
        <f t="shared" si="380"/>
        <v>-1.8399999999999999</v>
      </c>
      <c r="BU464">
        <f t="shared" si="381"/>
        <v>-4.5500000000000007</v>
      </c>
      <c r="BW464" s="24">
        <f t="shared" si="392"/>
        <v>0</v>
      </c>
      <c r="BX464" s="24" t="str">
        <f t="shared" si="382"/>
        <v/>
      </c>
      <c r="BY464" s="24" t="str">
        <f t="shared" si="383"/>
        <v/>
      </c>
      <c r="BZ464" s="24" t="str">
        <f t="shared" si="384"/>
        <v/>
      </c>
      <c r="CA464" s="24" t="str">
        <f t="shared" si="385"/>
        <v/>
      </c>
      <c r="CB464" s="24" t="str">
        <f t="shared" si="401"/>
        <v/>
      </c>
      <c r="CC464" s="24">
        <f t="shared" si="386"/>
        <v>1</v>
      </c>
      <c r="CD464" s="25">
        <f t="shared" si="387"/>
        <v>0</v>
      </c>
      <c r="CE464" s="24" t="str">
        <f t="shared" si="388"/>
        <v/>
      </c>
      <c r="CF464">
        <f t="shared" si="389"/>
        <v>1</v>
      </c>
      <c r="CG464">
        <f t="shared" si="402"/>
        <v>1</v>
      </c>
      <c r="CH464">
        <f t="shared" si="403"/>
        <v>1</v>
      </c>
      <c r="CI464">
        <f t="shared" si="404"/>
        <v>0</v>
      </c>
      <c r="CJ464">
        <f t="shared" si="405"/>
        <v>1</v>
      </c>
      <c r="CK464">
        <f t="shared" si="362"/>
        <v>2.9520295202952029</v>
      </c>
      <c r="CL464">
        <f t="shared" si="408"/>
        <v>-0.71</v>
      </c>
      <c r="CM464">
        <f t="shared" si="409"/>
        <v>0</v>
      </c>
      <c r="CN464" t="str">
        <f t="shared" si="390"/>
        <v/>
      </c>
      <c r="CO464" t="str">
        <f t="shared" si="391"/>
        <v/>
      </c>
    </row>
    <row r="465" spans="1:93" ht="16" hidden="1" x14ac:dyDescent="0.2">
      <c r="A465">
        <v>537</v>
      </c>
      <c r="B465" t="s">
        <v>1555</v>
      </c>
      <c r="C465" t="s">
        <v>94</v>
      </c>
      <c r="D465" t="s">
        <v>1556</v>
      </c>
      <c r="E465" t="s">
        <v>1557</v>
      </c>
      <c r="F465" t="s">
        <v>97</v>
      </c>
      <c r="G465">
        <v>93536</v>
      </c>
      <c r="H465" t="s">
        <v>1558</v>
      </c>
      <c r="J465" t="str">
        <f t="shared" si="370"/>
        <v>Tae Woo Park_1</v>
      </c>
      <c r="K465" s="22">
        <v>14861</v>
      </c>
      <c r="L465">
        <v>0</v>
      </c>
      <c r="M465" s="22"/>
      <c r="N465" s="22"/>
      <c r="O465">
        <v>0</v>
      </c>
      <c r="P465">
        <v>0</v>
      </c>
      <c r="Q465">
        <v>0</v>
      </c>
      <c r="R465">
        <f t="shared" si="371"/>
        <v>0</v>
      </c>
      <c r="S465">
        <f t="shared" si="372"/>
        <v>0</v>
      </c>
      <c r="T465">
        <f t="shared" si="373"/>
        <v>0</v>
      </c>
      <c r="U465">
        <f t="shared" si="374"/>
        <v>0</v>
      </c>
      <c r="V465">
        <f t="shared" si="375"/>
        <v>0</v>
      </c>
      <c r="W465">
        <f>IF(ISERROR(SEARCH("glauc",M465)),0,1)</f>
        <v>0</v>
      </c>
      <c r="X465">
        <f t="shared" si="376"/>
        <v>0</v>
      </c>
      <c r="Y465" s="22" t="s">
        <v>1559</v>
      </c>
      <c r="Z465">
        <v>0</v>
      </c>
      <c r="AA465">
        <f t="shared" si="410"/>
        <v>1</v>
      </c>
      <c r="AB465">
        <f t="shared" si="363"/>
        <v>0</v>
      </c>
      <c r="AC465">
        <v>0</v>
      </c>
      <c r="AD465">
        <v>0</v>
      </c>
      <c r="AE465">
        <f t="shared" si="377"/>
        <v>0</v>
      </c>
      <c r="AF465" s="23">
        <f t="shared" si="406"/>
        <v>0</v>
      </c>
      <c r="AG465">
        <f t="shared" si="407"/>
        <v>1</v>
      </c>
      <c r="AH465">
        <v>0</v>
      </c>
      <c r="AJ465">
        <f t="shared" si="365"/>
        <v>0</v>
      </c>
      <c r="AK465" s="22"/>
      <c r="AN465">
        <v>11</v>
      </c>
      <c r="AO465" s="24">
        <v>1</v>
      </c>
      <c r="AP465" s="25">
        <f t="shared" si="398"/>
        <v>66.802739726027397</v>
      </c>
      <c r="AQ465">
        <v>2</v>
      </c>
      <c r="AS465" s="26">
        <v>1</v>
      </c>
      <c r="AT465" s="24">
        <v>1</v>
      </c>
      <c r="AU465" s="27">
        <v>8</v>
      </c>
      <c r="AV465" s="27"/>
      <c r="AW465" s="22">
        <v>39598</v>
      </c>
      <c r="AX465" s="22" t="str">
        <f>IF(ISERROR(VLOOKUP($J465,'[1]early late'!$G$1:$BT$134,7,FALSE)),"",VLOOKUP($J465,'[1]early late'!$G$1:$BT$134,7,FALSE))</f>
        <v/>
      </c>
      <c r="AY465" s="22">
        <f>AY464</f>
        <v>39218</v>
      </c>
      <c r="AZ465" s="27">
        <f t="shared" si="396"/>
        <v>-12.466666666666667</v>
      </c>
      <c r="BA465" t="s">
        <v>1235</v>
      </c>
      <c r="BB465" s="25">
        <f t="shared" si="395"/>
        <v>3</v>
      </c>
      <c r="BC465" s="27">
        <v>0.46</v>
      </c>
      <c r="BD465" s="27">
        <v>25.91</v>
      </c>
      <c r="BE465" s="27"/>
      <c r="BF465" s="27"/>
      <c r="BG465" s="27" t="str">
        <f>IF(ISERROR(VLOOKUP($J465,'[1]early late'!$G$1:$BT$134,8,FALSE)),"",VLOOKUP($J465,'[1]early late'!$G$1:$BT$134,8,FALSE))</f>
        <v/>
      </c>
      <c r="BH465" s="27" t="str">
        <f>IF(ISERROR(VLOOKUP($J465,'[1]early late'!$G$1:$BT$134,9,FALSE)),"",VLOOKUP($J465,'[1]early late'!$G$1:$BT$134,9,FALSE))</f>
        <v/>
      </c>
      <c r="BI465" s="27"/>
      <c r="BJ465">
        <v>3.54</v>
      </c>
      <c r="BK465">
        <v>22.65</v>
      </c>
      <c r="BM465" s="28" t="s">
        <v>1560</v>
      </c>
      <c r="BN465" s="28" t="str">
        <f>IF(ISERROR(VLOOKUP($J465,'[1]early late'!$G$1:$BT$134,40,FALSE)),"",VLOOKUP($J465,'[1]early late'!$G$1:$BT$134,40,FALSE))</f>
        <v/>
      </c>
      <c r="BO465" s="28" t="str">
        <f>IF(ISERROR(VLOOKUP($J465,'[1]early late'!$G$1:$BT$134,41,FALSE)),"",VLOOKUP($J465,'[1]early late'!$G$1:$BT$134,41,FALSE))</f>
        <v/>
      </c>
      <c r="BP465">
        <f t="shared" si="399"/>
        <v>-0.46</v>
      </c>
      <c r="BQ465">
        <f t="shared" si="378"/>
        <v>-25.91</v>
      </c>
      <c r="BR465">
        <f t="shared" si="379"/>
        <v>-25.45</v>
      </c>
      <c r="BS465">
        <f t="shared" si="400"/>
        <v>3.08</v>
      </c>
      <c r="BT465">
        <f t="shared" si="380"/>
        <v>-3.2600000000000016</v>
      </c>
      <c r="BU465">
        <f t="shared" si="381"/>
        <v>-6.34</v>
      </c>
      <c r="BW465" s="24">
        <f t="shared" si="392"/>
        <v>0</v>
      </c>
      <c r="BX465" s="24" t="str">
        <f t="shared" si="382"/>
        <v/>
      </c>
      <c r="BY465" s="24" t="str">
        <f t="shared" si="383"/>
        <v/>
      </c>
      <c r="BZ465" s="24" t="str">
        <f t="shared" si="384"/>
        <v/>
      </c>
      <c r="CA465" s="24" t="str">
        <f t="shared" si="385"/>
        <v/>
      </c>
      <c r="CB465" s="24" t="str">
        <f t="shared" si="401"/>
        <v/>
      </c>
      <c r="CC465" s="24">
        <f t="shared" si="386"/>
        <v>1</v>
      </c>
      <c r="CD465" s="25">
        <f t="shared" si="387"/>
        <v>0</v>
      </c>
      <c r="CE465" s="24" t="str">
        <f t="shared" si="388"/>
        <v/>
      </c>
      <c r="CF465">
        <f t="shared" si="389"/>
        <v>1</v>
      </c>
      <c r="CG465">
        <f t="shared" si="402"/>
        <v>1</v>
      </c>
      <c r="CH465">
        <f t="shared" si="403"/>
        <v>1</v>
      </c>
      <c r="CI465">
        <f t="shared" si="404"/>
        <v>0</v>
      </c>
      <c r="CJ465">
        <f t="shared" si="405"/>
        <v>1</v>
      </c>
      <c r="CK465">
        <f t="shared" si="362"/>
        <v>2.5974025974025974</v>
      </c>
      <c r="CL465">
        <f t="shared" si="408"/>
        <v>-1.08</v>
      </c>
      <c r="CM465">
        <f t="shared" si="409"/>
        <v>1</v>
      </c>
      <c r="CN465" t="str">
        <f t="shared" si="390"/>
        <v/>
      </c>
      <c r="CO465" t="str">
        <f t="shared" si="391"/>
        <v/>
      </c>
    </row>
    <row r="466" spans="1:93" ht="16" hidden="1" x14ac:dyDescent="0.2">
      <c r="A466">
        <v>539</v>
      </c>
      <c r="B466" t="s">
        <v>1561</v>
      </c>
      <c r="C466" t="s">
        <v>94</v>
      </c>
      <c r="D466" t="s">
        <v>1562</v>
      </c>
      <c r="E466" t="s">
        <v>430</v>
      </c>
      <c r="F466" t="s">
        <v>97</v>
      </c>
      <c r="G466">
        <v>92260</v>
      </c>
      <c r="H466" t="s">
        <v>1563</v>
      </c>
      <c r="J466" t="str">
        <f t="shared" si="370"/>
        <v>Tamako Izu_1</v>
      </c>
      <c r="K466" s="22">
        <v>8438</v>
      </c>
      <c r="L466">
        <v>1</v>
      </c>
      <c r="M466" s="22" t="s">
        <v>425</v>
      </c>
      <c r="N466" s="22"/>
      <c r="O466">
        <v>0</v>
      </c>
      <c r="P466">
        <v>0</v>
      </c>
      <c r="Q466">
        <v>0</v>
      </c>
      <c r="R466">
        <f t="shared" si="371"/>
        <v>0</v>
      </c>
      <c r="S466">
        <f t="shared" si="372"/>
        <v>1</v>
      </c>
      <c r="T466">
        <f t="shared" si="373"/>
        <v>0</v>
      </c>
      <c r="U466">
        <f t="shared" si="374"/>
        <v>0</v>
      </c>
      <c r="V466">
        <f t="shared" si="375"/>
        <v>0</v>
      </c>
      <c r="W466">
        <f>IF(ISERROR(SEARCH("glauc",M466)),0,1)</f>
        <v>0</v>
      </c>
      <c r="X466">
        <f t="shared" si="376"/>
        <v>0</v>
      </c>
      <c r="Y466" s="22" t="s">
        <v>1564</v>
      </c>
      <c r="Z466">
        <v>0</v>
      </c>
      <c r="AA466">
        <f t="shared" si="410"/>
        <v>1</v>
      </c>
      <c r="AB466">
        <f t="shared" si="363"/>
        <v>1</v>
      </c>
      <c r="AC466">
        <v>1</v>
      </c>
      <c r="AD466">
        <v>0</v>
      </c>
      <c r="AE466">
        <f t="shared" si="377"/>
        <v>0</v>
      </c>
      <c r="AF466" s="23">
        <f t="shared" si="406"/>
        <v>0</v>
      </c>
      <c r="AG466">
        <f t="shared" si="407"/>
        <v>0</v>
      </c>
      <c r="AH466">
        <v>0</v>
      </c>
      <c r="AJ466">
        <f t="shared" si="365"/>
        <v>0</v>
      </c>
      <c r="AK466" s="22" t="s">
        <v>799</v>
      </c>
      <c r="AM466">
        <v>5</v>
      </c>
      <c r="AN466">
        <v>9</v>
      </c>
      <c r="AO466" s="24">
        <v>2</v>
      </c>
      <c r="AP466" s="25">
        <f t="shared" si="398"/>
        <v>83.805479452054797</v>
      </c>
      <c r="AQ466">
        <v>2</v>
      </c>
      <c r="AS466" s="26">
        <v>1</v>
      </c>
      <c r="AT466" s="24">
        <v>1</v>
      </c>
      <c r="AU466" s="27">
        <v>8</v>
      </c>
      <c r="AV466" s="27"/>
      <c r="AW466" s="22">
        <v>39472</v>
      </c>
      <c r="AX466" s="22" t="str">
        <f>IF(ISERROR(VLOOKUP($J466,'[1]early late'!$G$1:$BT$134,7,FALSE)),"",VLOOKUP($J466,'[1]early late'!$G$1:$BT$134,7,FALSE))</f>
        <v/>
      </c>
      <c r="AY466" s="22">
        <v>39622</v>
      </c>
      <c r="AZ466" s="27">
        <f t="shared" si="396"/>
        <v>4.9333333333333336</v>
      </c>
      <c r="BA466" t="s">
        <v>101</v>
      </c>
      <c r="BB466" s="25">
        <f t="shared" si="395"/>
        <v>0</v>
      </c>
      <c r="BC466" s="27">
        <v>0</v>
      </c>
      <c r="BD466" s="27">
        <v>25.24</v>
      </c>
      <c r="BE466" s="27">
        <v>0</v>
      </c>
      <c r="BF466" s="27">
        <v>26.03</v>
      </c>
      <c r="BG466" s="27" t="str">
        <f>IF(ISERROR(VLOOKUP($J466,'[1]early late'!$G$1:$BT$134,8,FALSE)),"",VLOOKUP($J466,'[1]early late'!$G$1:$BT$134,8,FALSE))</f>
        <v/>
      </c>
      <c r="BH466" s="27" t="str">
        <f>IF(ISERROR(VLOOKUP($J466,'[1]early late'!$G$1:$BT$134,9,FALSE)),"",VLOOKUP($J466,'[1]early late'!$G$1:$BT$134,9,FALSE))</f>
        <v/>
      </c>
      <c r="BI466" s="27"/>
      <c r="BJ466">
        <v>1.71</v>
      </c>
      <c r="BK466">
        <v>18.43</v>
      </c>
      <c r="BM466" s="28" t="s">
        <v>1565</v>
      </c>
      <c r="BN466" s="28" t="str">
        <f>IF(ISERROR(VLOOKUP($J466,'[1]early late'!$G$1:$BT$134,40,FALSE)),"",VLOOKUP($J466,'[1]early late'!$G$1:$BT$134,40,FALSE))</f>
        <v/>
      </c>
      <c r="BO466" s="28" t="str">
        <f>IF(ISERROR(VLOOKUP($J466,'[1]early late'!$G$1:$BT$134,41,FALSE)),"",VLOOKUP($J466,'[1]early late'!$G$1:$BT$134,41,FALSE))</f>
        <v/>
      </c>
      <c r="BP466">
        <f t="shared" si="399"/>
        <v>0</v>
      </c>
      <c r="BQ466">
        <f t="shared" si="378"/>
        <v>0.7900000000000027</v>
      </c>
      <c r="BR466">
        <f t="shared" si="379"/>
        <v>0.7900000000000027</v>
      </c>
      <c r="BS466">
        <f t="shared" si="400"/>
        <v>1.71</v>
      </c>
      <c r="BT466">
        <f t="shared" si="380"/>
        <v>-6.8099999999999987</v>
      </c>
      <c r="BU466">
        <f t="shared" si="381"/>
        <v>-8.52</v>
      </c>
      <c r="BW466" s="24">
        <f t="shared" si="392"/>
        <v>0</v>
      </c>
      <c r="BX466" s="24" t="str">
        <f t="shared" si="382"/>
        <v/>
      </c>
      <c r="BY466" s="24" t="str">
        <f t="shared" si="383"/>
        <v/>
      </c>
      <c r="BZ466" s="24" t="str">
        <f t="shared" si="384"/>
        <v/>
      </c>
      <c r="CA466" s="24" t="str">
        <f t="shared" si="385"/>
        <v/>
      </c>
      <c r="CB466" s="24" t="str">
        <f t="shared" si="401"/>
        <v/>
      </c>
      <c r="CC466" s="24">
        <f t="shared" si="386"/>
        <v>1</v>
      </c>
      <c r="CD466" s="25">
        <f t="shared" si="387"/>
        <v>0</v>
      </c>
      <c r="CE466" s="24" t="str">
        <f t="shared" si="388"/>
        <v/>
      </c>
      <c r="CF466">
        <f t="shared" si="389"/>
        <v>1</v>
      </c>
      <c r="CG466">
        <f t="shared" si="402"/>
        <v>0</v>
      </c>
      <c r="CH466">
        <f t="shared" si="403"/>
        <v>1</v>
      </c>
      <c r="CI466">
        <f t="shared" si="404"/>
        <v>0</v>
      </c>
      <c r="CJ466">
        <f t="shared" si="405"/>
        <v>0</v>
      </c>
      <c r="CK466">
        <f t="shared" si="362"/>
        <v>4.6783625730994149</v>
      </c>
      <c r="CL466">
        <f t="shared" si="408"/>
        <v>0.29000000000000004</v>
      </c>
      <c r="CM466">
        <f t="shared" si="409"/>
        <v>0</v>
      </c>
      <c r="CN466" t="str">
        <f t="shared" si="390"/>
        <v/>
      </c>
      <c r="CO466">
        <f t="shared" si="391"/>
        <v>1</v>
      </c>
    </row>
    <row r="467" spans="1:93" ht="16" hidden="1" x14ac:dyDescent="0.2">
      <c r="A467">
        <v>549</v>
      </c>
      <c r="B467" t="s">
        <v>1591</v>
      </c>
      <c r="C467" t="s">
        <v>94</v>
      </c>
      <c r="D467" t="s">
        <v>1592</v>
      </c>
      <c r="E467" t="s">
        <v>109</v>
      </c>
      <c r="F467" t="s">
        <v>97</v>
      </c>
      <c r="G467">
        <v>90077</v>
      </c>
      <c r="H467" t="s">
        <v>1593</v>
      </c>
      <c r="J467" t="str">
        <f t="shared" si="370"/>
        <v>William Seay_1</v>
      </c>
      <c r="K467" s="22">
        <v>10217</v>
      </c>
      <c r="L467">
        <v>1</v>
      </c>
      <c r="M467" t="s">
        <v>1597</v>
      </c>
      <c r="O467">
        <v>1</v>
      </c>
      <c r="P467">
        <v>1</v>
      </c>
      <c r="Q467">
        <v>1</v>
      </c>
      <c r="R467">
        <f t="shared" si="371"/>
        <v>0</v>
      </c>
      <c r="S467">
        <f t="shared" si="372"/>
        <v>0</v>
      </c>
      <c r="T467">
        <f t="shared" si="373"/>
        <v>0</v>
      </c>
      <c r="U467">
        <f t="shared" si="374"/>
        <v>0</v>
      </c>
      <c r="V467">
        <f t="shared" si="375"/>
        <v>0</v>
      </c>
      <c r="W467">
        <v>1</v>
      </c>
      <c r="X467">
        <f t="shared" si="376"/>
        <v>0</v>
      </c>
      <c r="Y467" s="22" t="s">
        <v>370</v>
      </c>
      <c r="Z467">
        <v>0</v>
      </c>
      <c r="AA467">
        <f t="shared" si="410"/>
        <v>1</v>
      </c>
      <c r="AB467">
        <f t="shared" si="363"/>
        <v>0</v>
      </c>
      <c r="AC467">
        <v>0</v>
      </c>
      <c r="AD467">
        <v>0</v>
      </c>
      <c r="AE467">
        <f t="shared" si="377"/>
        <v>1</v>
      </c>
      <c r="AF467" s="23">
        <v>1</v>
      </c>
      <c r="AG467">
        <f t="shared" si="407"/>
        <v>0</v>
      </c>
      <c r="AH467">
        <v>0</v>
      </c>
      <c r="AJ467">
        <f t="shared" si="365"/>
        <v>0</v>
      </c>
      <c r="AK467" s="22" t="s">
        <v>1595</v>
      </c>
      <c r="AM467">
        <v>3.5</v>
      </c>
      <c r="AN467">
        <v>14</v>
      </c>
      <c r="AO467" s="24">
        <v>1</v>
      </c>
      <c r="AP467" s="25">
        <f t="shared" si="398"/>
        <v>81.150684931506845</v>
      </c>
      <c r="AQ467">
        <v>2</v>
      </c>
      <c r="AS467" s="26">
        <v>1</v>
      </c>
      <c r="AT467" s="24">
        <v>1</v>
      </c>
      <c r="AU467" s="27">
        <v>8</v>
      </c>
      <c r="AV467" s="27"/>
      <c r="AW467" s="22">
        <v>40268</v>
      </c>
      <c r="AX467" s="22" t="str">
        <f>IF(ISERROR(VLOOKUP($J467,'[1]early late'!$G$1:$BT$134,7,FALSE)),"",VLOOKUP($J467,'[1]early late'!$G$1:$BT$134,7,FALSE))</f>
        <v/>
      </c>
      <c r="AY467" s="22">
        <f>AY466</f>
        <v>39622</v>
      </c>
      <c r="AZ467" s="27">
        <f t="shared" si="396"/>
        <v>-21.233333333333334</v>
      </c>
      <c r="BA467" t="s">
        <v>1235</v>
      </c>
      <c r="BB467" s="25">
        <f t="shared" si="395"/>
        <v>3</v>
      </c>
      <c r="BC467" s="27">
        <v>0</v>
      </c>
      <c r="BD467" s="27">
        <v>13.08</v>
      </c>
      <c r="BE467" s="27"/>
      <c r="BF467" s="27"/>
      <c r="BG467" s="27" t="str">
        <f>IF(ISERROR(VLOOKUP($J467,'[1]early late'!$G$1:$BT$134,8,FALSE)),"",VLOOKUP($J467,'[1]early late'!$G$1:$BT$134,8,FALSE))</f>
        <v/>
      </c>
      <c r="BH467" s="27" t="str">
        <f>IF(ISERROR(VLOOKUP($J467,'[1]early late'!$G$1:$BT$134,9,FALSE)),"",VLOOKUP($J467,'[1]early late'!$G$1:$BT$134,9,FALSE))</f>
        <v/>
      </c>
      <c r="BI467" s="27"/>
      <c r="BJ467">
        <v>1.72</v>
      </c>
      <c r="BK467">
        <v>8.67</v>
      </c>
      <c r="BM467" s="28" t="s">
        <v>1596</v>
      </c>
      <c r="BN467" s="28" t="str">
        <f>IF(ISERROR(VLOOKUP($J467,'[1]early late'!$G$1:$BT$134,40,FALSE)),"",VLOOKUP($J467,'[1]early late'!$G$1:$BT$134,40,FALSE))</f>
        <v/>
      </c>
      <c r="BO467" s="28" t="str">
        <f>IF(ISERROR(VLOOKUP($J467,'[1]early late'!$G$1:$BT$134,41,FALSE)),"",VLOOKUP($J467,'[1]early late'!$G$1:$BT$134,41,FALSE))</f>
        <v/>
      </c>
      <c r="BP467">
        <f t="shared" si="399"/>
        <v>0</v>
      </c>
      <c r="BQ467">
        <f t="shared" si="378"/>
        <v>-13.08</v>
      </c>
      <c r="BR467">
        <f t="shared" si="379"/>
        <v>-13.08</v>
      </c>
      <c r="BS467">
        <f t="shared" si="400"/>
        <v>1.72</v>
      </c>
      <c r="BT467">
        <f t="shared" si="380"/>
        <v>-4.41</v>
      </c>
      <c r="BU467">
        <f t="shared" si="381"/>
        <v>-6.13</v>
      </c>
      <c r="BW467" s="24">
        <f t="shared" si="392"/>
        <v>0</v>
      </c>
      <c r="BX467" s="24" t="str">
        <f t="shared" si="382"/>
        <v/>
      </c>
      <c r="BY467" s="24" t="str">
        <f t="shared" si="383"/>
        <v/>
      </c>
      <c r="BZ467" s="24" t="str">
        <f t="shared" si="384"/>
        <v/>
      </c>
      <c r="CA467" s="24" t="str">
        <f t="shared" si="385"/>
        <v/>
      </c>
      <c r="CB467" s="24" t="str">
        <f t="shared" si="401"/>
        <v/>
      </c>
      <c r="CC467" s="24">
        <f t="shared" si="386"/>
        <v>1</v>
      </c>
      <c r="CD467" s="25">
        <f t="shared" si="387"/>
        <v>0</v>
      </c>
      <c r="CE467" s="24" t="str">
        <f t="shared" si="388"/>
        <v/>
      </c>
      <c r="CF467">
        <f t="shared" si="389"/>
        <v>1</v>
      </c>
      <c r="CG467">
        <f t="shared" si="402"/>
        <v>0</v>
      </c>
      <c r="CH467">
        <f t="shared" si="403"/>
        <v>1</v>
      </c>
      <c r="CI467">
        <f t="shared" si="404"/>
        <v>0</v>
      </c>
      <c r="CJ467">
        <f t="shared" si="405"/>
        <v>0</v>
      </c>
      <c r="CK467">
        <f t="shared" ref="CK467:CK530" si="411">IF(AND(AND(ISNUMBER(BS467), ISNUMBER(AU467)),AT467=1), AU467/BS467,"")</f>
        <v>4.6511627906976747</v>
      </c>
      <c r="CL467">
        <f t="shared" si="408"/>
        <v>0.28000000000000003</v>
      </c>
      <c r="CM467">
        <f t="shared" si="409"/>
        <v>0</v>
      </c>
      <c r="CN467" t="str">
        <f t="shared" si="390"/>
        <v/>
      </c>
      <c r="CO467" t="str">
        <f t="shared" si="391"/>
        <v/>
      </c>
    </row>
    <row r="468" spans="1:93" ht="16" hidden="1" x14ac:dyDescent="0.2">
      <c r="A468">
        <v>562</v>
      </c>
      <c r="B468" t="s">
        <v>653</v>
      </c>
      <c r="C468" t="s">
        <v>94</v>
      </c>
      <c r="J468" t="str">
        <f t="shared" si="370"/>
        <v>Debra J Kaplan_1</v>
      </c>
      <c r="K468" s="22">
        <v>18646</v>
      </c>
      <c r="L468">
        <v>0</v>
      </c>
      <c r="M468" s="22"/>
      <c r="N468" s="22"/>
      <c r="O468">
        <v>0</v>
      </c>
      <c r="P468">
        <v>0</v>
      </c>
      <c r="Q468">
        <v>0</v>
      </c>
      <c r="R468">
        <f t="shared" si="371"/>
        <v>0</v>
      </c>
      <c r="S468">
        <f t="shared" si="372"/>
        <v>0</v>
      </c>
      <c r="T468">
        <f t="shared" si="373"/>
        <v>0</v>
      </c>
      <c r="U468">
        <f t="shared" si="374"/>
        <v>0</v>
      </c>
      <c r="V468">
        <f t="shared" si="375"/>
        <v>0</v>
      </c>
      <c r="W468">
        <f t="shared" ref="W468:W499" si="412">IF(ISERROR(SEARCH("glauc",M468)),0,1)</f>
        <v>0</v>
      </c>
      <c r="X468">
        <f t="shared" si="376"/>
        <v>0</v>
      </c>
      <c r="Y468" s="22" t="s">
        <v>1639</v>
      </c>
      <c r="Z468">
        <v>0</v>
      </c>
      <c r="AA468" s="31">
        <f t="shared" si="410"/>
        <v>0</v>
      </c>
      <c r="AB468">
        <f t="shared" ref="AB468:AB531" si="413">IF(ISERROR(SEARCH("bleph",Y468)),0,1)</f>
        <v>1</v>
      </c>
      <c r="AC468">
        <v>1</v>
      </c>
      <c r="AD468">
        <v>0</v>
      </c>
      <c r="AE468">
        <f t="shared" si="377"/>
        <v>0</v>
      </c>
      <c r="AF468">
        <f t="shared" ref="AF468:AF473" si="414">IF(ISERROR(SEARCH("canth",Y468)),0,1)</f>
        <v>0</v>
      </c>
      <c r="AG468">
        <f t="shared" si="407"/>
        <v>0</v>
      </c>
      <c r="AH468">
        <v>0</v>
      </c>
      <c r="AJ468">
        <f t="shared" ref="AJ468:AJ531" si="415">IF(ISERROR(SEARCH("ptosis",AI468)),0,1)</f>
        <v>0</v>
      </c>
      <c r="AK468" s="22" t="s">
        <v>655</v>
      </c>
      <c r="AN468" s="49">
        <v>19</v>
      </c>
      <c r="AO468" s="24">
        <v>2</v>
      </c>
      <c r="AP468" s="25">
        <f t="shared" si="398"/>
        <v>60.605479452054794</v>
      </c>
      <c r="AQ468">
        <v>1</v>
      </c>
      <c r="AS468" s="24">
        <v>1</v>
      </c>
      <c r="AT468" s="24">
        <v>0</v>
      </c>
      <c r="AU468" s="27">
        <v>8</v>
      </c>
      <c r="AV468" s="27"/>
      <c r="AW468" s="29">
        <v>41089</v>
      </c>
      <c r="AX468" s="22" t="str">
        <f>IF(ISERROR(VLOOKUP($J468,'[2]early late'!$G$1:$BT$134,7,FALSE)),"",VLOOKUP($J468,'[2]early late'!$G$1:$BT$134,7,FALSE))</f>
        <v/>
      </c>
      <c r="AY468" s="29">
        <v>41206</v>
      </c>
      <c r="AZ468" s="27">
        <v>3.8333333333333299</v>
      </c>
      <c r="BA468" t="s">
        <v>101</v>
      </c>
      <c r="BB468" s="25">
        <f t="shared" si="395"/>
        <v>0</v>
      </c>
      <c r="BC468">
        <v>4.03</v>
      </c>
      <c r="BD468">
        <v>12.52</v>
      </c>
      <c r="BE468">
        <v>4.09</v>
      </c>
      <c r="BF468">
        <v>12.91</v>
      </c>
      <c r="BG468" s="27" t="str">
        <f>IF(ISERROR(VLOOKUP($J468,'[2]early late'!$G$1:$BT$134,8,FALSE)),"",VLOOKUP($J468,'[2]early late'!$G$1:$BT$134,8,FALSE))</f>
        <v/>
      </c>
      <c r="BH468" s="27" t="str">
        <f>IF(ISERROR(VLOOKUP($J468,'[2]early late'!$G$1:$BT$134,9,FALSE)),"",VLOOKUP($J468,'[2]early late'!$G$1:$BT$134,9,FALSE))</f>
        <v/>
      </c>
      <c r="BJ468">
        <v>3.8</v>
      </c>
      <c r="BK468">
        <v>12.16</v>
      </c>
      <c r="BM468" t="s">
        <v>656</v>
      </c>
      <c r="BN468" s="28" t="str">
        <f>IF(ISERROR(VLOOKUP($J468,'[2]early late'!$G$1:$BT$134,40,FALSE)),"",VLOOKUP($J468,'[2]early late'!$G$1:$BT$134,40,FALSE))</f>
        <v/>
      </c>
      <c r="BO468" s="28" t="str">
        <f>IF(ISERROR(VLOOKUP($J468,'[2]early late'!$G$1:$BT$134,41,FALSE)),"",VLOOKUP($J468,'[2]early late'!$G$1:$BT$134,41,FALSE))</f>
        <v/>
      </c>
      <c r="BP468">
        <f t="shared" si="399"/>
        <v>5.9999999999999609E-2</v>
      </c>
      <c r="BQ468">
        <f t="shared" si="378"/>
        <v>0.39000000000000057</v>
      </c>
      <c r="BR468">
        <f t="shared" si="379"/>
        <v>0.33000000000000096</v>
      </c>
      <c r="BS468">
        <f t="shared" si="400"/>
        <v>-0.23000000000000043</v>
      </c>
      <c r="BT468">
        <f t="shared" si="380"/>
        <v>-0.35999999999999943</v>
      </c>
      <c r="BU468">
        <f t="shared" si="381"/>
        <v>-0.12999999999999901</v>
      </c>
      <c r="BW468" s="24">
        <f t="shared" si="392"/>
        <v>0</v>
      </c>
      <c r="BX468" s="24">
        <f t="shared" si="382"/>
        <v>0.7799999999999998</v>
      </c>
      <c r="BY468" s="24">
        <f t="shared" si="383"/>
        <v>1.6800000000000002</v>
      </c>
      <c r="BZ468" s="24">
        <f t="shared" si="384"/>
        <v>0.81999999999999984</v>
      </c>
      <c r="CA468" s="24">
        <f t="shared" si="385"/>
        <v>0</v>
      </c>
      <c r="CB468" s="24" t="str">
        <f t="shared" si="401"/>
        <v/>
      </c>
      <c r="CC468" s="24">
        <f t="shared" si="386"/>
        <v>1</v>
      </c>
      <c r="CD468" s="25">
        <f t="shared" si="387"/>
        <v>0</v>
      </c>
      <c r="CE468" s="24">
        <f t="shared" si="388"/>
        <v>1</v>
      </c>
      <c r="CF468">
        <f t="shared" si="389"/>
        <v>1</v>
      </c>
      <c r="CG468">
        <f t="shared" si="402"/>
        <v>1</v>
      </c>
      <c r="CH468">
        <f t="shared" si="403"/>
        <v>0</v>
      </c>
      <c r="CI468">
        <f t="shared" si="404"/>
        <v>1</v>
      </c>
      <c r="CJ468">
        <f t="shared" si="405"/>
        <v>1</v>
      </c>
      <c r="CK468" t="str">
        <f t="shared" si="411"/>
        <v/>
      </c>
      <c r="CL468">
        <f t="shared" si="408"/>
        <v>2.2300000000000004</v>
      </c>
      <c r="CM468">
        <f t="shared" si="409"/>
        <v>1</v>
      </c>
      <c r="CN468" t="str">
        <f t="shared" si="390"/>
        <v/>
      </c>
      <c r="CO468">
        <f t="shared" si="391"/>
        <v>1</v>
      </c>
    </row>
    <row r="469" spans="1:93" ht="16" x14ac:dyDescent="0.2">
      <c r="A469">
        <v>575</v>
      </c>
      <c r="B469" t="s">
        <v>887</v>
      </c>
      <c r="C469" t="s">
        <v>94</v>
      </c>
      <c r="J469" t="str">
        <f t="shared" si="370"/>
        <v>Bryan Chancholo_1</v>
      </c>
      <c r="K469" s="22">
        <v>23643</v>
      </c>
      <c r="L469">
        <v>1</v>
      </c>
      <c r="M469" s="22" t="s">
        <v>888</v>
      </c>
      <c r="N469" s="22"/>
      <c r="O469">
        <v>0</v>
      </c>
      <c r="P469">
        <v>0</v>
      </c>
      <c r="Q469">
        <v>0</v>
      </c>
      <c r="R469">
        <f t="shared" si="371"/>
        <v>0</v>
      </c>
      <c r="S469">
        <f t="shared" si="372"/>
        <v>0</v>
      </c>
      <c r="T469">
        <f t="shared" si="373"/>
        <v>0</v>
      </c>
      <c r="U469">
        <f t="shared" si="374"/>
        <v>0</v>
      </c>
      <c r="V469">
        <f t="shared" si="375"/>
        <v>0</v>
      </c>
      <c r="W469">
        <f t="shared" si="412"/>
        <v>0</v>
      </c>
      <c r="X469">
        <f t="shared" si="376"/>
        <v>0</v>
      </c>
      <c r="Y469" s="22"/>
      <c r="Z469">
        <v>0</v>
      </c>
      <c r="AA469" s="31">
        <f t="shared" si="410"/>
        <v>0</v>
      </c>
      <c r="AB469">
        <f t="shared" si="413"/>
        <v>0</v>
      </c>
      <c r="AC469">
        <v>0</v>
      </c>
      <c r="AD469">
        <v>0</v>
      </c>
      <c r="AE469">
        <f t="shared" si="377"/>
        <v>0</v>
      </c>
      <c r="AF469">
        <f t="shared" si="414"/>
        <v>0</v>
      </c>
      <c r="AG469">
        <f t="shared" si="407"/>
        <v>0</v>
      </c>
      <c r="AH469">
        <v>0</v>
      </c>
      <c r="AJ469">
        <f t="shared" si="415"/>
        <v>0</v>
      </c>
      <c r="AK469" s="22"/>
      <c r="AO469" s="24">
        <f>IF(ISERROR(VLOOKUP($J469,[2]Dominace!$G$1:$AZ$139,3,FALSE)),"",VLOOKUP($J469,[2]Dominace!$G$1:$AZ$139,3,FALSE))</f>
        <v>1</v>
      </c>
      <c r="AP469" s="25">
        <f t="shared" si="398"/>
        <v>49.298630136986304</v>
      </c>
      <c r="AQ469">
        <v>2</v>
      </c>
      <c r="AR469">
        <v>1</v>
      </c>
      <c r="AS469" s="24">
        <v>1</v>
      </c>
      <c r="AT469" s="24" t="e">
        <f>IF(#REF!="OU",1,IF(AND(#REF!="OD",AS469=0),1,IF(AND(#REF!="OS",AS469=0),0,IF(AND(#REF!="OD",AS469=1),0,IF(AND(#REF!="OS",AS469=1),1,"")))))</f>
        <v>#REF!</v>
      </c>
      <c r="AU469">
        <v>8</v>
      </c>
      <c r="AW469" s="33">
        <v>41899</v>
      </c>
      <c r="AZ469" s="27" t="str">
        <f>IF(AND(ISNUMBER(AW469),ISNUMBER(AY469)),DAYS360(AW469,AY469)/30,"")</f>
        <v/>
      </c>
      <c r="BA469" t="s">
        <v>101</v>
      </c>
      <c r="BB469" s="27">
        <v>0</v>
      </c>
      <c r="BC469">
        <v>5.1219999999999999</v>
      </c>
      <c r="BD469">
        <v>14.242000000000001</v>
      </c>
      <c r="BE469">
        <v>4.2519999999999998</v>
      </c>
      <c r="BF469">
        <v>10.289</v>
      </c>
      <c r="BJ469" s="41"/>
      <c r="BL469">
        <v>1</v>
      </c>
      <c r="BP469">
        <f t="shared" si="399"/>
        <v>-0.87000000000000011</v>
      </c>
      <c r="BQ469">
        <f t="shared" si="378"/>
        <v>-3.9530000000000012</v>
      </c>
      <c r="BR469">
        <f t="shared" si="379"/>
        <v>-3.0830000000000011</v>
      </c>
      <c r="BS469" t="str">
        <f t="shared" si="400"/>
        <v/>
      </c>
      <c r="BT469" t="str">
        <f t="shared" si="380"/>
        <v/>
      </c>
      <c r="BU469" t="str">
        <f t="shared" si="381"/>
        <v/>
      </c>
      <c r="BX469" s="24" t="str">
        <f t="shared" si="382"/>
        <v/>
      </c>
      <c r="BY469" s="24" t="str">
        <f t="shared" si="383"/>
        <v/>
      </c>
      <c r="BZ469" s="24" t="str">
        <f t="shared" si="384"/>
        <v/>
      </c>
      <c r="CA469" s="24" t="str">
        <f t="shared" si="385"/>
        <v/>
      </c>
      <c r="CB469" s="24" t="str">
        <f t="shared" si="401"/>
        <v/>
      </c>
      <c r="CC469" s="24">
        <f t="shared" si="386"/>
        <v>0</v>
      </c>
      <c r="CD469" s="25" t="str">
        <f t="shared" si="387"/>
        <v/>
      </c>
      <c r="CE469" s="24" t="str">
        <f t="shared" si="388"/>
        <v/>
      </c>
      <c r="CF469">
        <f t="shared" si="389"/>
        <v>0</v>
      </c>
      <c r="CG469" t="str">
        <f t="shared" si="402"/>
        <v/>
      </c>
      <c r="CH469" t="str">
        <f t="shared" si="403"/>
        <v/>
      </c>
      <c r="CI469" t="str">
        <f t="shared" si="404"/>
        <v/>
      </c>
      <c r="CJ469" t="str">
        <f t="shared" si="405"/>
        <v/>
      </c>
      <c r="CK469" t="e">
        <f t="shared" si="411"/>
        <v>#REF!</v>
      </c>
      <c r="CL469" t="e">
        <f t="shared" si="408"/>
        <v>#VALUE!</v>
      </c>
      <c r="CM469" t="e">
        <f t="shared" si="409"/>
        <v>#VALUE!</v>
      </c>
      <c r="CN469" t="str">
        <f t="shared" si="390"/>
        <v/>
      </c>
      <c r="CO469" t="str">
        <f t="shared" si="391"/>
        <v/>
      </c>
    </row>
    <row r="470" spans="1:93" ht="16" hidden="1" x14ac:dyDescent="0.2">
      <c r="A470">
        <v>577</v>
      </c>
      <c r="B470" t="s">
        <v>892</v>
      </c>
      <c r="C470" t="s">
        <v>94</v>
      </c>
      <c r="J470" t="str">
        <f t="shared" si="370"/>
        <v>Ron Wolf_1</v>
      </c>
      <c r="K470" s="22">
        <v>18042</v>
      </c>
      <c r="L470">
        <v>0</v>
      </c>
      <c r="M470" s="22"/>
      <c r="N470" s="22"/>
      <c r="O470">
        <v>0</v>
      </c>
      <c r="P470">
        <v>0</v>
      </c>
      <c r="Q470">
        <v>0</v>
      </c>
      <c r="R470">
        <f t="shared" si="371"/>
        <v>0</v>
      </c>
      <c r="S470">
        <f t="shared" si="372"/>
        <v>0</v>
      </c>
      <c r="T470">
        <f t="shared" si="373"/>
        <v>0</v>
      </c>
      <c r="U470">
        <f t="shared" si="374"/>
        <v>0</v>
      </c>
      <c r="V470">
        <f t="shared" si="375"/>
        <v>0</v>
      </c>
      <c r="W470">
        <f t="shared" si="412"/>
        <v>0</v>
      </c>
      <c r="X470">
        <f t="shared" si="376"/>
        <v>0</v>
      </c>
      <c r="Y470" s="50" t="s">
        <v>1649</v>
      </c>
      <c r="Z470">
        <v>0</v>
      </c>
      <c r="AA470" s="31">
        <f t="shared" si="410"/>
        <v>0</v>
      </c>
      <c r="AB470">
        <f t="shared" si="413"/>
        <v>1</v>
      </c>
      <c r="AE470">
        <f t="shared" si="377"/>
        <v>0</v>
      </c>
      <c r="AF470">
        <f t="shared" si="414"/>
        <v>0</v>
      </c>
      <c r="AG470">
        <f t="shared" si="407"/>
        <v>0</v>
      </c>
      <c r="AH470">
        <v>0</v>
      </c>
      <c r="AJ470">
        <f t="shared" si="415"/>
        <v>0</v>
      </c>
      <c r="AK470" s="22"/>
      <c r="AO470" s="24">
        <f>IF(ISERROR(VLOOKUP($J470,[2]Dominace!$G$1:$AZ$139,3,FALSE)),"",VLOOKUP($J470,[2]Dominace!$G$1:$AZ$139,3,FALSE))</f>
        <v>1</v>
      </c>
      <c r="AP470" s="25">
        <f t="shared" si="398"/>
        <v>64.463013698630135</v>
      </c>
      <c r="AQ470">
        <v>2</v>
      </c>
      <c r="AR470">
        <v>1</v>
      </c>
      <c r="AS470" s="24">
        <v>1</v>
      </c>
      <c r="AT470" s="24" t="e">
        <f>IF(#REF!="OU",1,IF(AND(#REF!="OD",AS470=0),1,IF(AND(#REF!="OS",AS470=0),0,IF(AND(#REF!="OD",AS470=1),0,IF(AND(#REF!="OS",AS470=1),1,"")))))</f>
        <v>#REF!</v>
      </c>
      <c r="AU470">
        <v>8</v>
      </c>
      <c r="AW470" s="33">
        <v>41915</v>
      </c>
      <c r="AY470" s="22">
        <v>42030</v>
      </c>
      <c r="AZ470" s="27">
        <f>IF(AND(ISNUMBER(AW470),ISNUMBER(AY470)),DAYS360(AW470,AY470)/30,"")</f>
        <v>3.7666666666666666</v>
      </c>
      <c r="BA470" t="s">
        <v>101</v>
      </c>
      <c r="BB470" s="27">
        <v>0</v>
      </c>
      <c r="BC470">
        <v>1.94</v>
      </c>
      <c r="BJ470">
        <v>1.94</v>
      </c>
      <c r="BL470">
        <v>1</v>
      </c>
      <c r="BP470">
        <f t="shared" si="399"/>
        <v>-1.94</v>
      </c>
      <c r="BQ470">
        <f t="shared" si="378"/>
        <v>0</v>
      </c>
      <c r="BR470">
        <f t="shared" si="379"/>
        <v>1.94</v>
      </c>
      <c r="BS470">
        <f t="shared" si="400"/>
        <v>0</v>
      </c>
      <c r="BT470" t="str">
        <f t="shared" si="380"/>
        <v/>
      </c>
      <c r="BU470" t="str">
        <f t="shared" si="381"/>
        <v/>
      </c>
      <c r="BX470" s="24" t="str">
        <f t="shared" si="382"/>
        <v/>
      </c>
      <c r="BY470" s="24" t="str">
        <f t="shared" si="383"/>
        <v/>
      </c>
      <c r="BZ470" s="24" t="str">
        <f t="shared" si="384"/>
        <v/>
      </c>
      <c r="CA470" s="24" t="str">
        <f t="shared" si="385"/>
        <v/>
      </c>
      <c r="CB470" s="24" t="str">
        <f t="shared" si="401"/>
        <v/>
      </c>
      <c r="CC470" s="24">
        <f t="shared" si="386"/>
        <v>1</v>
      </c>
      <c r="CD470" s="25">
        <f t="shared" si="387"/>
        <v>0</v>
      </c>
      <c r="CE470" s="24" t="str">
        <f t="shared" si="388"/>
        <v/>
      </c>
      <c r="CF470">
        <f t="shared" si="389"/>
        <v>1</v>
      </c>
      <c r="CG470">
        <f t="shared" si="402"/>
        <v>0</v>
      </c>
      <c r="CH470">
        <f t="shared" si="403"/>
        <v>0</v>
      </c>
      <c r="CI470">
        <f t="shared" si="404"/>
        <v>0</v>
      </c>
      <c r="CJ470">
        <f t="shared" si="405"/>
        <v>0</v>
      </c>
      <c r="CK470" t="e">
        <f t="shared" si="411"/>
        <v>#REF!</v>
      </c>
      <c r="CL470">
        <f t="shared" si="408"/>
        <v>2</v>
      </c>
      <c r="CM470">
        <f t="shared" si="409"/>
        <v>1</v>
      </c>
      <c r="CN470" t="str">
        <f t="shared" si="390"/>
        <v/>
      </c>
      <c r="CO470">
        <f t="shared" si="391"/>
        <v>1</v>
      </c>
    </row>
    <row r="471" spans="1:93" ht="16" hidden="1" x14ac:dyDescent="0.2">
      <c r="A471">
        <v>578</v>
      </c>
      <c r="B471" t="s">
        <v>894</v>
      </c>
      <c r="C471" t="s">
        <v>94</v>
      </c>
      <c r="J471" t="str">
        <f t="shared" si="370"/>
        <v>Marjorie Denker_0</v>
      </c>
      <c r="K471" s="22">
        <v>11802</v>
      </c>
      <c r="L471">
        <v>1</v>
      </c>
      <c r="M471" s="22" t="s">
        <v>92</v>
      </c>
      <c r="N471" s="22"/>
      <c r="O471">
        <v>1</v>
      </c>
      <c r="R471">
        <f t="shared" si="371"/>
        <v>0</v>
      </c>
      <c r="S471">
        <f t="shared" si="372"/>
        <v>0</v>
      </c>
      <c r="T471">
        <f t="shared" si="373"/>
        <v>0</v>
      </c>
      <c r="U471">
        <f t="shared" si="374"/>
        <v>0</v>
      </c>
      <c r="V471">
        <f t="shared" si="375"/>
        <v>0</v>
      </c>
      <c r="W471">
        <f t="shared" si="412"/>
        <v>0</v>
      </c>
      <c r="X471">
        <f t="shared" si="376"/>
        <v>0</v>
      </c>
      <c r="Y471" s="22" t="s">
        <v>1650</v>
      </c>
      <c r="Z471">
        <v>0</v>
      </c>
      <c r="AA471" s="31">
        <f t="shared" si="410"/>
        <v>0</v>
      </c>
      <c r="AB471">
        <f t="shared" si="413"/>
        <v>0</v>
      </c>
      <c r="AC471">
        <v>0</v>
      </c>
      <c r="AD471">
        <v>0</v>
      </c>
      <c r="AE471">
        <f t="shared" si="377"/>
        <v>0</v>
      </c>
      <c r="AF471">
        <f t="shared" si="414"/>
        <v>1</v>
      </c>
      <c r="AG471">
        <f t="shared" si="407"/>
        <v>0</v>
      </c>
      <c r="AH471">
        <v>0</v>
      </c>
      <c r="AJ471">
        <f t="shared" si="415"/>
        <v>0</v>
      </c>
      <c r="AK471" s="22"/>
      <c r="AM471">
        <v>11</v>
      </c>
      <c r="AN471">
        <v>18</v>
      </c>
      <c r="AO471" s="24">
        <f>IF(ISERROR(VLOOKUP($J471,[2]Dominace!$G$1:$AZ$139,3,FALSE)),"",VLOOKUP($J471,[2]Dominace!$G$1:$AZ$139,3,FALSE))</f>
        <v>2</v>
      </c>
      <c r="AP471" s="25">
        <f t="shared" si="398"/>
        <v>80.515068493150679</v>
      </c>
      <c r="AQ471">
        <v>2</v>
      </c>
      <c r="AR471">
        <v>1</v>
      </c>
      <c r="AS471" s="24">
        <v>0</v>
      </c>
      <c r="AT471" s="24" t="e">
        <f>IF(#REF!="OU",1,IF(AND(#REF!="OD",AS471=0),1,IF(AND(#REF!="OS",AS471=0),0,IF(AND(#REF!="OD",AS471=1),0,IF(AND(#REF!="OS",AS471=1),1,"")))))</f>
        <v>#REF!</v>
      </c>
      <c r="AU471">
        <v>8</v>
      </c>
      <c r="AW471" s="33">
        <v>41619</v>
      </c>
      <c r="AY471" s="22">
        <v>41711</v>
      </c>
      <c r="AZ471" s="27">
        <f>IF(AND(ISNUMBER(AW471),ISNUMBER(AY471)),DAYS360(AW471,AY471)/30,"")</f>
        <v>3.0666666666666669</v>
      </c>
      <c r="BA471" t="s">
        <v>118</v>
      </c>
      <c r="BB471" s="27">
        <v>1</v>
      </c>
      <c r="BC471">
        <v>3.9169999999999998</v>
      </c>
      <c r="BD471">
        <v>19.18</v>
      </c>
      <c r="BE471">
        <v>4.7709999999999999</v>
      </c>
      <c r="BF471">
        <v>19.196000000000002</v>
      </c>
      <c r="BJ471" s="23">
        <v>3.57</v>
      </c>
      <c r="BL471">
        <v>0</v>
      </c>
      <c r="BP471">
        <f t="shared" si="399"/>
        <v>0.85400000000000009</v>
      </c>
      <c r="BQ471">
        <f t="shared" si="378"/>
        <v>1.6000000000001791E-2</v>
      </c>
      <c r="BR471">
        <f t="shared" si="379"/>
        <v>-0.8379999999999983</v>
      </c>
      <c r="BS471">
        <f t="shared" si="400"/>
        <v>-0.34699999999999998</v>
      </c>
      <c r="BT471" t="str">
        <f t="shared" si="380"/>
        <v/>
      </c>
      <c r="BU471" t="str">
        <f t="shared" si="381"/>
        <v/>
      </c>
      <c r="BX471" s="24" t="str">
        <f t="shared" si="382"/>
        <v/>
      </c>
      <c r="BY471" s="24" t="str">
        <f t="shared" si="383"/>
        <v/>
      </c>
      <c r="BZ471" s="24" t="str">
        <f t="shared" si="384"/>
        <v/>
      </c>
      <c r="CA471" s="24" t="str">
        <f t="shared" si="385"/>
        <v/>
      </c>
      <c r="CB471" s="24" t="str">
        <f t="shared" si="401"/>
        <v/>
      </c>
      <c r="CC471" s="24">
        <f t="shared" si="386"/>
        <v>1</v>
      </c>
      <c r="CD471" s="25">
        <f t="shared" si="387"/>
        <v>0</v>
      </c>
      <c r="CE471" s="24" t="str">
        <f t="shared" si="388"/>
        <v/>
      </c>
      <c r="CF471">
        <f t="shared" si="389"/>
        <v>1</v>
      </c>
      <c r="CG471">
        <f t="shared" si="402"/>
        <v>1</v>
      </c>
      <c r="CH471">
        <f t="shared" si="403"/>
        <v>0</v>
      </c>
      <c r="CI471">
        <f t="shared" si="404"/>
        <v>0</v>
      </c>
      <c r="CJ471">
        <f t="shared" si="405"/>
        <v>1</v>
      </c>
      <c r="CK471" t="e">
        <f t="shared" si="411"/>
        <v>#REF!</v>
      </c>
      <c r="CL471">
        <f t="shared" si="408"/>
        <v>2.347</v>
      </c>
      <c r="CM471">
        <f t="shared" si="409"/>
        <v>1</v>
      </c>
      <c r="CN471" t="str">
        <f t="shared" si="390"/>
        <v/>
      </c>
      <c r="CO471" t="str">
        <f t="shared" si="391"/>
        <v/>
      </c>
    </row>
    <row r="472" spans="1:93" ht="16" x14ac:dyDescent="0.2">
      <c r="A472">
        <v>583</v>
      </c>
      <c r="B472" t="s">
        <v>919</v>
      </c>
      <c r="C472" t="s">
        <v>94</v>
      </c>
      <c r="J472" t="str">
        <f t="shared" si="370"/>
        <v>Adriana Curi-Gruber_0</v>
      </c>
      <c r="K472" s="22">
        <v>18062</v>
      </c>
      <c r="L472">
        <v>1</v>
      </c>
      <c r="M472" s="22" t="s">
        <v>920</v>
      </c>
      <c r="N472" s="22"/>
      <c r="O472">
        <v>1</v>
      </c>
      <c r="P472">
        <v>1</v>
      </c>
      <c r="Q472">
        <v>0</v>
      </c>
      <c r="R472">
        <f t="shared" si="371"/>
        <v>1</v>
      </c>
      <c r="S472">
        <f t="shared" si="372"/>
        <v>0</v>
      </c>
      <c r="T472">
        <f t="shared" si="373"/>
        <v>0</v>
      </c>
      <c r="U472">
        <f t="shared" si="374"/>
        <v>0</v>
      </c>
      <c r="V472">
        <f t="shared" si="375"/>
        <v>0</v>
      </c>
      <c r="W472">
        <f t="shared" si="412"/>
        <v>0</v>
      </c>
      <c r="X472">
        <f t="shared" si="376"/>
        <v>0</v>
      </c>
      <c r="Y472" s="22"/>
      <c r="Z472">
        <v>0</v>
      </c>
      <c r="AA472" s="31">
        <f t="shared" si="410"/>
        <v>0</v>
      </c>
      <c r="AB472">
        <f t="shared" si="413"/>
        <v>0</v>
      </c>
      <c r="AC472">
        <v>0</v>
      </c>
      <c r="AD472">
        <v>0</v>
      </c>
      <c r="AE472">
        <f t="shared" si="377"/>
        <v>0</v>
      </c>
      <c r="AF472">
        <f t="shared" si="414"/>
        <v>0</v>
      </c>
      <c r="AG472">
        <f t="shared" si="407"/>
        <v>0</v>
      </c>
      <c r="AH472">
        <v>0</v>
      </c>
      <c r="AJ472">
        <f t="shared" si="415"/>
        <v>0</v>
      </c>
      <c r="AK472" s="22"/>
      <c r="AL472" t="s">
        <v>1654</v>
      </c>
      <c r="AM472">
        <v>5</v>
      </c>
      <c r="AN472" s="49">
        <v>14</v>
      </c>
      <c r="AO472" s="24">
        <v>2</v>
      </c>
      <c r="AP472" s="25">
        <f t="shared" si="398"/>
        <v>58.986301369863014</v>
      </c>
      <c r="AQ472">
        <v>1</v>
      </c>
      <c r="AS472" s="24">
        <v>0</v>
      </c>
      <c r="AT472" s="24">
        <v>0</v>
      </c>
      <c r="AU472" s="27">
        <v>8</v>
      </c>
      <c r="AV472" s="27"/>
      <c r="AW472" s="29">
        <v>39906</v>
      </c>
      <c r="AX472" s="22" t="str">
        <f>IF(ISERROR(VLOOKUP($J472,'[2]early late'!$G$1:$BT$134,7,FALSE)),"",VLOOKUP($J472,'[2]early late'!$G$1:$BT$134,7,FALSE))</f>
        <v/>
      </c>
      <c r="AY472" s="29">
        <v>39965</v>
      </c>
      <c r="AZ472" s="27">
        <v>1.93333333333333</v>
      </c>
      <c r="BA472" t="s">
        <v>118</v>
      </c>
      <c r="BB472" s="25">
        <f t="shared" ref="BB472:BB503" si="416">IF($BA472="OD",0,IF($BA472="OS",1,IF($BA472="OU",2,IF($BA472="null",3,""))))</f>
        <v>1</v>
      </c>
      <c r="BC472">
        <v>5.29</v>
      </c>
      <c r="BD472">
        <v>17.61</v>
      </c>
      <c r="BE472">
        <v>4.67</v>
      </c>
      <c r="BF472">
        <v>16.89</v>
      </c>
      <c r="BG472" s="27" t="str">
        <f>IF(ISERROR(VLOOKUP($J472,'[2]early late'!$G$1:$BT$134,8,FALSE)),"",VLOOKUP($J472,'[2]early late'!$G$1:$BT$134,8,FALSE))</f>
        <v/>
      </c>
      <c r="BH472" s="27" t="str">
        <f>IF(ISERROR(VLOOKUP($J472,'[2]early late'!$G$1:$BT$134,9,FALSE)),"",VLOOKUP($J472,'[2]early late'!$G$1:$BT$134,9,FALSE))</f>
        <v/>
      </c>
      <c r="BJ472">
        <v>4.34</v>
      </c>
      <c r="BK472">
        <v>17.440000000000001</v>
      </c>
      <c r="BN472" s="28" t="str">
        <f>IF(ISERROR(VLOOKUP($J472,'[2]early late'!$G$1:$BT$134,40,FALSE)),"",VLOOKUP($J472,'[2]early late'!$G$1:$BT$134,40,FALSE))</f>
        <v/>
      </c>
      <c r="BO472" s="28" t="str">
        <f>IF(ISERROR(VLOOKUP($J472,'[2]early late'!$G$1:$BT$134,41,FALSE)),"",VLOOKUP($J472,'[2]early late'!$G$1:$BT$134,41,FALSE))</f>
        <v/>
      </c>
      <c r="BP472">
        <f t="shared" si="399"/>
        <v>-0.62000000000000011</v>
      </c>
      <c r="BQ472">
        <f t="shared" si="378"/>
        <v>-0.71999999999999886</v>
      </c>
      <c r="BR472">
        <f t="shared" si="379"/>
        <v>-9.9999999999998757E-2</v>
      </c>
      <c r="BS472">
        <f t="shared" si="400"/>
        <v>-0.95000000000000018</v>
      </c>
      <c r="BT472">
        <f t="shared" si="380"/>
        <v>-0.16999999999999815</v>
      </c>
      <c r="BU472">
        <f t="shared" si="381"/>
        <v>0.78000000000000114</v>
      </c>
      <c r="BW472" s="24">
        <f t="shared" ref="BW472:BW503" si="417">IF(ISNUMBER($BB472),IF(OR($BB472=$AS472,$BB472=2),1,0),"")</f>
        <v>0</v>
      </c>
      <c r="BX472" s="24">
        <f t="shared" si="382"/>
        <v>0.79</v>
      </c>
      <c r="BY472" s="24">
        <f t="shared" si="383"/>
        <v>2.2600000000000002</v>
      </c>
      <c r="BZ472" s="24">
        <f t="shared" si="384"/>
        <v>1.3399999999999999</v>
      </c>
      <c r="CA472" s="24">
        <f t="shared" si="385"/>
        <v>0</v>
      </c>
      <c r="CB472" s="24" t="str">
        <f t="shared" si="401"/>
        <v/>
      </c>
      <c r="CC472" s="24">
        <f t="shared" si="386"/>
        <v>0</v>
      </c>
      <c r="CD472" s="25">
        <f t="shared" si="387"/>
        <v>0</v>
      </c>
      <c r="CE472" s="24">
        <f t="shared" si="388"/>
        <v>0</v>
      </c>
      <c r="CF472">
        <f t="shared" si="389"/>
        <v>1</v>
      </c>
      <c r="CG472">
        <f t="shared" si="402"/>
        <v>1</v>
      </c>
      <c r="CH472">
        <f t="shared" si="403"/>
        <v>0</v>
      </c>
      <c r="CI472">
        <f t="shared" si="404"/>
        <v>1</v>
      </c>
      <c r="CJ472">
        <f t="shared" si="405"/>
        <v>1</v>
      </c>
      <c r="CK472" t="str">
        <f t="shared" si="411"/>
        <v/>
      </c>
      <c r="CL472">
        <f t="shared" si="408"/>
        <v>2.95</v>
      </c>
      <c r="CM472">
        <f t="shared" si="409"/>
        <v>1</v>
      </c>
      <c r="CN472" t="str">
        <f t="shared" si="390"/>
        <v/>
      </c>
      <c r="CO472" t="str">
        <f t="shared" si="391"/>
        <v/>
      </c>
    </row>
    <row r="473" spans="1:93" ht="16" x14ac:dyDescent="0.2">
      <c r="A473">
        <v>591</v>
      </c>
      <c r="B473" t="s">
        <v>948</v>
      </c>
      <c r="C473" t="s">
        <v>94</v>
      </c>
      <c r="D473" t="s">
        <v>949</v>
      </c>
      <c r="E473" t="s">
        <v>795</v>
      </c>
      <c r="F473" t="s">
        <v>97</v>
      </c>
      <c r="G473">
        <v>90278</v>
      </c>
      <c r="H473" t="s">
        <v>950</v>
      </c>
      <c r="J473" t="str">
        <f t="shared" si="370"/>
        <v>Deja Wong Barrera_1</v>
      </c>
      <c r="K473" s="22">
        <f>IF(ISERROR(VLOOKUP($J473,'[2]early late'!$G$1:$BT$134,4,FALSE)),"",VLOOKUP($J473,'[2]early late'!$G$1:$BT$134,4,FALSE))</f>
        <v>29747</v>
      </c>
      <c r="L473">
        <v>0</v>
      </c>
      <c r="M473" s="22"/>
      <c r="N473" s="22"/>
      <c r="O473">
        <v>0</v>
      </c>
      <c r="P473">
        <v>0</v>
      </c>
      <c r="Q473">
        <v>0</v>
      </c>
      <c r="R473">
        <f t="shared" si="371"/>
        <v>0</v>
      </c>
      <c r="S473">
        <f t="shared" si="372"/>
        <v>0</v>
      </c>
      <c r="T473">
        <f t="shared" si="373"/>
        <v>0</v>
      </c>
      <c r="U473">
        <f t="shared" si="374"/>
        <v>0</v>
      </c>
      <c r="V473">
        <f t="shared" si="375"/>
        <v>0</v>
      </c>
      <c r="W473">
        <f t="shared" si="412"/>
        <v>0</v>
      </c>
      <c r="X473">
        <f t="shared" si="376"/>
        <v>0</v>
      </c>
      <c r="Y473" s="22"/>
      <c r="Z473">
        <v>0</v>
      </c>
      <c r="AA473" s="31">
        <f t="shared" si="410"/>
        <v>0</v>
      </c>
      <c r="AB473">
        <f t="shared" si="413"/>
        <v>0</v>
      </c>
      <c r="AC473">
        <v>0</v>
      </c>
      <c r="AD473">
        <v>0</v>
      </c>
      <c r="AE473">
        <f t="shared" si="377"/>
        <v>0</v>
      </c>
      <c r="AF473">
        <f t="shared" si="414"/>
        <v>0</v>
      </c>
      <c r="AG473">
        <f t="shared" si="407"/>
        <v>0</v>
      </c>
      <c r="AH473">
        <v>0</v>
      </c>
      <c r="AJ473">
        <f t="shared" si="415"/>
        <v>0</v>
      </c>
      <c r="AK473" s="22"/>
      <c r="AN473">
        <f>IF(ISERROR(VLOOKUP($J473,'[2]early late'!$G$1:$BT$134,6,FALSE)),"",VLOOKUP($J473,'[2]early late'!$G$1:$BT$134,6,FALSE))</f>
        <v>12</v>
      </c>
      <c r="AO473" s="24">
        <v>2</v>
      </c>
      <c r="AP473" s="25">
        <f t="shared" si="398"/>
        <v>25.306849315068494</v>
      </c>
      <c r="AQ473">
        <v>1</v>
      </c>
      <c r="AS473" s="24">
        <v>1</v>
      </c>
      <c r="AT473" s="24">
        <v>0</v>
      </c>
      <c r="AU473" s="27">
        <v>8</v>
      </c>
      <c r="AV473" s="27"/>
      <c r="AW473" s="22">
        <v>39120</v>
      </c>
      <c r="AX473" s="22">
        <f>IF(ISERROR(VLOOKUP($J473,'[2]early late'!$G$1:$BT$134,7,FALSE)),"",VLOOKUP($J473,'[2]early late'!$G$1:$BT$134,7,FALSE))</f>
        <v>39125</v>
      </c>
      <c r="AY473" s="22">
        <v>39198</v>
      </c>
      <c r="AZ473" s="27">
        <v>2.6333333333333302</v>
      </c>
      <c r="BA473" t="s">
        <v>101</v>
      </c>
      <c r="BB473" s="25">
        <f t="shared" si="416"/>
        <v>0</v>
      </c>
      <c r="BC473" s="27">
        <v>4.66</v>
      </c>
      <c r="BD473" s="27">
        <v>19.350000000000001</v>
      </c>
      <c r="BE473" s="27">
        <v>4.59</v>
      </c>
      <c r="BF473" s="27">
        <v>17.5</v>
      </c>
      <c r="BG473" s="27">
        <f>IF(ISERROR(VLOOKUP($J473,'[2]early late'!$G$1:$BT$134,8,FALSE)),"",VLOOKUP($J473,'[2]early late'!$G$1:$BT$134,8,FALSE))</f>
        <v>5</v>
      </c>
      <c r="BH473" s="27">
        <f>IF(ISERROR(VLOOKUP($J473,'[2]early late'!$G$1:$BT$134,9,FALSE)),"",VLOOKUP($J473,'[2]early late'!$G$1:$BT$134,9,FALSE))</f>
        <v>3.33</v>
      </c>
      <c r="BI473" s="27"/>
      <c r="BJ473" s="27">
        <v>4.72</v>
      </c>
      <c r="BK473" s="27">
        <v>18.23</v>
      </c>
      <c r="BM473" s="28"/>
      <c r="BN473" s="28">
        <f>IF(ISERROR(VLOOKUP($J473,'[2]early late'!$G$1:$BT$134,40,FALSE)),"",VLOOKUP($J473,'[2]early late'!$G$1:$BT$134,40,FALSE))</f>
        <v>-1.33</v>
      </c>
      <c r="BO473" s="28">
        <f>IF(ISERROR(VLOOKUP($J473,'[2]early late'!$G$1:$BT$134,41,FALSE)),"",VLOOKUP($J473,'[2]early late'!$G$1:$BT$134,41,FALSE))</f>
        <v>1.3899999999999997</v>
      </c>
      <c r="BP473">
        <f t="shared" si="399"/>
        <v>-7.0000000000000284E-2</v>
      </c>
      <c r="BQ473">
        <f t="shared" si="378"/>
        <v>-1.8500000000000014</v>
      </c>
      <c r="BR473">
        <f t="shared" si="379"/>
        <v>-1.7800000000000011</v>
      </c>
      <c r="BS473">
        <f t="shared" si="400"/>
        <v>5.9999999999999609E-2</v>
      </c>
      <c r="BT473">
        <f t="shared" si="380"/>
        <v>-1.120000000000001</v>
      </c>
      <c r="BU473">
        <f t="shared" si="381"/>
        <v>-1.1799999999999997</v>
      </c>
      <c r="BW473" s="24">
        <f t="shared" si="417"/>
        <v>0</v>
      </c>
      <c r="BX473" s="24">
        <f t="shared" si="382"/>
        <v>1.3949999999999996</v>
      </c>
      <c r="BY473" s="24">
        <f t="shared" si="383"/>
        <v>2.2120000000000002</v>
      </c>
      <c r="BZ473" s="24">
        <f t="shared" si="384"/>
        <v>0.44200000000000017</v>
      </c>
      <c r="CA473" s="24">
        <f t="shared" si="385"/>
        <v>0</v>
      </c>
      <c r="CB473" s="24" t="str">
        <f t="shared" si="401"/>
        <v/>
      </c>
      <c r="CC473" s="24">
        <f t="shared" si="386"/>
        <v>0</v>
      </c>
      <c r="CD473" s="25">
        <f t="shared" si="387"/>
        <v>0</v>
      </c>
      <c r="CE473" s="24">
        <f t="shared" si="388"/>
        <v>1</v>
      </c>
      <c r="CF473">
        <f t="shared" si="389"/>
        <v>1</v>
      </c>
      <c r="CG473">
        <f t="shared" si="402"/>
        <v>1</v>
      </c>
      <c r="CH473">
        <f t="shared" si="403"/>
        <v>0</v>
      </c>
      <c r="CI473">
        <f t="shared" si="404"/>
        <v>0</v>
      </c>
      <c r="CJ473">
        <f t="shared" si="405"/>
        <v>1</v>
      </c>
      <c r="CK473" t="str">
        <f t="shared" si="411"/>
        <v/>
      </c>
      <c r="CL473">
        <f t="shared" si="408"/>
        <v>1.9400000000000004</v>
      </c>
      <c r="CM473">
        <f t="shared" si="409"/>
        <v>1</v>
      </c>
      <c r="CN473" t="str">
        <f t="shared" si="390"/>
        <v/>
      </c>
      <c r="CO473" t="str">
        <f t="shared" si="391"/>
        <v/>
      </c>
    </row>
    <row r="474" spans="1:93" ht="16" hidden="1" x14ac:dyDescent="0.2">
      <c r="A474">
        <v>655</v>
      </c>
      <c r="B474" t="s">
        <v>1215</v>
      </c>
      <c r="C474" t="s">
        <v>94</v>
      </c>
      <c r="D474" t="s">
        <v>1216</v>
      </c>
      <c r="E474" t="s">
        <v>386</v>
      </c>
      <c r="F474" t="s">
        <v>97</v>
      </c>
      <c r="G474">
        <v>90302</v>
      </c>
      <c r="H474" t="s">
        <v>1217</v>
      </c>
      <c r="J474" t="str">
        <f t="shared" si="370"/>
        <v>Charles Rampton_0</v>
      </c>
      <c r="K474" s="22">
        <v>10755</v>
      </c>
      <c r="L474">
        <v>0</v>
      </c>
      <c r="M474" s="22"/>
      <c r="N474" s="22"/>
      <c r="O474">
        <v>0</v>
      </c>
      <c r="P474">
        <v>0</v>
      </c>
      <c r="Q474">
        <v>0</v>
      </c>
      <c r="R474">
        <f t="shared" si="371"/>
        <v>0</v>
      </c>
      <c r="S474">
        <f t="shared" si="372"/>
        <v>0</v>
      </c>
      <c r="T474">
        <f t="shared" si="373"/>
        <v>0</v>
      </c>
      <c r="U474">
        <f t="shared" si="374"/>
        <v>0</v>
      </c>
      <c r="V474">
        <f t="shared" si="375"/>
        <v>0</v>
      </c>
      <c r="W474">
        <f t="shared" si="412"/>
        <v>0</v>
      </c>
      <c r="X474">
        <f t="shared" si="376"/>
        <v>0</v>
      </c>
      <c r="Y474" s="22" t="s">
        <v>1692</v>
      </c>
      <c r="Z474">
        <v>0</v>
      </c>
      <c r="AA474" s="31">
        <f t="shared" si="410"/>
        <v>0</v>
      </c>
      <c r="AB474">
        <f t="shared" si="413"/>
        <v>0</v>
      </c>
      <c r="AC474">
        <v>0</v>
      </c>
      <c r="AD474">
        <v>0</v>
      </c>
      <c r="AE474">
        <f t="shared" si="377"/>
        <v>1</v>
      </c>
      <c r="AF474">
        <v>1</v>
      </c>
      <c r="AG474">
        <f t="shared" si="407"/>
        <v>0</v>
      </c>
      <c r="AH474">
        <v>0</v>
      </c>
      <c r="AJ474">
        <f t="shared" si="415"/>
        <v>0</v>
      </c>
      <c r="AK474" s="22" t="s">
        <v>799</v>
      </c>
      <c r="AM474">
        <v>13</v>
      </c>
      <c r="AN474">
        <v>12</v>
      </c>
      <c r="AO474" s="24">
        <v>1</v>
      </c>
      <c r="AP474" s="25">
        <f t="shared" si="398"/>
        <v>75.164383561643831</v>
      </c>
      <c r="AQ474">
        <v>2</v>
      </c>
      <c r="AS474" s="24">
        <v>0</v>
      </c>
      <c r="AT474" s="24">
        <v>1</v>
      </c>
      <c r="AU474" s="27">
        <v>8</v>
      </c>
      <c r="AV474" s="27"/>
      <c r="AW474" s="22">
        <v>38590</v>
      </c>
      <c r="AX474" s="22" t="str">
        <f>IF(ISERROR(VLOOKUP($J474,'[2]early late'!$G$1:$BT$134,7,FALSE)),"",VLOOKUP($J474,'[2]early late'!$G$1:$BT$134,7,FALSE))</f>
        <v/>
      </c>
      <c r="AY474" s="22">
        <v>38596</v>
      </c>
      <c r="AZ474" s="27">
        <f t="shared" ref="AZ474:AZ493" si="418">IF(AND(ISNUMBER(AW474),ISNUMBER(AY474)),DAYS360(AW474,AY474)/30,"")</f>
        <v>0.16666666666666666</v>
      </c>
      <c r="BA474" t="s">
        <v>101</v>
      </c>
      <c r="BB474" s="25">
        <f t="shared" si="416"/>
        <v>0</v>
      </c>
      <c r="BC474" s="27">
        <v>0</v>
      </c>
      <c r="BD474" s="27">
        <v>15.79</v>
      </c>
      <c r="BE474" s="27">
        <v>1.9</v>
      </c>
      <c r="BF474" s="27">
        <v>12.85</v>
      </c>
      <c r="BG474" s="27" t="str">
        <f>IF(ISERROR(VLOOKUP($J474,'[2]early late'!$G$1:$BT$134,8,FALSE)),"",VLOOKUP($J474,'[2]early late'!$G$1:$BT$134,8,FALSE))</f>
        <v/>
      </c>
      <c r="BH474" s="27" t="str">
        <f>IF(ISERROR(VLOOKUP($J474,'[2]early late'!$G$1:$BT$134,9,FALSE)),"",VLOOKUP($J474,'[2]early late'!$G$1:$BT$134,9,FALSE))</f>
        <v/>
      </c>
      <c r="BI474" s="27"/>
      <c r="BJ474" s="34" t="s">
        <v>1252</v>
      </c>
      <c r="BM474" s="28" t="s">
        <v>1220</v>
      </c>
      <c r="BN474" s="28" t="str">
        <f>IF(ISERROR(VLOOKUP($J474,'[2]early late'!$G$1:$BT$134,40,FALSE)),"",VLOOKUP($J474,'[2]early late'!$G$1:$BT$134,40,FALSE))</f>
        <v/>
      </c>
      <c r="BO474" s="28" t="str">
        <f>IF(ISERROR(VLOOKUP($J474,'[2]early late'!$G$1:$BT$134,41,FALSE)),"",VLOOKUP($J474,'[2]early late'!$G$1:$BT$134,41,FALSE))</f>
        <v/>
      </c>
      <c r="BP474">
        <f t="shared" si="399"/>
        <v>1.9</v>
      </c>
      <c r="BQ474">
        <f t="shared" si="378"/>
        <v>-2.9399999999999995</v>
      </c>
      <c r="BR474">
        <f t="shared" si="379"/>
        <v>-4.84</v>
      </c>
      <c r="BS474" t="str">
        <f t="shared" si="400"/>
        <v/>
      </c>
      <c r="BT474" t="str">
        <f t="shared" si="380"/>
        <v/>
      </c>
      <c r="BU474" t="str">
        <f t="shared" si="381"/>
        <v/>
      </c>
      <c r="BW474" s="24">
        <f t="shared" si="417"/>
        <v>1</v>
      </c>
      <c r="BX474" s="24" t="str">
        <f t="shared" si="382"/>
        <v/>
      </c>
      <c r="BY474" s="24" t="str">
        <f t="shared" si="383"/>
        <v/>
      </c>
      <c r="BZ474" s="24" t="str">
        <f t="shared" si="384"/>
        <v/>
      </c>
      <c r="CA474" s="24" t="str">
        <f t="shared" si="385"/>
        <v/>
      </c>
      <c r="CB474" s="24">
        <f t="shared" si="401"/>
        <v>0</v>
      </c>
      <c r="CC474" s="24">
        <f t="shared" si="386"/>
        <v>1</v>
      </c>
      <c r="CD474" s="25" t="str">
        <f t="shared" si="387"/>
        <v/>
      </c>
      <c r="CE474" s="24" t="str">
        <f t="shared" si="388"/>
        <v/>
      </c>
      <c r="CF474">
        <f t="shared" si="389"/>
        <v>0</v>
      </c>
      <c r="CG474" t="str">
        <f t="shared" si="402"/>
        <v/>
      </c>
      <c r="CH474" t="str">
        <f t="shared" si="403"/>
        <v/>
      </c>
      <c r="CI474" t="str">
        <f t="shared" si="404"/>
        <v/>
      </c>
      <c r="CJ474" t="str">
        <f t="shared" si="405"/>
        <v/>
      </c>
      <c r="CK474" t="str">
        <f t="shared" si="411"/>
        <v/>
      </c>
      <c r="CN474">
        <f t="shared" si="390"/>
        <v>1</v>
      </c>
      <c r="CO474" t="str">
        <f t="shared" si="391"/>
        <v/>
      </c>
    </row>
    <row r="475" spans="1:93" ht="16" hidden="1" x14ac:dyDescent="0.2">
      <c r="A475">
        <v>28</v>
      </c>
      <c r="B475" t="s">
        <v>169</v>
      </c>
      <c r="C475" t="s">
        <v>94</v>
      </c>
      <c r="D475" t="s">
        <v>170</v>
      </c>
      <c r="E475" t="s">
        <v>171</v>
      </c>
      <c r="F475" t="s">
        <v>97</v>
      </c>
      <c r="G475">
        <v>90265</v>
      </c>
      <c r="H475" t="s">
        <v>172</v>
      </c>
      <c r="J475" t="str">
        <f t="shared" si="370"/>
        <v>Boyd A Zontelli_1</v>
      </c>
      <c r="K475" s="22">
        <f>IF(ISERROR(VLOOKUP($J475,'[1]early late'!$G$1:$BT$134,4,FALSE)),"",VLOOKUP($J475,'[1]early late'!$G$1:$BT$134,4,FALSE))</f>
        <v>12179</v>
      </c>
      <c r="L475">
        <v>0</v>
      </c>
      <c r="M475" s="22"/>
      <c r="N475" s="22"/>
      <c r="O475">
        <v>0</v>
      </c>
      <c r="P475">
        <v>0</v>
      </c>
      <c r="Q475">
        <v>0</v>
      </c>
      <c r="R475">
        <f t="shared" si="371"/>
        <v>0</v>
      </c>
      <c r="S475">
        <f t="shared" si="372"/>
        <v>0</v>
      </c>
      <c r="T475">
        <f t="shared" si="373"/>
        <v>0</v>
      </c>
      <c r="U475">
        <f t="shared" si="374"/>
        <v>0</v>
      </c>
      <c r="V475">
        <f t="shared" si="375"/>
        <v>0</v>
      </c>
      <c r="W475">
        <f t="shared" si="412"/>
        <v>0</v>
      </c>
      <c r="X475">
        <f t="shared" si="376"/>
        <v>0</v>
      </c>
      <c r="Y475" s="22" t="s">
        <v>173</v>
      </c>
      <c r="Z475">
        <v>0</v>
      </c>
      <c r="AA475">
        <f t="shared" si="410"/>
        <v>1</v>
      </c>
      <c r="AB475">
        <f t="shared" si="413"/>
        <v>1</v>
      </c>
      <c r="AC475">
        <v>0</v>
      </c>
      <c r="AD475">
        <v>1</v>
      </c>
      <c r="AE475">
        <f t="shared" si="377"/>
        <v>0</v>
      </c>
      <c r="AF475" s="23">
        <f>IF(ISERROR(SEARCH("canth",Y475)),0,1)</f>
        <v>0</v>
      </c>
      <c r="AG475">
        <f t="shared" si="407"/>
        <v>0</v>
      </c>
      <c r="AH475">
        <v>0</v>
      </c>
      <c r="AJ475">
        <f t="shared" si="415"/>
        <v>0</v>
      </c>
      <c r="AK475" s="22" t="s">
        <v>174</v>
      </c>
      <c r="AL475">
        <v>30</v>
      </c>
      <c r="AN475">
        <f>IF(ISERROR(VLOOKUP($J475,'[1]early late'!$G$1:$BT$134,6,FALSE)),"",VLOOKUP($J475,'[1]early late'!$G$1:$BT$134,6,FALSE))</f>
        <v>15</v>
      </c>
      <c r="AO475" s="24">
        <v>1</v>
      </c>
      <c r="AP475" s="25">
        <f t="shared" si="398"/>
        <v>73.186301369863017</v>
      </c>
      <c r="AQ475">
        <v>1</v>
      </c>
      <c r="AS475" s="26">
        <v>1</v>
      </c>
      <c r="AT475" s="24">
        <v>1</v>
      </c>
      <c r="AU475" s="27">
        <v>8.5</v>
      </c>
      <c r="AW475" s="22">
        <v>39281</v>
      </c>
      <c r="AX475" s="22">
        <f>IF(ISERROR(VLOOKUP($J475,'[1]early late'!$G$1:$BT$134,7,FALSE)),"",VLOOKUP($J475,'[1]early late'!$G$1:$BT$134,7,FALSE))</f>
        <v>39286</v>
      </c>
      <c r="AY475" s="22">
        <v>39384</v>
      </c>
      <c r="AZ475" s="27">
        <f t="shared" si="418"/>
        <v>3.3666666666666667</v>
      </c>
      <c r="BA475" t="s">
        <v>118</v>
      </c>
      <c r="BB475" s="25">
        <f t="shared" si="416"/>
        <v>1</v>
      </c>
      <c r="BC475" s="27">
        <v>1.72</v>
      </c>
      <c r="BD475" s="27">
        <v>10.182</v>
      </c>
      <c r="BE475" s="27">
        <v>3.25</v>
      </c>
      <c r="BF475" s="27">
        <v>17.21</v>
      </c>
      <c r="BG475" s="27">
        <f>IF(ISERROR(VLOOKUP($J475,'[1]early late'!$G$1:$BT$134,8,FALSE)),"",VLOOKUP($J475,'[1]early late'!$G$1:$BT$134,8,FALSE))</f>
        <v>5</v>
      </c>
      <c r="BH475" s="27">
        <f>IF(ISERROR(VLOOKUP($J475,'[1]early late'!$G$1:$BT$134,9,FALSE)),"",VLOOKUP($J475,'[1]early late'!$G$1:$BT$134,9,FALSE))</f>
        <v>2.14</v>
      </c>
      <c r="BI475" s="27"/>
      <c r="BJ475">
        <v>3.07</v>
      </c>
      <c r="BK475">
        <v>10.37</v>
      </c>
      <c r="BM475" s="28"/>
      <c r="BN475" s="28">
        <f>IF(ISERROR(VLOOKUP($J475,'[1]early late'!$G$1:$BT$134,40,FALSE)),"",VLOOKUP($J475,'[1]early late'!$G$1:$BT$134,40,FALSE))</f>
        <v>0.42000000000000015</v>
      </c>
      <c r="BO475" s="28">
        <f>IF(ISERROR(VLOOKUP($J475,'[1]early late'!$G$1:$BT$134,41,FALSE)),"",VLOOKUP($J475,'[1]early late'!$G$1:$BT$134,41,FALSE))</f>
        <v>0.92999999999999972</v>
      </c>
      <c r="BP475">
        <f t="shared" si="399"/>
        <v>1.53</v>
      </c>
      <c r="BQ475">
        <f t="shared" si="378"/>
        <v>7.0280000000000005</v>
      </c>
      <c r="BR475">
        <f t="shared" si="379"/>
        <v>5.4980000000000002</v>
      </c>
      <c r="BS475">
        <f t="shared" si="400"/>
        <v>1.3499999999999999</v>
      </c>
      <c r="BT475">
        <f t="shared" si="380"/>
        <v>0.18799999999999883</v>
      </c>
      <c r="BU475">
        <f t="shared" si="381"/>
        <v>-1.1620000000000008</v>
      </c>
      <c r="BV475" t="str">
        <f t="shared" ref="BV475:BV493" si="419">IF(ISNUMBER($BL475),IF($BL475=$BW475,1,0),"")</f>
        <v/>
      </c>
      <c r="BW475" s="24">
        <f t="shared" si="417"/>
        <v>1</v>
      </c>
      <c r="BX475" s="24">
        <f t="shared" si="382"/>
        <v>-0.92000000000000037</v>
      </c>
      <c r="BY475" s="24">
        <f t="shared" si="383"/>
        <v>-0.16999999999999993</v>
      </c>
      <c r="BZ475" s="24">
        <f t="shared" si="384"/>
        <v>1.23</v>
      </c>
      <c r="CA475" s="24">
        <f t="shared" si="385"/>
        <v>1</v>
      </c>
      <c r="CB475" s="24">
        <f t="shared" si="401"/>
        <v>0</v>
      </c>
      <c r="CC475" s="24">
        <f t="shared" si="386"/>
        <v>1</v>
      </c>
      <c r="CD475" s="25">
        <f t="shared" si="387"/>
        <v>0</v>
      </c>
      <c r="CE475" s="24">
        <f t="shared" si="388"/>
        <v>0</v>
      </c>
      <c r="CF475">
        <f t="shared" si="389"/>
        <v>1</v>
      </c>
      <c r="CG475">
        <f t="shared" si="402"/>
        <v>1</v>
      </c>
      <c r="CH475">
        <f t="shared" si="403"/>
        <v>1</v>
      </c>
      <c r="CI475">
        <f t="shared" si="404"/>
        <v>1</v>
      </c>
      <c r="CJ475">
        <f t="shared" si="405"/>
        <v>1</v>
      </c>
      <c r="CK475">
        <f t="shared" si="411"/>
        <v>6.2962962962962967</v>
      </c>
      <c r="CL475">
        <f t="shared" ref="CL475:CL538" si="420">IF(ISNUMBER(AU475), (AU475/4)-BS475,"")</f>
        <v>0.77500000000000013</v>
      </c>
      <c r="CM475">
        <f t="shared" ref="CM475:CM538" si="421">IF(ISNUMBER(AU475),IF(ABS(CL475)&gt;0.99999,1,0),"")</f>
        <v>0</v>
      </c>
      <c r="CN475" t="str">
        <f t="shared" si="390"/>
        <v/>
      </c>
      <c r="CO475">
        <f t="shared" si="391"/>
        <v>1</v>
      </c>
    </row>
    <row r="476" spans="1:93" ht="16" hidden="1" x14ac:dyDescent="0.2">
      <c r="A476">
        <v>40</v>
      </c>
      <c r="B476" t="s">
        <v>208</v>
      </c>
      <c r="C476" t="s">
        <v>94</v>
      </c>
      <c r="J476" t="str">
        <f t="shared" si="370"/>
        <v>David Aviv_0</v>
      </c>
      <c r="K476" s="22">
        <v>10580</v>
      </c>
      <c r="L476">
        <v>1</v>
      </c>
      <c r="M476" s="22" t="s">
        <v>209</v>
      </c>
      <c r="N476" s="22"/>
      <c r="O476">
        <v>0</v>
      </c>
      <c r="P476">
        <v>0</v>
      </c>
      <c r="Q476">
        <v>0</v>
      </c>
      <c r="R476">
        <f t="shared" si="371"/>
        <v>0</v>
      </c>
      <c r="S476">
        <f t="shared" si="372"/>
        <v>1</v>
      </c>
      <c r="T476">
        <f t="shared" si="373"/>
        <v>0</v>
      </c>
      <c r="U476">
        <f t="shared" si="374"/>
        <v>0</v>
      </c>
      <c r="V476">
        <f t="shared" si="375"/>
        <v>0</v>
      </c>
      <c r="W476">
        <f t="shared" si="412"/>
        <v>0</v>
      </c>
      <c r="X476">
        <f t="shared" si="376"/>
        <v>0</v>
      </c>
      <c r="Y476" s="22" t="s">
        <v>210</v>
      </c>
      <c r="Z476">
        <v>0</v>
      </c>
      <c r="AA476">
        <f t="shared" si="410"/>
        <v>1</v>
      </c>
      <c r="AB476">
        <f t="shared" si="413"/>
        <v>0</v>
      </c>
      <c r="AC476">
        <v>0</v>
      </c>
      <c r="AD476">
        <v>0</v>
      </c>
      <c r="AE476">
        <v>1</v>
      </c>
      <c r="AF476" s="23">
        <v>1</v>
      </c>
      <c r="AG476">
        <f t="shared" si="407"/>
        <v>1</v>
      </c>
      <c r="AH476">
        <v>0</v>
      </c>
      <c r="AJ476">
        <f t="shared" si="415"/>
        <v>0</v>
      </c>
      <c r="AK476" s="22"/>
      <c r="AM476">
        <v>3</v>
      </c>
      <c r="AN476">
        <v>15</v>
      </c>
      <c r="AO476" s="24">
        <v>1</v>
      </c>
      <c r="AP476" s="25">
        <f t="shared" si="398"/>
        <v>79.939726027397256</v>
      </c>
      <c r="AQ476">
        <v>1</v>
      </c>
      <c r="AS476" s="26">
        <v>0</v>
      </c>
      <c r="AT476" s="24">
        <v>1</v>
      </c>
      <c r="AU476" s="27">
        <v>8.5</v>
      </c>
      <c r="AW476" s="29">
        <v>40184</v>
      </c>
      <c r="AX476" s="22" t="str">
        <f>IF(ISERROR(VLOOKUP($J476,'[1]early late'!$G$1:$BT$134,7,FALSE)),"",VLOOKUP($J476,'[1]early late'!$G$1:$BT$134,7,FALSE))</f>
        <v/>
      </c>
      <c r="AY476" s="29">
        <v>40262</v>
      </c>
      <c r="AZ476" s="27">
        <f t="shared" si="418"/>
        <v>2.6333333333333333</v>
      </c>
      <c r="BA476" t="s">
        <v>118</v>
      </c>
      <c r="BB476" s="25">
        <f t="shared" si="416"/>
        <v>1</v>
      </c>
      <c r="BC476">
        <v>0.8</v>
      </c>
      <c r="BD476">
        <v>13.38</v>
      </c>
      <c r="BE476">
        <v>-0.6</v>
      </c>
      <c r="BF476">
        <v>15.36</v>
      </c>
      <c r="BG476" s="27" t="str">
        <f>IF(ISERROR(VLOOKUP($J476,'[1]early late'!$G$1:$BT$134,8,FALSE)),"",VLOOKUP($J476,'[1]early late'!$G$1:$BT$134,8,FALSE))</f>
        <v/>
      </c>
      <c r="BH476" s="27" t="str">
        <f>IF(ISERROR(VLOOKUP($J476,'[1]early late'!$G$1:$BT$134,9,FALSE)),"",VLOOKUP($J476,'[1]early late'!$G$1:$BT$134,9,FALSE))</f>
        <v/>
      </c>
      <c r="BJ476">
        <v>0.72</v>
      </c>
      <c r="BK476">
        <v>9.68</v>
      </c>
      <c r="BN476" s="28" t="str">
        <f>IF(ISERROR(VLOOKUP($J476,'[1]early late'!$G$1:$BT$134,40,FALSE)),"",VLOOKUP($J476,'[1]early late'!$G$1:$BT$134,40,FALSE))</f>
        <v/>
      </c>
      <c r="BO476" s="28" t="str">
        <f>IF(ISERROR(VLOOKUP($J476,'[1]early late'!$G$1:$BT$134,41,FALSE)),"",VLOOKUP($J476,'[1]early late'!$G$1:$BT$134,41,FALSE))</f>
        <v/>
      </c>
      <c r="BP476">
        <f t="shared" si="399"/>
        <v>-1.4</v>
      </c>
      <c r="BQ476">
        <f t="shared" si="378"/>
        <v>1.9799999999999986</v>
      </c>
      <c r="BR476">
        <f t="shared" si="379"/>
        <v>3.3799999999999986</v>
      </c>
      <c r="BS476">
        <f t="shared" si="400"/>
        <v>-8.0000000000000071E-2</v>
      </c>
      <c r="BT476">
        <f t="shared" si="380"/>
        <v>-3.7000000000000011</v>
      </c>
      <c r="BU476">
        <f t="shared" si="381"/>
        <v>-3.620000000000001</v>
      </c>
      <c r="BV476" t="str">
        <f t="shared" si="419"/>
        <v/>
      </c>
      <c r="BW476" s="24">
        <f t="shared" si="417"/>
        <v>0</v>
      </c>
      <c r="BX476" s="24">
        <f t="shared" si="382"/>
        <v>-0.72</v>
      </c>
      <c r="BY476" s="24">
        <f t="shared" si="383"/>
        <v>-0.19999999999999996</v>
      </c>
      <c r="BZ476" s="24">
        <f t="shared" si="384"/>
        <v>-1.53</v>
      </c>
      <c r="CA476" s="24">
        <f t="shared" si="385"/>
        <v>1</v>
      </c>
      <c r="CB476" s="24" t="str">
        <f t="shared" si="401"/>
        <v/>
      </c>
      <c r="CC476" s="24">
        <f t="shared" si="386"/>
        <v>1</v>
      </c>
      <c r="CD476" s="25">
        <f t="shared" si="387"/>
        <v>0</v>
      </c>
      <c r="CE476" s="24">
        <f t="shared" si="388"/>
        <v>0</v>
      </c>
      <c r="CF476">
        <f t="shared" si="389"/>
        <v>1</v>
      </c>
      <c r="CG476">
        <f t="shared" si="402"/>
        <v>0</v>
      </c>
      <c r="CH476">
        <f t="shared" si="403"/>
        <v>0</v>
      </c>
      <c r="CI476">
        <f t="shared" si="404"/>
        <v>1</v>
      </c>
      <c r="CJ476">
        <f t="shared" si="405"/>
        <v>1</v>
      </c>
      <c r="CK476">
        <f t="shared" si="411"/>
        <v>-106.2499999999999</v>
      </c>
      <c r="CL476">
        <f t="shared" si="420"/>
        <v>2.2050000000000001</v>
      </c>
      <c r="CM476">
        <f t="shared" si="421"/>
        <v>1</v>
      </c>
      <c r="CN476" t="str">
        <f t="shared" si="390"/>
        <v/>
      </c>
      <c r="CO476" t="str">
        <f t="shared" si="391"/>
        <v/>
      </c>
    </row>
    <row r="477" spans="1:93" ht="16" hidden="1" x14ac:dyDescent="0.2">
      <c r="A477">
        <v>41</v>
      </c>
      <c r="B477" t="s">
        <v>208</v>
      </c>
      <c r="C477" t="s">
        <v>94</v>
      </c>
      <c r="J477" t="str">
        <f t="shared" si="370"/>
        <v>David Aviv_1</v>
      </c>
      <c r="K477" s="22">
        <v>10580</v>
      </c>
      <c r="L477">
        <v>1</v>
      </c>
      <c r="M477" s="22" t="s">
        <v>209</v>
      </c>
      <c r="N477" s="22"/>
      <c r="O477">
        <v>0</v>
      </c>
      <c r="P477">
        <v>0</v>
      </c>
      <c r="Q477">
        <v>0</v>
      </c>
      <c r="R477">
        <f t="shared" si="371"/>
        <v>0</v>
      </c>
      <c r="S477">
        <f t="shared" si="372"/>
        <v>1</v>
      </c>
      <c r="T477">
        <f t="shared" si="373"/>
        <v>0</v>
      </c>
      <c r="U477">
        <f t="shared" si="374"/>
        <v>0</v>
      </c>
      <c r="V477">
        <f t="shared" si="375"/>
        <v>0</v>
      </c>
      <c r="W477">
        <f t="shared" si="412"/>
        <v>0</v>
      </c>
      <c r="X477">
        <f t="shared" si="376"/>
        <v>0</v>
      </c>
      <c r="Y477" s="22" t="s">
        <v>211</v>
      </c>
      <c r="Z477">
        <v>0</v>
      </c>
      <c r="AA477">
        <f t="shared" si="410"/>
        <v>1</v>
      </c>
      <c r="AB477">
        <f t="shared" si="413"/>
        <v>0</v>
      </c>
      <c r="AC477">
        <v>0</v>
      </c>
      <c r="AD477">
        <v>0</v>
      </c>
      <c r="AE477">
        <v>1</v>
      </c>
      <c r="AF477" s="23">
        <v>1</v>
      </c>
      <c r="AG477">
        <f t="shared" si="407"/>
        <v>1</v>
      </c>
      <c r="AH477">
        <v>0</v>
      </c>
      <c r="AJ477">
        <f t="shared" si="415"/>
        <v>0</v>
      </c>
      <c r="AK477" s="22"/>
      <c r="AM477">
        <v>4</v>
      </c>
      <c r="AN477">
        <v>14</v>
      </c>
      <c r="AO477" s="24">
        <v>1</v>
      </c>
      <c r="AP477" s="25">
        <f t="shared" si="398"/>
        <v>79.939726027397256</v>
      </c>
      <c r="AQ477">
        <v>1</v>
      </c>
      <c r="AS477" s="26">
        <v>1</v>
      </c>
      <c r="AT477" s="24">
        <v>1</v>
      </c>
      <c r="AU477" s="27">
        <v>8.5</v>
      </c>
      <c r="AW477" s="29">
        <f>AW476</f>
        <v>40184</v>
      </c>
      <c r="AX477" s="22" t="str">
        <f>IF(ISERROR(VLOOKUP($J477,'[1]early late'!$G$1:$BT$134,7,FALSE)),"",VLOOKUP($J477,'[1]early late'!$G$1:$BT$134,7,FALSE))</f>
        <v/>
      </c>
      <c r="AY477" s="29">
        <f>AY476</f>
        <v>40262</v>
      </c>
      <c r="AZ477" s="27">
        <f t="shared" si="418"/>
        <v>2.6333333333333333</v>
      </c>
      <c r="BA477" t="s">
        <v>118</v>
      </c>
      <c r="BB477" s="25">
        <f t="shared" si="416"/>
        <v>1</v>
      </c>
      <c r="BC477">
        <v>1</v>
      </c>
      <c r="BD477">
        <v>13.24</v>
      </c>
      <c r="BE477">
        <v>0.93</v>
      </c>
      <c r="BF477">
        <v>14.3</v>
      </c>
      <c r="BG477" s="27" t="str">
        <f>IF(ISERROR(VLOOKUP($J477,'[1]early late'!$G$1:$BT$134,8,FALSE)),"",VLOOKUP($J477,'[1]early late'!$G$1:$BT$134,8,FALSE))</f>
        <v/>
      </c>
      <c r="BH477" s="27" t="str">
        <f>IF(ISERROR(VLOOKUP($J477,'[1]early late'!$G$1:$BT$134,9,FALSE)),"",VLOOKUP($J477,'[1]early late'!$G$1:$BT$134,9,FALSE))</f>
        <v/>
      </c>
      <c r="BJ477">
        <v>1.44</v>
      </c>
      <c r="BK477">
        <v>10.18</v>
      </c>
      <c r="BN477" s="28" t="str">
        <f>IF(ISERROR(VLOOKUP($J477,'[1]early late'!$G$1:$BT$134,40,FALSE)),"",VLOOKUP($J477,'[1]early late'!$G$1:$BT$134,40,FALSE))</f>
        <v/>
      </c>
      <c r="BO477" s="28" t="str">
        <f>IF(ISERROR(VLOOKUP($J477,'[1]early late'!$G$1:$BT$134,41,FALSE)),"",VLOOKUP($J477,'[1]early late'!$G$1:$BT$134,41,FALSE))</f>
        <v/>
      </c>
      <c r="BP477">
        <f t="shared" si="399"/>
        <v>-6.9999999999999951E-2</v>
      </c>
      <c r="BQ477">
        <f t="shared" si="378"/>
        <v>1.0600000000000005</v>
      </c>
      <c r="BR477">
        <f t="shared" si="379"/>
        <v>1.1300000000000003</v>
      </c>
      <c r="BS477">
        <f t="shared" si="400"/>
        <v>0.43999999999999995</v>
      </c>
      <c r="BT477">
        <f t="shared" si="380"/>
        <v>-3.0600000000000005</v>
      </c>
      <c r="BU477">
        <f t="shared" si="381"/>
        <v>-3.5</v>
      </c>
      <c r="BV477" t="str">
        <f t="shared" si="419"/>
        <v/>
      </c>
      <c r="BW477" s="24">
        <f t="shared" si="417"/>
        <v>1</v>
      </c>
      <c r="BX477" s="24">
        <f t="shared" si="382"/>
        <v>0.72</v>
      </c>
      <c r="BY477" s="24">
        <f t="shared" si="383"/>
        <v>0.19999999999999996</v>
      </c>
      <c r="BZ477" s="24">
        <f t="shared" si="384"/>
        <v>1.53</v>
      </c>
      <c r="CA477" s="24">
        <f t="shared" si="385"/>
        <v>1</v>
      </c>
      <c r="CB477" s="24">
        <f t="shared" si="401"/>
        <v>1</v>
      </c>
      <c r="CC477" s="24">
        <f t="shared" si="386"/>
        <v>1</v>
      </c>
      <c r="CD477" s="25">
        <f t="shared" si="387"/>
        <v>0</v>
      </c>
      <c r="CE477" s="24">
        <f t="shared" si="388"/>
        <v>0</v>
      </c>
      <c r="CF477">
        <f t="shared" si="389"/>
        <v>1</v>
      </c>
      <c r="CG477">
        <f t="shared" si="402"/>
        <v>0</v>
      </c>
      <c r="CH477">
        <f t="shared" si="403"/>
        <v>0</v>
      </c>
      <c r="CI477">
        <f t="shared" si="404"/>
        <v>1</v>
      </c>
      <c r="CJ477">
        <f t="shared" si="405"/>
        <v>1</v>
      </c>
      <c r="CK477">
        <f t="shared" si="411"/>
        <v>19.31818181818182</v>
      </c>
      <c r="CL477">
        <f t="shared" si="420"/>
        <v>1.6850000000000001</v>
      </c>
      <c r="CM477">
        <f t="shared" si="421"/>
        <v>1</v>
      </c>
      <c r="CN477" t="str">
        <f t="shared" si="390"/>
        <v/>
      </c>
      <c r="CO477" t="str">
        <f t="shared" si="391"/>
        <v/>
      </c>
    </row>
    <row r="478" spans="1:93" ht="16" hidden="1" x14ac:dyDescent="0.2">
      <c r="A478">
        <v>54</v>
      </c>
      <c r="B478" t="s">
        <v>246</v>
      </c>
      <c r="C478" t="s">
        <v>94</v>
      </c>
      <c r="D478" t="s">
        <v>247</v>
      </c>
      <c r="E478" t="s">
        <v>109</v>
      </c>
      <c r="F478" t="s">
        <v>97</v>
      </c>
      <c r="G478">
        <v>90077</v>
      </c>
      <c r="H478" t="s">
        <v>248</v>
      </c>
      <c r="J478" t="str">
        <f t="shared" si="370"/>
        <v>Ellen Dirksen_0</v>
      </c>
      <c r="K478" s="22">
        <v>10723</v>
      </c>
      <c r="L478">
        <v>1</v>
      </c>
      <c r="M478" s="22" t="s">
        <v>184</v>
      </c>
      <c r="N478" s="22"/>
      <c r="O478">
        <v>0</v>
      </c>
      <c r="P478">
        <v>0</v>
      </c>
      <c r="Q478">
        <v>0</v>
      </c>
      <c r="R478">
        <f t="shared" si="371"/>
        <v>0</v>
      </c>
      <c r="S478">
        <f t="shared" si="372"/>
        <v>1</v>
      </c>
      <c r="T478">
        <f t="shared" si="373"/>
        <v>0</v>
      </c>
      <c r="U478">
        <f t="shared" si="374"/>
        <v>0</v>
      </c>
      <c r="V478">
        <f t="shared" si="375"/>
        <v>0</v>
      </c>
      <c r="W478">
        <f t="shared" si="412"/>
        <v>0</v>
      </c>
      <c r="X478">
        <f t="shared" si="376"/>
        <v>0</v>
      </c>
      <c r="Y478" s="22" t="s">
        <v>249</v>
      </c>
      <c r="Z478">
        <v>0</v>
      </c>
      <c r="AA478">
        <f t="shared" si="410"/>
        <v>1</v>
      </c>
      <c r="AB478">
        <f t="shared" si="413"/>
        <v>0</v>
      </c>
      <c r="AC478">
        <v>0</v>
      </c>
      <c r="AD478">
        <v>0</v>
      </c>
      <c r="AE478">
        <f t="shared" ref="AE478:AE541" si="422">IF(ISERROR(SEARCH("ectro",Y478)),0,1)</f>
        <v>1</v>
      </c>
      <c r="AF478" s="23">
        <v>1</v>
      </c>
      <c r="AG478">
        <f t="shared" si="407"/>
        <v>0</v>
      </c>
      <c r="AH478">
        <v>0</v>
      </c>
      <c r="AJ478">
        <f t="shared" si="415"/>
        <v>0</v>
      </c>
      <c r="AK478" s="22"/>
      <c r="AN478">
        <v>14</v>
      </c>
      <c r="AO478" s="24">
        <v>2</v>
      </c>
      <c r="AP478" s="25">
        <f t="shared" si="398"/>
        <v>78.479452054794521</v>
      </c>
      <c r="AQ478">
        <v>1</v>
      </c>
      <c r="AS478" s="26">
        <v>0</v>
      </c>
      <c r="AT478" s="24">
        <v>1</v>
      </c>
      <c r="AU478" s="27">
        <v>8.5</v>
      </c>
      <c r="AV478" s="27"/>
      <c r="AW478" s="22">
        <v>39787</v>
      </c>
      <c r="AX478" s="22" t="str">
        <f>IF(ISERROR(VLOOKUP($J478,'[1]early late'!$G$1:$BT$134,7,FALSE)),"",VLOOKUP($J478,'[1]early late'!$G$1:$BT$134,7,FALSE))</f>
        <v/>
      </c>
      <c r="AY478" s="22">
        <v>40140</v>
      </c>
      <c r="AZ478" s="27">
        <f t="shared" si="418"/>
        <v>11.6</v>
      </c>
      <c r="BA478" t="s">
        <v>101</v>
      </c>
      <c r="BB478" s="25">
        <f t="shared" si="416"/>
        <v>0</v>
      </c>
      <c r="BC478" s="27">
        <v>1.698</v>
      </c>
      <c r="BD478" s="27">
        <v>15.884</v>
      </c>
      <c r="BE478" s="27">
        <v>3.6030000000000002</v>
      </c>
      <c r="BF478" s="27">
        <v>13.856999999999999</v>
      </c>
      <c r="BG478" s="27" t="str">
        <f>IF(ISERROR(VLOOKUP($J478,'[1]early late'!$G$1:$BT$134,8,FALSE)),"",VLOOKUP($J478,'[1]early late'!$G$1:$BT$134,8,FALSE))</f>
        <v/>
      </c>
      <c r="BH478" s="27" t="str">
        <f>IF(ISERROR(VLOOKUP($J478,'[1]early late'!$G$1:$BT$134,9,FALSE)),"",VLOOKUP($J478,'[1]early late'!$G$1:$BT$134,9,FALSE))</f>
        <v/>
      </c>
      <c r="BI478" s="27"/>
      <c r="BJ478" s="27">
        <v>1.7150000000000001</v>
      </c>
      <c r="BK478">
        <v>17.521000000000001</v>
      </c>
      <c r="BM478" s="28"/>
      <c r="BN478" s="28" t="str">
        <f>IF(ISERROR(VLOOKUP($J478,'[1]early late'!$G$1:$BT$134,40,FALSE)),"",VLOOKUP($J478,'[1]early late'!$G$1:$BT$134,40,FALSE))</f>
        <v/>
      </c>
      <c r="BO478" s="28" t="str">
        <f>IF(ISERROR(VLOOKUP($J478,'[1]early late'!$G$1:$BT$134,41,FALSE)),"",VLOOKUP($J478,'[1]early late'!$G$1:$BT$134,41,FALSE))</f>
        <v/>
      </c>
      <c r="BP478">
        <f t="shared" si="399"/>
        <v>1.9050000000000002</v>
      </c>
      <c r="BQ478">
        <f t="shared" si="378"/>
        <v>-2.027000000000001</v>
      </c>
      <c r="BR478">
        <f t="shared" si="379"/>
        <v>-3.9320000000000013</v>
      </c>
      <c r="BS478">
        <f t="shared" si="400"/>
        <v>1.7000000000000126E-2</v>
      </c>
      <c r="BT478">
        <f t="shared" si="380"/>
        <v>1.6370000000000005</v>
      </c>
      <c r="BU478">
        <f t="shared" si="381"/>
        <v>1.620000000000001</v>
      </c>
      <c r="BV478" t="str">
        <f t="shared" si="419"/>
        <v/>
      </c>
      <c r="BW478" s="24">
        <f t="shared" si="417"/>
        <v>1</v>
      </c>
      <c r="BX478" s="24">
        <f t="shared" si="382"/>
        <v>-0.29499999999999971</v>
      </c>
      <c r="BY478" s="24">
        <f t="shared" si="383"/>
        <v>-0.31199999999999983</v>
      </c>
      <c r="BZ478" s="24">
        <f t="shared" si="384"/>
        <v>1.7830000000000001</v>
      </c>
      <c r="CA478" s="24">
        <f t="shared" si="385"/>
        <v>1</v>
      </c>
      <c r="CB478" s="24">
        <f t="shared" si="401"/>
        <v>0</v>
      </c>
      <c r="CC478" s="24">
        <f t="shared" si="386"/>
        <v>1</v>
      </c>
      <c r="CD478" s="25">
        <f t="shared" si="387"/>
        <v>0</v>
      </c>
      <c r="CE478" s="24">
        <f t="shared" si="388"/>
        <v>0</v>
      </c>
      <c r="CF478">
        <f t="shared" si="389"/>
        <v>1</v>
      </c>
      <c r="CG478">
        <f t="shared" si="402"/>
        <v>0</v>
      </c>
      <c r="CH478">
        <f t="shared" si="403"/>
        <v>0</v>
      </c>
      <c r="CI478">
        <f t="shared" si="404"/>
        <v>1</v>
      </c>
      <c r="CJ478">
        <f t="shared" si="405"/>
        <v>1</v>
      </c>
      <c r="CK478">
        <f t="shared" si="411"/>
        <v>499.99999999999631</v>
      </c>
      <c r="CL478">
        <f t="shared" si="420"/>
        <v>2.1079999999999997</v>
      </c>
      <c r="CM478">
        <f t="shared" si="421"/>
        <v>1</v>
      </c>
      <c r="CN478" t="str">
        <f t="shared" si="390"/>
        <v/>
      </c>
      <c r="CO478" t="str">
        <f t="shared" si="391"/>
        <v/>
      </c>
    </row>
    <row r="479" spans="1:93" ht="16" hidden="1" x14ac:dyDescent="0.2">
      <c r="A479">
        <v>70</v>
      </c>
      <c r="B479" t="s">
        <v>298</v>
      </c>
      <c r="C479" t="s">
        <v>94</v>
      </c>
      <c r="D479" t="s">
        <v>299</v>
      </c>
      <c r="E479" t="s">
        <v>109</v>
      </c>
      <c r="F479" t="s">
        <v>97</v>
      </c>
      <c r="G479">
        <v>90049</v>
      </c>
      <c r="H479" t="s">
        <v>300</v>
      </c>
      <c r="J479" t="str">
        <f t="shared" si="370"/>
        <v>Harvey Greenberg_0</v>
      </c>
      <c r="K479" s="22">
        <v>13657</v>
      </c>
      <c r="L479">
        <v>0</v>
      </c>
      <c r="M479" s="22"/>
      <c r="N479" s="22"/>
      <c r="O479">
        <v>0</v>
      </c>
      <c r="P479">
        <v>0</v>
      </c>
      <c r="Q479">
        <v>0</v>
      </c>
      <c r="R479">
        <f t="shared" si="371"/>
        <v>0</v>
      </c>
      <c r="S479">
        <f t="shared" si="372"/>
        <v>0</v>
      </c>
      <c r="T479">
        <f t="shared" si="373"/>
        <v>0</v>
      </c>
      <c r="U479">
        <f t="shared" si="374"/>
        <v>0</v>
      </c>
      <c r="V479">
        <f t="shared" si="375"/>
        <v>0</v>
      </c>
      <c r="W479">
        <f t="shared" si="412"/>
        <v>0</v>
      </c>
      <c r="X479">
        <f t="shared" si="376"/>
        <v>0</v>
      </c>
      <c r="Y479" s="22" t="s">
        <v>301</v>
      </c>
      <c r="Z479">
        <v>0</v>
      </c>
      <c r="AA479">
        <f t="shared" si="410"/>
        <v>1</v>
      </c>
      <c r="AB479">
        <f t="shared" si="413"/>
        <v>0</v>
      </c>
      <c r="AC479">
        <v>0</v>
      </c>
      <c r="AD479">
        <v>0</v>
      </c>
      <c r="AE479">
        <f t="shared" si="422"/>
        <v>0</v>
      </c>
      <c r="AF479" s="23">
        <v>1</v>
      </c>
      <c r="AG479">
        <f t="shared" si="407"/>
        <v>1</v>
      </c>
      <c r="AH479">
        <v>0</v>
      </c>
      <c r="AJ479">
        <f t="shared" si="415"/>
        <v>0</v>
      </c>
      <c r="AK479" s="22"/>
      <c r="AN479">
        <v>13</v>
      </c>
      <c r="AO479" s="24">
        <v>1</v>
      </c>
      <c r="AP479" s="25">
        <f t="shared" si="398"/>
        <v>69.2</v>
      </c>
      <c r="AQ479">
        <v>1</v>
      </c>
      <c r="AS479" s="26">
        <v>0</v>
      </c>
      <c r="AT479" s="24">
        <v>1</v>
      </c>
      <c r="AU479" s="27">
        <v>8.5</v>
      </c>
      <c r="AV479" s="27"/>
      <c r="AW479" s="22">
        <v>39283</v>
      </c>
      <c r="AX479" s="22" t="str">
        <f>IF(ISERROR(VLOOKUP($J479,'[1]early late'!$G$1:$BT$134,7,FALSE)),"",VLOOKUP($J479,'[1]early late'!$G$1:$BT$134,7,FALSE))</f>
        <v/>
      </c>
      <c r="AY479" s="22">
        <v>39391</v>
      </c>
      <c r="AZ479" s="27">
        <f t="shared" si="418"/>
        <v>3.5</v>
      </c>
      <c r="BA479" t="s">
        <v>101</v>
      </c>
      <c r="BB479" s="25">
        <f t="shared" si="416"/>
        <v>0</v>
      </c>
      <c r="BC479" s="27">
        <v>1.518</v>
      </c>
      <c r="BD479" s="27">
        <v>11.84</v>
      </c>
      <c r="BE479" s="27">
        <v>2.9049999999999998</v>
      </c>
      <c r="BF479" s="27">
        <v>14.154500000000001</v>
      </c>
      <c r="BG479" s="27" t="str">
        <f>IF(ISERROR(VLOOKUP($J479,'[1]early late'!$G$1:$BT$134,8,FALSE)),"",VLOOKUP($J479,'[1]early late'!$G$1:$BT$134,8,FALSE))</f>
        <v/>
      </c>
      <c r="BH479" s="27" t="str">
        <f>IF(ISERROR(VLOOKUP($J479,'[1]early late'!$G$1:$BT$134,9,FALSE)),"",VLOOKUP($J479,'[1]early late'!$G$1:$BT$134,9,FALSE))</f>
        <v/>
      </c>
      <c r="BI479" s="27"/>
      <c r="BJ479">
        <v>3.3279999999999998</v>
      </c>
      <c r="BK479">
        <v>11.295999999999999</v>
      </c>
      <c r="BM479" s="28" t="s">
        <v>302</v>
      </c>
      <c r="BN479" s="28" t="str">
        <f>IF(ISERROR(VLOOKUP($J479,'[1]early late'!$G$1:$BT$134,40,FALSE)),"",VLOOKUP($J479,'[1]early late'!$G$1:$BT$134,40,FALSE))</f>
        <v/>
      </c>
      <c r="BO479" s="28" t="str">
        <f>IF(ISERROR(VLOOKUP($J479,'[1]early late'!$G$1:$BT$134,41,FALSE)),"",VLOOKUP($J479,'[1]early late'!$G$1:$BT$134,41,FALSE))</f>
        <v/>
      </c>
      <c r="BP479">
        <f t="shared" si="399"/>
        <v>1.3869999999999998</v>
      </c>
      <c r="BQ479">
        <f t="shared" si="378"/>
        <v>2.3145000000000007</v>
      </c>
      <c r="BR479">
        <f t="shared" si="379"/>
        <v>0.92750000000000088</v>
      </c>
      <c r="BS479">
        <f t="shared" si="400"/>
        <v>1.8099999999999998</v>
      </c>
      <c r="BT479">
        <f t="shared" si="380"/>
        <v>-0.54400000000000048</v>
      </c>
      <c r="BU479">
        <f t="shared" si="381"/>
        <v>-2.3539999999999992</v>
      </c>
      <c r="BV479" t="str">
        <f t="shared" si="419"/>
        <v/>
      </c>
      <c r="BW479" s="24">
        <f t="shared" si="417"/>
        <v>1</v>
      </c>
      <c r="BX479" s="24">
        <f t="shared" si="382"/>
        <v>-0.13200000000000012</v>
      </c>
      <c r="BY479" s="24">
        <f t="shared" si="383"/>
        <v>-0.87200000000000011</v>
      </c>
      <c r="BZ479" s="24">
        <f t="shared" si="384"/>
        <v>0.375</v>
      </c>
      <c r="CA479" s="24">
        <f t="shared" si="385"/>
        <v>1</v>
      </c>
      <c r="CB479" s="24">
        <f t="shared" si="401"/>
        <v>0</v>
      </c>
      <c r="CC479" s="24">
        <f t="shared" si="386"/>
        <v>1</v>
      </c>
      <c r="CD479" s="25">
        <f t="shared" si="387"/>
        <v>0</v>
      </c>
      <c r="CE479" s="24">
        <f t="shared" si="388"/>
        <v>1</v>
      </c>
      <c r="CF479">
        <f t="shared" si="389"/>
        <v>1</v>
      </c>
      <c r="CG479">
        <f t="shared" si="402"/>
        <v>1</v>
      </c>
      <c r="CH479">
        <f t="shared" si="403"/>
        <v>1</v>
      </c>
      <c r="CI479">
        <f t="shared" si="404"/>
        <v>1</v>
      </c>
      <c r="CJ479">
        <f t="shared" si="405"/>
        <v>1</v>
      </c>
      <c r="CK479">
        <f t="shared" si="411"/>
        <v>4.6961325966850831</v>
      </c>
      <c r="CL479">
        <f t="shared" si="420"/>
        <v>0.31500000000000017</v>
      </c>
      <c r="CM479">
        <f t="shared" si="421"/>
        <v>0</v>
      </c>
      <c r="CN479" t="str">
        <f t="shared" si="390"/>
        <v/>
      </c>
      <c r="CO479" t="str">
        <f t="shared" si="391"/>
        <v/>
      </c>
    </row>
    <row r="480" spans="1:93" ht="16" hidden="1" x14ac:dyDescent="0.2">
      <c r="A480">
        <v>76</v>
      </c>
      <c r="B480" t="s">
        <v>306</v>
      </c>
      <c r="C480" t="s">
        <v>94</v>
      </c>
      <c r="D480" t="s">
        <v>307</v>
      </c>
      <c r="E480" t="s">
        <v>308</v>
      </c>
      <c r="F480" t="s">
        <v>97</v>
      </c>
      <c r="G480">
        <v>91436</v>
      </c>
      <c r="H480" t="s">
        <v>309</v>
      </c>
      <c r="J480" t="str">
        <f t="shared" si="370"/>
        <v>Jean Kornbluth_0</v>
      </c>
      <c r="K480" s="22">
        <f>IF(ISERROR(VLOOKUP($J480,'[1]early late'!$G$1:$BT$134,4,FALSE)),"",VLOOKUP($J480,'[1]early late'!$G$1:$BT$134,4,FALSE))</f>
        <v>8346</v>
      </c>
      <c r="L480">
        <v>1</v>
      </c>
      <c r="M480" s="22" t="s">
        <v>310</v>
      </c>
      <c r="N480" s="22"/>
      <c r="O480">
        <v>1</v>
      </c>
      <c r="P480">
        <v>0</v>
      </c>
      <c r="Q480">
        <v>1</v>
      </c>
      <c r="R480">
        <f t="shared" si="371"/>
        <v>0</v>
      </c>
      <c r="S480">
        <f t="shared" si="372"/>
        <v>1</v>
      </c>
      <c r="T480">
        <f t="shared" si="373"/>
        <v>0</v>
      </c>
      <c r="U480">
        <f t="shared" si="374"/>
        <v>0</v>
      </c>
      <c r="V480">
        <f t="shared" si="375"/>
        <v>0</v>
      </c>
      <c r="W480">
        <f t="shared" si="412"/>
        <v>0</v>
      </c>
      <c r="X480">
        <f t="shared" si="376"/>
        <v>0</v>
      </c>
      <c r="Y480" s="22" t="s">
        <v>311</v>
      </c>
      <c r="Z480">
        <v>0</v>
      </c>
      <c r="AA480">
        <f t="shared" si="410"/>
        <v>1</v>
      </c>
      <c r="AB480">
        <f t="shared" si="413"/>
        <v>0</v>
      </c>
      <c r="AC480">
        <v>0</v>
      </c>
      <c r="AD480">
        <v>0</v>
      </c>
      <c r="AE480">
        <f t="shared" si="422"/>
        <v>0</v>
      </c>
      <c r="AF480" s="23">
        <f>IF(ISERROR(SEARCH("canth",Y480)),0,1)</f>
        <v>1</v>
      </c>
      <c r="AG480">
        <f t="shared" si="407"/>
        <v>0</v>
      </c>
      <c r="AH480">
        <v>0</v>
      </c>
      <c r="AJ480">
        <f t="shared" si="415"/>
        <v>0</v>
      </c>
      <c r="AK480" s="22" t="s">
        <v>312</v>
      </c>
      <c r="AN480">
        <f>IF(ISERROR(VLOOKUP($J480,'[1]early late'!$G$1:$BT$134,6,FALSE)),"",VLOOKUP($J480,'[1]early late'!$G$1:$BT$134,6,FALSE))</f>
        <v>12</v>
      </c>
      <c r="AO480" s="24">
        <v>2</v>
      </c>
      <c r="AP480" s="25">
        <f t="shared" si="398"/>
        <v>83.180821917808217</v>
      </c>
      <c r="AQ480">
        <v>1</v>
      </c>
      <c r="AS480" s="26">
        <v>0</v>
      </c>
      <c r="AT480" s="24">
        <v>1</v>
      </c>
      <c r="AU480" s="27">
        <v>8.5</v>
      </c>
      <c r="AW480" s="22">
        <v>39148</v>
      </c>
      <c r="AX480" s="22">
        <f>IF(ISERROR(VLOOKUP($J480,'[1]early late'!$G$1:$BT$134,7,FALSE)),"",VLOOKUP($J480,'[1]early late'!$G$1:$BT$134,7,FALSE))</f>
        <v>39156</v>
      </c>
      <c r="AY480" s="22">
        <v>39244</v>
      </c>
      <c r="AZ480" s="27">
        <f t="shared" si="418"/>
        <v>3.1333333333333333</v>
      </c>
      <c r="BA480" t="s">
        <v>101</v>
      </c>
      <c r="BB480" s="25">
        <f t="shared" si="416"/>
        <v>0</v>
      </c>
      <c r="BC480" s="27">
        <v>1.758</v>
      </c>
      <c r="BD480" s="27">
        <v>14.914</v>
      </c>
      <c r="BE480" s="27">
        <v>3.036</v>
      </c>
      <c r="BF480" s="27">
        <v>16.616</v>
      </c>
      <c r="BG480" s="27">
        <f>IF(ISERROR(VLOOKUP($J480,'[1]early late'!$G$1:$BT$134,8,FALSE)),"",VLOOKUP($J480,'[1]early late'!$G$1:$BT$134,8,FALSE))</f>
        <v>8</v>
      </c>
      <c r="BH480" s="27">
        <f>IF(ISERROR(VLOOKUP($J480,'[1]early late'!$G$1:$BT$134,9,FALSE)),"",VLOOKUP($J480,'[1]early late'!$G$1:$BT$134,9,FALSE))</f>
        <v>3.16</v>
      </c>
      <c r="BI480" s="27"/>
      <c r="BJ480" s="27">
        <v>3.899</v>
      </c>
      <c r="BK480">
        <v>18.86</v>
      </c>
      <c r="BM480" s="28"/>
      <c r="BN480" s="28">
        <f>IF(ISERROR(VLOOKUP($J480,'[1]early late'!$G$1:$BT$134,40,FALSE)),"",VLOOKUP($J480,'[1]early late'!$G$1:$BT$134,40,FALSE))</f>
        <v>1.4020000000000001</v>
      </c>
      <c r="BO480" s="28">
        <f>IF(ISERROR(VLOOKUP($J480,'[1]early late'!$G$1:$BT$134,41,FALSE)),"",VLOOKUP($J480,'[1]early late'!$G$1:$BT$134,41,FALSE))</f>
        <v>0.73899999999999988</v>
      </c>
      <c r="BP480">
        <f t="shared" si="399"/>
        <v>1.278</v>
      </c>
      <c r="BQ480">
        <f t="shared" si="378"/>
        <v>1.702</v>
      </c>
      <c r="BR480">
        <f t="shared" si="379"/>
        <v>0.42399999999999993</v>
      </c>
      <c r="BS480">
        <f t="shared" si="400"/>
        <v>2.141</v>
      </c>
      <c r="BT480">
        <f t="shared" si="380"/>
        <v>3.9459999999999997</v>
      </c>
      <c r="BU480">
        <f t="shared" si="381"/>
        <v>1.8049999999999997</v>
      </c>
      <c r="BV480" t="str">
        <f t="shared" si="419"/>
        <v/>
      </c>
      <c r="BW480" s="24">
        <f t="shared" si="417"/>
        <v>1</v>
      </c>
      <c r="BX480" s="24">
        <f t="shared" si="382"/>
        <v>0.51900000000000013</v>
      </c>
      <c r="BY480" s="24">
        <f t="shared" si="383"/>
        <v>-0.83199999999999985</v>
      </c>
      <c r="BZ480" s="24">
        <f t="shared" si="384"/>
        <v>0.40600000000000014</v>
      </c>
      <c r="CA480" s="24">
        <f t="shared" si="385"/>
        <v>1</v>
      </c>
      <c r="CB480" s="24">
        <f t="shared" si="401"/>
        <v>0</v>
      </c>
      <c r="CC480" s="24">
        <f t="shared" si="386"/>
        <v>1</v>
      </c>
      <c r="CD480" s="25">
        <f t="shared" si="387"/>
        <v>0</v>
      </c>
      <c r="CE480" s="24">
        <f t="shared" si="388"/>
        <v>1</v>
      </c>
      <c r="CF480">
        <f t="shared" si="389"/>
        <v>1</v>
      </c>
      <c r="CG480">
        <f t="shared" si="402"/>
        <v>1</v>
      </c>
      <c r="CH480">
        <f t="shared" si="403"/>
        <v>1</v>
      </c>
      <c r="CI480">
        <f t="shared" si="404"/>
        <v>1</v>
      </c>
      <c r="CJ480">
        <f t="shared" si="405"/>
        <v>1</v>
      </c>
      <c r="CK480">
        <f t="shared" si="411"/>
        <v>3.9701074264362446</v>
      </c>
      <c r="CL480">
        <f t="shared" si="420"/>
        <v>-1.6000000000000014E-2</v>
      </c>
      <c r="CM480">
        <f t="shared" si="421"/>
        <v>0</v>
      </c>
      <c r="CN480" t="str">
        <f t="shared" si="390"/>
        <v/>
      </c>
      <c r="CO480" t="str">
        <f t="shared" si="391"/>
        <v/>
      </c>
    </row>
    <row r="481" spans="1:93" ht="16" hidden="1" x14ac:dyDescent="0.2">
      <c r="A481">
        <v>88</v>
      </c>
      <c r="B481" t="s">
        <v>337</v>
      </c>
      <c r="C481" t="s">
        <v>94</v>
      </c>
      <c r="D481" t="s">
        <v>338</v>
      </c>
      <c r="E481" t="s">
        <v>252</v>
      </c>
      <c r="F481" t="s">
        <v>97</v>
      </c>
      <c r="G481">
        <v>90292</v>
      </c>
      <c r="H481" t="s">
        <v>339</v>
      </c>
      <c r="J481" t="str">
        <f t="shared" si="370"/>
        <v>John Bisch_0</v>
      </c>
      <c r="K481" s="22">
        <v>10269</v>
      </c>
      <c r="L481">
        <v>1</v>
      </c>
      <c r="M481" s="22" t="s">
        <v>340</v>
      </c>
      <c r="N481" s="22"/>
      <c r="O481">
        <v>0</v>
      </c>
      <c r="P481">
        <v>0</v>
      </c>
      <c r="Q481">
        <v>0</v>
      </c>
      <c r="R481">
        <f t="shared" si="371"/>
        <v>0</v>
      </c>
      <c r="S481">
        <f t="shared" si="372"/>
        <v>1</v>
      </c>
      <c r="T481">
        <f t="shared" si="373"/>
        <v>1</v>
      </c>
      <c r="U481">
        <f t="shared" si="374"/>
        <v>0</v>
      </c>
      <c r="V481">
        <f t="shared" si="375"/>
        <v>0</v>
      </c>
      <c r="W481">
        <f t="shared" si="412"/>
        <v>0</v>
      </c>
      <c r="X481">
        <f t="shared" si="376"/>
        <v>0</v>
      </c>
      <c r="Y481" s="22" t="s">
        <v>341</v>
      </c>
      <c r="Z481">
        <v>0</v>
      </c>
      <c r="AA481">
        <f t="shared" si="410"/>
        <v>1</v>
      </c>
      <c r="AB481">
        <f t="shared" si="413"/>
        <v>1</v>
      </c>
      <c r="AC481">
        <v>0</v>
      </c>
      <c r="AD481">
        <v>1</v>
      </c>
      <c r="AE481">
        <f t="shared" si="422"/>
        <v>1</v>
      </c>
      <c r="AF481" s="23">
        <v>1</v>
      </c>
      <c r="AG481">
        <f t="shared" si="407"/>
        <v>0</v>
      </c>
      <c r="AH481">
        <v>1</v>
      </c>
      <c r="AI481" t="s">
        <v>342</v>
      </c>
      <c r="AJ481">
        <f t="shared" si="415"/>
        <v>0</v>
      </c>
      <c r="AK481" s="22"/>
      <c r="AM481">
        <v>10</v>
      </c>
      <c r="AN481">
        <v>10</v>
      </c>
      <c r="AO481" s="24">
        <v>1</v>
      </c>
      <c r="AP481" s="25">
        <f t="shared" si="398"/>
        <v>75.978082191780828</v>
      </c>
      <c r="AQ481">
        <v>1</v>
      </c>
      <c r="AS481" s="26">
        <v>0</v>
      </c>
      <c r="AT481" s="24">
        <v>1</v>
      </c>
      <c r="AU481" s="27">
        <v>8.5</v>
      </c>
      <c r="AV481" s="27"/>
      <c r="AW481" s="22">
        <v>38406</v>
      </c>
      <c r="AX481" s="22" t="str">
        <f>IF(ISERROR(VLOOKUP($J481,'[1]early late'!$G$1:$BT$134,7,FALSE)),"",VLOOKUP($J481,'[1]early late'!$G$1:$BT$134,7,FALSE))</f>
        <v/>
      </c>
      <c r="AY481" s="22">
        <v>38474</v>
      </c>
      <c r="AZ481" s="27">
        <f t="shared" si="418"/>
        <v>2.2999999999999998</v>
      </c>
      <c r="BA481" t="s">
        <v>101</v>
      </c>
      <c r="BB481" s="25">
        <f t="shared" si="416"/>
        <v>0</v>
      </c>
      <c r="BC481" s="27">
        <v>0.21</v>
      </c>
      <c r="BD481" s="27">
        <v>21.16</v>
      </c>
      <c r="BE481" s="27">
        <v>1.3580000000000001</v>
      </c>
      <c r="BF481" s="27">
        <v>17.41</v>
      </c>
      <c r="BG481" s="27" t="str">
        <f>IF(ISERROR(VLOOKUP($J481,'[1]early late'!$G$1:$BT$134,8,FALSE)),"",VLOOKUP($J481,'[1]early late'!$G$1:$BT$134,8,FALSE))</f>
        <v/>
      </c>
      <c r="BH481" s="27" t="str">
        <f>IF(ISERROR(VLOOKUP($J481,'[1]early late'!$G$1:$BT$134,9,FALSE)),"",VLOOKUP($J481,'[1]early late'!$G$1:$BT$134,9,FALSE))</f>
        <v/>
      </c>
      <c r="BI481" s="27"/>
      <c r="BJ481">
        <v>2.44</v>
      </c>
      <c r="BK481">
        <v>17.100000000000001</v>
      </c>
      <c r="BM481" s="28"/>
      <c r="BN481" s="28" t="str">
        <f>IF(ISERROR(VLOOKUP($J481,'[1]early late'!$G$1:$BT$134,40,FALSE)),"",VLOOKUP($J481,'[1]early late'!$G$1:$BT$134,40,FALSE))</f>
        <v/>
      </c>
      <c r="BO481" s="28" t="str">
        <f>IF(ISERROR(VLOOKUP($J481,'[1]early late'!$G$1:$BT$134,41,FALSE)),"",VLOOKUP($J481,'[1]early late'!$G$1:$BT$134,41,FALSE))</f>
        <v/>
      </c>
      <c r="BP481">
        <f t="shared" si="399"/>
        <v>1.1480000000000001</v>
      </c>
      <c r="BQ481">
        <f t="shared" si="378"/>
        <v>-3.75</v>
      </c>
      <c r="BR481">
        <f t="shared" si="379"/>
        <v>-4.8979999999999997</v>
      </c>
      <c r="BS481">
        <f t="shared" si="400"/>
        <v>2.23</v>
      </c>
      <c r="BT481">
        <f t="shared" si="380"/>
        <v>-4.0599999999999987</v>
      </c>
      <c r="BU481">
        <f t="shared" si="381"/>
        <v>-6.2899999999999974</v>
      </c>
      <c r="BV481" t="str">
        <f t="shared" si="419"/>
        <v/>
      </c>
      <c r="BW481" s="24">
        <f t="shared" si="417"/>
        <v>1</v>
      </c>
      <c r="BX481" s="24">
        <f t="shared" si="382"/>
        <v>-0.31999999999999984</v>
      </c>
      <c r="BY481" s="24">
        <f t="shared" si="383"/>
        <v>-0.19999999999999998</v>
      </c>
      <c r="BZ481" s="24">
        <f t="shared" si="384"/>
        <v>1.3580000000000001</v>
      </c>
      <c r="CA481" s="24">
        <f t="shared" si="385"/>
        <v>1</v>
      </c>
      <c r="CB481" s="24">
        <f t="shared" si="401"/>
        <v>0</v>
      </c>
      <c r="CC481" s="24">
        <f t="shared" si="386"/>
        <v>1</v>
      </c>
      <c r="CD481" s="25">
        <f t="shared" si="387"/>
        <v>0</v>
      </c>
      <c r="CE481" s="24">
        <f t="shared" si="388"/>
        <v>0</v>
      </c>
      <c r="CF481">
        <f t="shared" si="389"/>
        <v>1</v>
      </c>
      <c r="CG481">
        <f t="shared" si="402"/>
        <v>0</v>
      </c>
      <c r="CH481">
        <f t="shared" si="403"/>
        <v>1</v>
      </c>
      <c r="CI481">
        <f t="shared" si="404"/>
        <v>1</v>
      </c>
      <c r="CJ481">
        <f t="shared" si="405"/>
        <v>1</v>
      </c>
      <c r="CK481">
        <f t="shared" si="411"/>
        <v>3.811659192825112</v>
      </c>
      <c r="CL481">
        <f t="shared" si="420"/>
        <v>-0.10499999999999998</v>
      </c>
      <c r="CM481">
        <f t="shared" si="421"/>
        <v>0</v>
      </c>
      <c r="CN481" t="str">
        <f t="shared" si="390"/>
        <v/>
      </c>
      <c r="CO481">
        <f t="shared" si="391"/>
        <v>1</v>
      </c>
    </row>
    <row r="482" spans="1:93" ht="16" hidden="1" x14ac:dyDescent="0.2">
      <c r="A482">
        <v>89</v>
      </c>
      <c r="B482" t="s">
        <v>337</v>
      </c>
      <c r="C482" t="s">
        <v>94</v>
      </c>
      <c r="D482" t="s">
        <v>338</v>
      </c>
      <c r="E482" t="s">
        <v>252</v>
      </c>
      <c r="F482" t="s">
        <v>97</v>
      </c>
      <c r="G482">
        <v>90292</v>
      </c>
      <c r="H482" t="s">
        <v>339</v>
      </c>
      <c r="J482" t="str">
        <f t="shared" si="370"/>
        <v>John Bisch_1</v>
      </c>
      <c r="K482" s="22">
        <v>10269</v>
      </c>
      <c r="L482">
        <v>1</v>
      </c>
      <c r="M482" s="22" t="s">
        <v>340</v>
      </c>
      <c r="N482" s="22"/>
      <c r="O482">
        <v>0</v>
      </c>
      <c r="P482">
        <v>0</v>
      </c>
      <c r="Q482">
        <v>0</v>
      </c>
      <c r="R482">
        <f t="shared" si="371"/>
        <v>0</v>
      </c>
      <c r="S482">
        <f t="shared" si="372"/>
        <v>1</v>
      </c>
      <c r="T482">
        <f t="shared" si="373"/>
        <v>1</v>
      </c>
      <c r="U482">
        <f t="shared" si="374"/>
        <v>0</v>
      </c>
      <c r="V482">
        <f t="shared" si="375"/>
        <v>0</v>
      </c>
      <c r="W482">
        <f t="shared" si="412"/>
        <v>0</v>
      </c>
      <c r="X482">
        <f t="shared" si="376"/>
        <v>0</v>
      </c>
      <c r="Y482" s="22" t="s">
        <v>341</v>
      </c>
      <c r="Z482">
        <v>0</v>
      </c>
      <c r="AA482">
        <f t="shared" si="410"/>
        <v>1</v>
      </c>
      <c r="AB482">
        <f t="shared" si="413"/>
        <v>1</v>
      </c>
      <c r="AC482">
        <v>0</v>
      </c>
      <c r="AD482">
        <v>1</v>
      </c>
      <c r="AE482">
        <f t="shared" si="422"/>
        <v>1</v>
      </c>
      <c r="AF482" s="23">
        <v>1</v>
      </c>
      <c r="AG482">
        <f t="shared" si="407"/>
        <v>0</v>
      </c>
      <c r="AH482">
        <v>1</v>
      </c>
      <c r="AI482" t="s">
        <v>342</v>
      </c>
      <c r="AJ482">
        <f t="shared" si="415"/>
        <v>0</v>
      </c>
      <c r="AK482" s="22"/>
      <c r="AN482">
        <v>10</v>
      </c>
      <c r="AO482" s="24">
        <v>1</v>
      </c>
      <c r="AP482" s="25">
        <f t="shared" si="398"/>
        <v>75.978082191780828</v>
      </c>
      <c r="AQ482">
        <v>1</v>
      </c>
      <c r="AS482" s="26">
        <v>1</v>
      </c>
      <c r="AT482" s="24">
        <v>1</v>
      </c>
      <c r="AU482" s="27">
        <v>8.5</v>
      </c>
      <c r="AV482" s="27"/>
      <c r="AW482" s="22">
        <v>38406</v>
      </c>
      <c r="AX482" s="22" t="str">
        <f>IF(ISERROR(VLOOKUP($J482,'[1]early late'!$G$1:$BT$134,7,FALSE)),"",VLOOKUP($J482,'[1]early late'!$G$1:$BT$134,7,FALSE))</f>
        <v/>
      </c>
      <c r="AY482" s="22">
        <v>38474</v>
      </c>
      <c r="AZ482" s="27">
        <f t="shared" si="418"/>
        <v>2.2999999999999998</v>
      </c>
      <c r="BA482" t="s">
        <v>101</v>
      </c>
      <c r="BB482" s="25">
        <f t="shared" si="416"/>
        <v>0</v>
      </c>
      <c r="BC482" s="27">
        <v>0.41</v>
      </c>
      <c r="BD482" s="27">
        <v>24.09</v>
      </c>
      <c r="BE482" s="27">
        <v>0</v>
      </c>
      <c r="BF482" s="27">
        <v>19.54</v>
      </c>
      <c r="BG482" s="27" t="str">
        <f>IF(ISERROR(VLOOKUP($J482,'[1]early late'!$G$1:$BT$134,8,FALSE)),"",VLOOKUP($J482,'[1]early late'!$G$1:$BT$134,8,FALSE))</f>
        <v/>
      </c>
      <c r="BH482" s="27" t="str">
        <f>IF(ISERROR(VLOOKUP($J482,'[1]early late'!$G$1:$BT$134,9,FALSE)),"",VLOOKUP($J482,'[1]early late'!$G$1:$BT$134,9,FALSE))</f>
        <v/>
      </c>
      <c r="BI482" s="27"/>
      <c r="BJ482">
        <v>2.76</v>
      </c>
      <c r="BK482">
        <v>18.32</v>
      </c>
      <c r="BM482" s="28"/>
      <c r="BN482" s="28" t="str">
        <f>IF(ISERROR(VLOOKUP($J482,'[1]early late'!$G$1:$BT$134,40,FALSE)),"",VLOOKUP($J482,'[1]early late'!$G$1:$BT$134,40,FALSE))</f>
        <v/>
      </c>
      <c r="BO482" s="28" t="str">
        <f>IF(ISERROR(VLOOKUP($J482,'[1]early late'!$G$1:$BT$134,41,FALSE)),"",VLOOKUP($J482,'[1]early late'!$G$1:$BT$134,41,FALSE))</f>
        <v/>
      </c>
      <c r="BP482">
        <f t="shared" si="399"/>
        <v>-0.41</v>
      </c>
      <c r="BQ482">
        <f t="shared" si="378"/>
        <v>-4.5500000000000007</v>
      </c>
      <c r="BR482">
        <f t="shared" si="379"/>
        <v>-4.1400000000000006</v>
      </c>
      <c r="BS482">
        <f t="shared" si="400"/>
        <v>2.3499999999999996</v>
      </c>
      <c r="BT482">
        <f t="shared" si="380"/>
        <v>-5.77</v>
      </c>
      <c r="BU482">
        <f t="shared" si="381"/>
        <v>-8.1199999999999992</v>
      </c>
      <c r="BV482" t="str">
        <f t="shared" si="419"/>
        <v/>
      </c>
      <c r="BW482" s="24">
        <f t="shared" si="417"/>
        <v>0</v>
      </c>
      <c r="BX482" s="24">
        <f t="shared" si="382"/>
        <v>0.31999999999999984</v>
      </c>
      <c r="BY482" s="24">
        <f t="shared" si="383"/>
        <v>0.19999999999999998</v>
      </c>
      <c r="BZ482" s="24">
        <f t="shared" si="384"/>
        <v>-1.3580000000000001</v>
      </c>
      <c r="CA482" s="24">
        <f t="shared" si="385"/>
        <v>1</v>
      </c>
      <c r="CB482" s="24" t="str">
        <f t="shared" si="401"/>
        <v/>
      </c>
      <c r="CC482" s="24">
        <f t="shared" si="386"/>
        <v>1</v>
      </c>
      <c r="CD482" s="25">
        <f t="shared" si="387"/>
        <v>0</v>
      </c>
      <c r="CE482" s="24">
        <f t="shared" si="388"/>
        <v>0</v>
      </c>
      <c r="CF482">
        <f t="shared" si="389"/>
        <v>1</v>
      </c>
      <c r="CG482">
        <f t="shared" si="402"/>
        <v>1</v>
      </c>
      <c r="CH482">
        <f t="shared" si="403"/>
        <v>1</v>
      </c>
      <c r="CI482">
        <f t="shared" si="404"/>
        <v>1</v>
      </c>
      <c r="CJ482">
        <f t="shared" si="405"/>
        <v>1</v>
      </c>
      <c r="CK482">
        <f t="shared" si="411"/>
        <v>3.6170212765957452</v>
      </c>
      <c r="CL482">
        <f t="shared" si="420"/>
        <v>-0.22499999999999964</v>
      </c>
      <c r="CM482">
        <f t="shared" si="421"/>
        <v>0</v>
      </c>
      <c r="CN482" t="str">
        <f t="shared" si="390"/>
        <v/>
      </c>
      <c r="CO482">
        <f t="shared" si="391"/>
        <v>1</v>
      </c>
    </row>
    <row r="483" spans="1:93" ht="16" x14ac:dyDescent="0.2">
      <c r="A483">
        <v>105</v>
      </c>
      <c r="B483" t="s">
        <v>384</v>
      </c>
      <c r="C483" t="s">
        <v>94</v>
      </c>
      <c r="D483" t="s">
        <v>385</v>
      </c>
      <c r="E483" t="s">
        <v>386</v>
      </c>
      <c r="F483" t="s">
        <v>97</v>
      </c>
      <c r="G483">
        <v>90305</v>
      </c>
      <c r="H483" t="s">
        <v>387</v>
      </c>
      <c r="J483" t="str">
        <f t="shared" si="370"/>
        <v>Linda Thomas_1</v>
      </c>
      <c r="K483" s="22">
        <v>18735</v>
      </c>
      <c r="L483">
        <v>0</v>
      </c>
      <c r="M483" s="22"/>
      <c r="N483" s="22"/>
      <c r="O483">
        <v>0</v>
      </c>
      <c r="P483">
        <v>0</v>
      </c>
      <c r="Q483">
        <v>0</v>
      </c>
      <c r="R483">
        <f t="shared" si="371"/>
        <v>0</v>
      </c>
      <c r="S483">
        <f t="shared" si="372"/>
        <v>0</v>
      </c>
      <c r="T483">
        <f t="shared" si="373"/>
        <v>0</v>
      </c>
      <c r="U483">
        <f t="shared" si="374"/>
        <v>0</v>
      </c>
      <c r="V483">
        <f t="shared" si="375"/>
        <v>0</v>
      </c>
      <c r="W483">
        <f t="shared" si="412"/>
        <v>0</v>
      </c>
      <c r="X483">
        <f t="shared" si="376"/>
        <v>0</v>
      </c>
      <c r="Y483" s="22" t="s">
        <v>148</v>
      </c>
      <c r="Z483">
        <v>0</v>
      </c>
      <c r="AA483">
        <f t="shared" si="410"/>
        <v>1</v>
      </c>
      <c r="AB483">
        <f t="shared" si="413"/>
        <v>0</v>
      </c>
      <c r="AC483">
        <v>0</v>
      </c>
      <c r="AD483">
        <v>0</v>
      </c>
      <c r="AE483">
        <f t="shared" si="422"/>
        <v>0</v>
      </c>
      <c r="AF483" s="23">
        <f>IF(ISERROR(SEARCH("canth",Y483)),0,1)</f>
        <v>0</v>
      </c>
      <c r="AG483">
        <f t="shared" si="407"/>
        <v>0</v>
      </c>
      <c r="AH483">
        <v>0</v>
      </c>
      <c r="AJ483">
        <f t="shared" si="415"/>
        <v>0</v>
      </c>
      <c r="AK483" s="22"/>
      <c r="AN483">
        <v>15</v>
      </c>
      <c r="AO483" s="24">
        <v>2</v>
      </c>
      <c r="AP483" s="25">
        <f t="shared" si="398"/>
        <v>48.293150684931504</v>
      </c>
      <c r="AQ483">
        <v>1</v>
      </c>
      <c r="AS483" s="26">
        <v>1</v>
      </c>
      <c r="AT483" s="24">
        <v>1</v>
      </c>
      <c r="AU483" s="27">
        <v>8.5</v>
      </c>
      <c r="AV483" s="27"/>
      <c r="AW483" s="22">
        <v>36620</v>
      </c>
      <c r="AX483" s="22" t="str">
        <f>IF(ISERROR(VLOOKUP($J483,'[1]early late'!$G$1:$BT$134,7,FALSE)),"",VLOOKUP($J483,'[1]early late'!$G$1:$BT$134,7,FALSE))</f>
        <v/>
      </c>
      <c r="AY483" s="22">
        <f>AY482</f>
        <v>38474</v>
      </c>
      <c r="AZ483" s="27">
        <f t="shared" si="418"/>
        <v>60.93333333333333</v>
      </c>
      <c r="BA483" t="s">
        <v>118</v>
      </c>
      <c r="BB483" s="25">
        <f t="shared" si="416"/>
        <v>1</v>
      </c>
      <c r="BC483" s="27">
        <v>-0.37</v>
      </c>
      <c r="BD483" s="27">
        <v>18.670000000000002</v>
      </c>
      <c r="BE483" s="27">
        <v>1.6439999999999999</v>
      </c>
      <c r="BF483" s="27">
        <v>17.693999999999999</v>
      </c>
      <c r="BG483" s="27" t="str">
        <f>IF(ISERROR(VLOOKUP($J483,'[1]early late'!$G$1:$BT$134,8,FALSE)),"",VLOOKUP($J483,'[1]early late'!$G$1:$BT$134,8,FALSE))</f>
        <v/>
      </c>
      <c r="BH483" s="27" t="str">
        <f>IF(ISERROR(VLOOKUP($J483,'[1]early late'!$G$1:$BT$134,9,FALSE)),"",VLOOKUP($J483,'[1]early late'!$G$1:$BT$134,9,FALSE))</f>
        <v/>
      </c>
      <c r="BI483" s="27"/>
      <c r="BJ483">
        <v>3.04</v>
      </c>
      <c r="BK483">
        <v>16.28</v>
      </c>
      <c r="BM483" s="28" t="s">
        <v>234</v>
      </c>
      <c r="BN483" s="28" t="str">
        <f>IF(ISERROR(VLOOKUP($J483,'[1]early late'!$G$1:$BT$134,40,FALSE)),"",VLOOKUP($J483,'[1]early late'!$G$1:$BT$134,40,FALSE))</f>
        <v/>
      </c>
      <c r="BO483" s="28" t="str">
        <f>IF(ISERROR(VLOOKUP($J483,'[1]early late'!$G$1:$BT$134,41,FALSE)),"",VLOOKUP($J483,'[1]early late'!$G$1:$BT$134,41,FALSE))</f>
        <v/>
      </c>
      <c r="BP483">
        <f t="shared" si="399"/>
        <v>2.0139999999999998</v>
      </c>
      <c r="BQ483">
        <f t="shared" si="378"/>
        <v>-0.97600000000000264</v>
      </c>
      <c r="BR483">
        <f t="shared" si="379"/>
        <v>-2.9900000000000024</v>
      </c>
      <c r="BS483">
        <f t="shared" si="400"/>
        <v>3.41</v>
      </c>
      <c r="BT483">
        <f t="shared" si="380"/>
        <v>-2.3900000000000006</v>
      </c>
      <c r="BU483">
        <f t="shared" si="381"/>
        <v>-5.8000000000000007</v>
      </c>
      <c r="BV483" t="str">
        <f t="shared" si="419"/>
        <v/>
      </c>
      <c r="BW483" s="24">
        <f t="shared" si="417"/>
        <v>1</v>
      </c>
      <c r="BX483" s="24">
        <f t="shared" si="382"/>
        <v>1.35</v>
      </c>
      <c r="BY483" s="24">
        <f t="shared" si="383"/>
        <v>-1.3279999999999998</v>
      </c>
      <c r="BZ483" s="24">
        <f t="shared" si="384"/>
        <v>1.6439999999999999</v>
      </c>
      <c r="CA483" s="24">
        <f t="shared" si="385"/>
        <v>0</v>
      </c>
      <c r="CB483" s="24">
        <f t="shared" si="401"/>
        <v>0</v>
      </c>
      <c r="CC483" s="24">
        <f t="shared" si="386"/>
        <v>0</v>
      </c>
      <c r="CD483" s="25">
        <f t="shared" si="387"/>
        <v>0</v>
      </c>
      <c r="CE483" s="24">
        <f t="shared" si="388"/>
        <v>0</v>
      </c>
      <c r="CF483">
        <f t="shared" si="389"/>
        <v>1</v>
      </c>
      <c r="CG483">
        <f t="shared" si="402"/>
        <v>1</v>
      </c>
      <c r="CH483">
        <f t="shared" si="403"/>
        <v>1</v>
      </c>
      <c r="CI483">
        <f t="shared" si="404"/>
        <v>0</v>
      </c>
      <c r="CJ483">
        <f t="shared" si="405"/>
        <v>1</v>
      </c>
      <c r="CK483">
        <f t="shared" si="411"/>
        <v>2.4926686217008798</v>
      </c>
      <c r="CL483">
        <f t="shared" si="420"/>
        <v>-1.2850000000000001</v>
      </c>
      <c r="CM483">
        <f t="shared" si="421"/>
        <v>1</v>
      </c>
      <c r="CN483">
        <f t="shared" si="390"/>
        <v>1</v>
      </c>
      <c r="CO483" t="str">
        <f t="shared" si="391"/>
        <v/>
      </c>
    </row>
    <row r="484" spans="1:93" ht="16" x14ac:dyDescent="0.2">
      <c r="A484">
        <v>111</v>
      </c>
      <c r="B484" t="s">
        <v>396</v>
      </c>
      <c r="C484" t="s">
        <v>94</v>
      </c>
      <c r="J484" t="str">
        <f t="shared" si="370"/>
        <v>Lynette Chappell_1</v>
      </c>
      <c r="K484" s="22">
        <v>17827</v>
      </c>
      <c r="L484">
        <v>0</v>
      </c>
      <c r="M484" s="22"/>
      <c r="N484" s="22"/>
      <c r="O484">
        <v>0</v>
      </c>
      <c r="P484">
        <v>0</v>
      </c>
      <c r="Q484">
        <v>0</v>
      </c>
      <c r="R484">
        <f t="shared" si="371"/>
        <v>0</v>
      </c>
      <c r="S484">
        <f t="shared" si="372"/>
        <v>0</v>
      </c>
      <c r="T484">
        <f t="shared" si="373"/>
        <v>0</v>
      </c>
      <c r="U484">
        <f t="shared" si="374"/>
        <v>0</v>
      </c>
      <c r="V484">
        <f t="shared" si="375"/>
        <v>0</v>
      </c>
      <c r="W484">
        <f t="shared" si="412"/>
        <v>0</v>
      </c>
      <c r="X484">
        <f t="shared" si="376"/>
        <v>0</v>
      </c>
      <c r="Y484" s="22" t="s">
        <v>158</v>
      </c>
      <c r="Z484">
        <v>0</v>
      </c>
      <c r="AA484">
        <f t="shared" si="410"/>
        <v>1</v>
      </c>
      <c r="AB484">
        <f t="shared" si="413"/>
        <v>0</v>
      </c>
      <c r="AC484">
        <v>0</v>
      </c>
      <c r="AD484">
        <v>0</v>
      </c>
      <c r="AE484">
        <f t="shared" si="422"/>
        <v>0</v>
      </c>
      <c r="AF484" s="23">
        <f>IF(ISERROR(SEARCH("canth",Y484)),0,1)</f>
        <v>0</v>
      </c>
      <c r="AG484">
        <f t="shared" si="407"/>
        <v>0</v>
      </c>
      <c r="AH484">
        <v>0</v>
      </c>
      <c r="AJ484">
        <f t="shared" si="415"/>
        <v>0</v>
      </c>
      <c r="AK484" s="22"/>
      <c r="AL484">
        <v>28</v>
      </c>
      <c r="AN484">
        <v>15</v>
      </c>
      <c r="AO484" s="24">
        <v>2</v>
      </c>
      <c r="AP484" s="25">
        <f t="shared" si="398"/>
        <v>50.747945205479454</v>
      </c>
      <c r="AQ484">
        <v>1</v>
      </c>
      <c r="AS484" s="26">
        <v>1</v>
      </c>
      <c r="AT484" s="24">
        <v>1</v>
      </c>
      <c r="AU484" s="27">
        <v>8.5</v>
      </c>
      <c r="AW484" s="29">
        <f>AW483</f>
        <v>36620</v>
      </c>
      <c r="AX484" s="22" t="str">
        <f>IF(ISERROR(VLOOKUP($J484,'[1]early late'!$G$1:$BT$134,7,FALSE)),"",VLOOKUP($J484,'[1]early late'!$G$1:$BT$134,7,FALSE))</f>
        <v/>
      </c>
      <c r="AY484" s="29">
        <f>AY483</f>
        <v>38474</v>
      </c>
      <c r="AZ484" s="27">
        <f t="shared" si="418"/>
        <v>60.93333333333333</v>
      </c>
      <c r="BA484" t="s">
        <v>118</v>
      </c>
      <c r="BB484" s="25">
        <f t="shared" si="416"/>
        <v>1</v>
      </c>
      <c r="BC484">
        <v>2.02</v>
      </c>
      <c r="BD484">
        <v>18.16</v>
      </c>
      <c r="BE484">
        <v>4.96</v>
      </c>
      <c r="BF484">
        <v>21.9</v>
      </c>
      <c r="BG484" s="27" t="str">
        <f>IF(ISERROR(VLOOKUP($J484,'[1]early late'!$G$1:$BT$134,8,FALSE)),"",VLOOKUP($J484,'[1]early late'!$G$1:$BT$134,8,FALSE))</f>
        <v/>
      </c>
      <c r="BH484" s="27" t="str">
        <f>IF(ISERROR(VLOOKUP($J484,'[1]early late'!$G$1:$BT$134,9,FALSE)),"",VLOOKUP($J484,'[1]early late'!$G$1:$BT$134,9,FALSE))</f>
        <v/>
      </c>
      <c r="BJ484">
        <v>3.46</v>
      </c>
      <c r="BK484">
        <v>16.91</v>
      </c>
      <c r="BN484" s="28" t="str">
        <f>IF(ISERROR(VLOOKUP($J484,'[1]early late'!$G$1:$BT$134,40,FALSE)),"",VLOOKUP($J484,'[1]early late'!$G$1:$BT$134,40,FALSE))</f>
        <v/>
      </c>
      <c r="BO484" s="28" t="str">
        <f>IF(ISERROR(VLOOKUP($J484,'[1]early late'!$G$1:$BT$134,41,FALSE)),"",VLOOKUP($J484,'[1]early late'!$G$1:$BT$134,41,FALSE))</f>
        <v/>
      </c>
      <c r="BP484">
        <f t="shared" si="399"/>
        <v>2.94</v>
      </c>
      <c r="BQ484">
        <f t="shared" si="378"/>
        <v>3.7399999999999984</v>
      </c>
      <c r="BR484">
        <f t="shared" si="379"/>
        <v>0.79999999999999849</v>
      </c>
      <c r="BS484">
        <f t="shared" si="400"/>
        <v>1.44</v>
      </c>
      <c r="BT484">
        <f t="shared" si="380"/>
        <v>-1.25</v>
      </c>
      <c r="BU484">
        <f t="shared" si="381"/>
        <v>-2.6900000000000013</v>
      </c>
      <c r="BV484" t="str">
        <f t="shared" si="419"/>
        <v/>
      </c>
      <c r="BW484" s="24">
        <f t="shared" si="417"/>
        <v>1</v>
      </c>
      <c r="BX484" s="24">
        <f t="shared" si="382"/>
        <v>-0.83999999999999986</v>
      </c>
      <c r="BY484" s="24">
        <f t="shared" si="383"/>
        <v>-0.75999999999999979</v>
      </c>
      <c r="BZ484" s="24">
        <f t="shared" si="384"/>
        <v>1.27</v>
      </c>
      <c r="CA484" s="24">
        <f t="shared" si="385"/>
        <v>1</v>
      </c>
      <c r="CB484" s="24">
        <f t="shared" si="401"/>
        <v>0</v>
      </c>
      <c r="CC484" s="24">
        <f t="shared" si="386"/>
        <v>0</v>
      </c>
      <c r="CD484" s="25">
        <f t="shared" si="387"/>
        <v>0</v>
      </c>
      <c r="CE484" s="24">
        <f t="shared" si="388"/>
        <v>0</v>
      </c>
      <c r="CF484">
        <f t="shared" si="389"/>
        <v>1</v>
      </c>
      <c r="CG484">
        <f t="shared" si="402"/>
        <v>1</v>
      </c>
      <c r="CH484">
        <f t="shared" si="403"/>
        <v>1</v>
      </c>
      <c r="CI484">
        <f t="shared" si="404"/>
        <v>1</v>
      </c>
      <c r="CJ484">
        <f t="shared" si="405"/>
        <v>1</v>
      </c>
      <c r="CK484">
        <f t="shared" si="411"/>
        <v>5.9027777777777777</v>
      </c>
      <c r="CL484">
        <f t="shared" si="420"/>
        <v>0.68500000000000005</v>
      </c>
      <c r="CM484">
        <f t="shared" si="421"/>
        <v>0</v>
      </c>
      <c r="CN484" t="str">
        <f t="shared" si="390"/>
        <v/>
      </c>
      <c r="CO484" t="str">
        <f t="shared" si="391"/>
        <v/>
      </c>
    </row>
    <row r="485" spans="1:93" ht="16" hidden="1" x14ac:dyDescent="0.2">
      <c r="A485">
        <v>132</v>
      </c>
      <c r="B485" t="s">
        <v>455</v>
      </c>
      <c r="C485" t="s">
        <v>94</v>
      </c>
      <c r="J485" t="str">
        <f t="shared" si="370"/>
        <v>Nancy Hall_0</v>
      </c>
      <c r="K485" s="22">
        <f>IF(ISERROR(VLOOKUP($J485,'[1]early late'!$G$1:$BT$134,4,FALSE)),"",VLOOKUP($J485,'[1]early late'!$G$1:$BT$134,4,FALSE))</f>
        <v>11865</v>
      </c>
      <c r="L485">
        <v>0</v>
      </c>
      <c r="M485" s="22"/>
      <c r="N485" s="22"/>
      <c r="O485">
        <v>0</v>
      </c>
      <c r="P485">
        <v>0</v>
      </c>
      <c r="Q485">
        <v>0</v>
      </c>
      <c r="R485">
        <f t="shared" si="371"/>
        <v>0</v>
      </c>
      <c r="S485">
        <f t="shared" si="372"/>
        <v>0</v>
      </c>
      <c r="T485">
        <f t="shared" si="373"/>
        <v>0</v>
      </c>
      <c r="U485">
        <f t="shared" si="374"/>
        <v>0</v>
      </c>
      <c r="V485">
        <f t="shared" si="375"/>
        <v>0</v>
      </c>
      <c r="W485">
        <f t="shared" si="412"/>
        <v>0</v>
      </c>
      <c r="X485">
        <f t="shared" si="376"/>
        <v>0</v>
      </c>
      <c r="Y485" s="22" t="s">
        <v>456</v>
      </c>
      <c r="Z485">
        <v>0</v>
      </c>
      <c r="AA485">
        <f t="shared" si="410"/>
        <v>1</v>
      </c>
      <c r="AB485">
        <f t="shared" si="413"/>
        <v>0</v>
      </c>
      <c r="AC485">
        <v>0</v>
      </c>
      <c r="AD485">
        <v>0</v>
      </c>
      <c r="AE485">
        <f t="shared" si="422"/>
        <v>1</v>
      </c>
      <c r="AF485" s="23">
        <v>1</v>
      </c>
      <c r="AG485">
        <f t="shared" si="407"/>
        <v>0</v>
      </c>
      <c r="AH485">
        <v>0</v>
      </c>
      <c r="AJ485">
        <f t="shared" si="415"/>
        <v>0</v>
      </c>
      <c r="AK485" s="22"/>
      <c r="AN485">
        <f>IF(ISERROR(VLOOKUP($J485,'[1]early late'!$G$1:$BT$134,6,FALSE)),"",VLOOKUP($J485,'[1]early late'!$G$1:$BT$134,6,FALSE))</f>
        <v>13</v>
      </c>
      <c r="AO485" s="24">
        <v>2</v>
      </c>
      <c r="AP485" s="25">
        <f t="shared" si="398"/>
        <v>76.868493150684927</v>
      </c>
      <c r="AQ485">
        <v>1</v>
      </c>
      <c r="AS485" s="26">
        <v>0</v>
      </c>
      <c r="AT485" s="24">
        <v>1</v>
      </c>
      <c r="AU485" s="27">
        <v>8.5</v>
      </c>
      <c r="AV485" s="27"/>
      <c r="AW485" s="29">
        <v>40331</v>
      </c>
      <c r="AX485" s="22">
        <f>IF(ISERROR(VLOOKUP($J485,'[1]early late'!$G$1:$BT$134,7,FALSE)),"",VLOOKUP($J485,'[1]early late'!$G$1:$BT$134,7,FALSE))</f>
        <v>40336</v>
      </c>
      <c r="AY485" s="29">
        <v>40444</v>
      </c>
      <c r="AZ485" s="27">
        <f t="shared" si="418"/>
        <v>3.7</v>
      </c>
      <c r="BA485" t="s">
        <v>101</v>
      </c>
      <c r="BB485" s="25">
        <f t="shared" si="416"/>
        <v>0</v>
      </c>
      <c r="BC485">
        <v>1.29</v>
      </c>
      <c r="BD485">
        <v>14.23</v>
      </c>
      <c r="BE485">
        <v>1.55</v>
      </c>
      <c r="BF485">
        <v>15.08</v>
      </c>
      <c r="BG485" s="27">
        <f>IF(ISERROR(VLOOKUP($J485,'[1]early late'!$G$1:$BT$134,8,FALSE)),"",VLOOKUP($J485,'[1]early late'!$G$1:$BT$134,8,FALSE))</f>
        <v>5</v>
      </c>
      <c r="BH485" s="27">
        <f>IF(ISERROR(VLOOKUP($J485,'[1]early late'!$G$1:$BT$134,9,FALSE)),"",VLOOKUP($J485,'[1]early late'!$G$1:$BT$134,9,FALSE))</f>
        <v>1.7769999999999999</v>
      </c>
      <c r="BJ485">
        <v>3.77</v>
      </c>
      <c r="BK485">
        <v>10.97</v>
      </c>
      <c r="BN485" s="28">
        <f>IF(ISERROR(VLOOKUP($J485,'[1]early late'!$G$1:$BT$134,40,FALSE)),"",VLOOKUP($J485,'[1]early late'!$G$1:$BT$134,40,FALSE))</f>
        <v>0.48699999999999988</v>
      </c>
      <c r="BO485" s="28">
        <f>IF(ISERROR(VLOOKUP($J485,'[1]early late'!$G$1:$BT$134,41,FALSE)),"",VLOOKUP($J485,'[1]early late'!$G$1:$BT$134,41,FALSE))</f>
        <v>1.9930000000000001</v>
      </c>
      <c r="BP485">
        <f t="shared" si="399"/>
        <v>0.26</v>
      </c>
      <c r="BQ485">
        <f t="shared" si="378"/>
        <v>0.84999999999999964</v>
      </c>
      <c r="BR485">
        <f t="shared" si="379"/>
        <v>0.58999999999999964</v>
      </c>
      <c r="BS485">
        <f t="shared" si="400"/>
        <v>2.48</v>
      </c>
      <c r="BT485">
        <f t="shared" si="380"/>
        <v>-3.26</v>
      </c>
      <c r="BU485">
        <f t="shared" si="381"/>
        <v>-5.74</v>
      </c>
      <c r="BV485" t="str">
        <f t="shared" si="419"/>
        <v/>
      </c>
      <c r="BW485" s="24">
        <f t="shared" si="417"/>
        <v>1</v>
      </c>
      <c r="BX485" s="24">
        <f t="shared" si="382"/>
        <v>-6.999999999999984E-2</v>
      </c>
      <c r="BY485" s="24">
        <f t="shared" si="383"/>
        <v>-0.15999999999999992</v>
      </c>
      <c r="BZ485" s="24">
        <f t="shared" si="384"/>
        <v>1.55</v>
      </c>
      <c r="CA485" s="24">
        <f t="shared" si="385"/>
        <v>1</v>
      </c>
      <c r="CB485" s="24">
        <f t="shared" si="401"/>
        <v>1</v>
      </c>
      <c r="CC485" s="24">
        <f t="shared" si="386"/>
        <v>1</v>
      </c>
      <c r="CD485" s="25">
        <f t="shared" si="387"/>
        <v>0</v>
      </c>
      <c r="CE485" s="24">
        <f t="shared" si="388"/>
        <v>0</v>
      </c>
      <c r="CF485">
        <f t="shared" si="389"/>
        <v>1</v>
      </c>
      <c r="CG485">
        <f t="shared" si="402"/>
        <v>1</v>
      </c>
      <c r="CH485">
        <f t="shared" si="403"/>
        <v>1</v>
      </c>
      <c r="CI485">
        <f t="shared" si="404"/>
        <v>1</v>
      </c>
      <c r="CJ485">
        <f t="shared" si="405"/>
        <v>1</v>
      </c>
      <c r="CK485">
        <f t="shared" si="411"/>
        <v>3.4274193548387095</v>
      </c>
      <c r="CL485">
        <f t="shared" si="420"/>
        <v>-0.35499999999999998</v>
      </c>
      <c r="CM485">
        <f t="shared" si="421"/>
        <v>0</v>
      </c>
      <c r="CN485" t="str">
        <f t="shared" si="390"/>
        <v/>
      </c>
      <c r="CO485" t="str">
        <f t="shared" si="391"/>
        <v/>
      </c>
    </row>
    <row r="486" spans="1:93" ht="16" hidden="1" x14ac:dyDescent="0.2">
      <c r="A486">
        <v>133</v>
      </c>
      <c r="B486" t="s">
        <v>455</v>
      </c>
      <c r="C486" t="s">
        <v>94</v>
      </c>
      <c r="J486" t="str">
        <f t="shared" si="370"/>
        <v>Nancy Hall_1</v>
      </c>
      <c r="K486" s="22">
        <f>IF(ISERROR(VLOOKUP($J486,'[1]early late'!$G$1:$BT$134,4,FALSE)),"",VLOOKUP($J486,'[1]early late'!$G$1:$BT$134,4,FALSE))</f>
        <v>11865</v>
      </c>
      <c r="L486">
        <v>0</v>
      </c>
      <c r="M486" s="22"/>
      <c r="N486" s="22"/>
      <c r="O486">
        <v>0</v>
      </c>
      <c r="P486">
        <v>0</v>
      </c>
      <c r="Q486">
        <v>0</v>
      </c>
      <c r="R486">
        <f t="shared" si="371"/>
        <v>0</v>
      </c>
      <c r="S486">
        <f t="shared" si="372"/>
        <v>0</v>
      </c>
      <c r="T486">
        <f t="shared" si="373"/>
        <v>0</v>
      </c>
      <c r="U486">
        <f t="shared" si="374"/>
        <v>0</v>
      </c>
      <c r="V486">
        <f t="shared" si="375"/>
        <v>0</v>
      </c>
      <c r="W486">
        <f t="shared" si="412"/>
        <v>0</v>
      </c>
      <c r="X486">
        <f t="shared" si="376"/>
        <v>0</v>
      </c>
      <c r="Y486" s="22" t="s">
        <v>456</v>
      </c>
      <c r="Z486">
        <v>0</v>
      </c>
      <c r="AA486">
        <f t="shared" si="410"/>
        <v>1</v>
      </c>
      <c r="AB486">
        <f t="shared" si="413"/>
        <v>0</v>
      </c>
      <c r="AC486">
        <v>0</v>
      </c>
      <c r="AD486">
        <v>0</v>
      </c>
      <c r="AE486">
        <f t="shared" si="422"/>
        <v>1</v>
      </c>
      <c r="AF486" s="23">
        <v>1</v>
      </c>
      <c r="AG486">
        <f t="shared" si="407"/>
        <v>0</v>
      </c>
      <c r="AH486">
        <v>0</v>
      </c>
      <c r="AJ486">
        <f t="shared" si="415"/>
        <v>0</v>
      </c>
      <c r="AK486" s="22"/>
      <c r="AN486">
        <f>IF(ISERROR(VLOOKUP($J486,'[1]early late'!$G$1:$BT$134,6,FALSE)),"",VLOOKUP($J486,'[1]early late'!$G$1:$BT$134,6,FALSE))</f>
        <v>15</v>
      </c>
      <c r="AO486" s="24">
        <v>2</v>
      </c>
      <c r="AP486" s="25">
        <f t="shared" si="398"/>
        <v>76.868493150684927</v>
      </c>
      <c r="AQ486">
        <v>1</v>
      </c>
      <c r="AS486" s="26">
        <v>1</v>
      </c>
      <c r="AT486" s="24">
        <v>1</v>
      </c>
      <c r="AU486" s="27">
        <v>8.5</v>
      </c>
      <c r="AV486" s="27"/>
      <c r="AW486" s="29">
        <f>AW485</f>
        <v>40331</v>
      </c>
      <c r="AX486" s="22">
        <f>IF(ISERROR(VLOOKUP($J486,'[1]early late'!$G$1:$BT$134,7,FALSE)),"",VLOOKUP($J486,'[1]early late'!$G$1:$BT$134,7,FALSE))</f>
        <v>40336</v>
      </c>
      <c r="AY486" s="29">
        <f>AY485</f>
        <v>40444</v>
      </c>
      <c r="AZ486" s="27">
        <f t="shared" si="418"/>
        <v>3.7</v>
      </c>
      <c r="BA486" t="s">
        <v>101</v>
      </c>
      <c r="BB486" s="25">
        <f t="shared" si="416"/>
        <v>0</v>
      </c>
      <c r="BC486">
        <v>1.45</v>
      </c>
      <c r="BD486">
        <v>14.53</v>
      </c>
      <c r="BE486">
        <v>0</v>
      </c>
      <c r="BF486">
        <v>16.850000000000001</v>
      </c>
      <c r="BG486" s="27">
        <f>IF(ISERROR(VLOOKUP($J486,'[1]early late'!$G$1:$BT$134,8,FALSE)),"",VLOOKUP($J486,'[1]early late'!$G$1:$BT$134,8,FALSE))</f>
        <v>5</v>
      </c>
      <c r="BH486" s="27">
        <f>IF(ISERROR(VLOOKUP($J486,'[1]early late'!$G$1:$BT$134,9,FALSE)),"",VLOOKUP($J486,'[1]early late'!$G$1:$BT$134,9,FALSE))</f>
        <v>2.6739999999999999</v>
      </c>
      <c r="BJ486">
        <v>3.84</v>
      </c>
      <c r="BK486">
        <v>12.45</v>
      </c>
      <c r="BN486" s="28">
        <f>IF(ISERROR(VLOOKUP($J486,'[1]early late'!$G$1:$BT$134,40,FALSE)),"",VLOOKUP($J486,'[1]early late'!$G$1:$BT$134,40,FALSE))</f>
        <v>1.224</v>
      </c>
      <c r="BO486" s="28">
        <f>IF(ISERROR(VLOOKUP($J486,'[1]early late'!$G$1:$BT$134,41,FALSE)),"",VLOOKUP($J486,'[1]early late'!$G$1:$BT$134,41,FALSE))</f>
        <v>1.1659999999999999</v>
      </c>
      <c r="BP486">
        <f t="shared" si="399"/>
        <v>-1.45</v>
      </c>
      <c r="BQ486">
        <f t="shared" si="378"/>
        <v>2.3200000000000021</v>
      </c>
      <c r="BR486">
        <f t="shared" si="379"/>
        <v>3.7700000000000022</v>
      </c>
      <c r="BS486">
        <f t="shared" si="400"/>
        <v>2.3899999999999997</v>
      </c>
      <c r="BT486">
        <f t="shared" si="380"/>
        <v>-2.08</v>
      </c>
      <c r="BU486">
        <f t="shared" si="381"/>
        <v>-4.4700000000000006</v>
      </c>
      <c r="BV486" t="str">
        <f t="shared" si="419"/>
        <v/>
      </c>
      <c r="BW486" s="24">
        <f t="shared" si="417"/>
        <v>0</v>
      </c>
      <c r="BX486" s="24">
        <f t="shared" si="382"/>
        <v>6.999999999999984E-2</v>
      </c>
      <c r="BY486" s="24">
        <f t="shared" si="383"/>
        <v>0.15999999999999992</v>
      </c>
      <c r="BZ486" s="24">
        <f t="shared" si="384"/>
        <v>-1.55</v>
      </c>
      <c r="CA486" s="24">
        <f t="shared" si="385"/>
        <v>1</v>
      </c>
      <c r="CB486" s="24" t="str">
        <f t="shared" si="401"/>
        <v/>
      </c>
      <c r="CC486" s="24">
        <f t="shared" si="386"/>
        <v>1</v>
      </c>
      <c r="CD486" s="25">
        <f t="shared" si="387"/>
        <v>0</v>
      </c>
      <c r="CE486" s="24">
        <f t="shared" si="388"/>
        <v>0</v>
      </c>
      <c r="CF486">
        <f t="shared" si="389"/>
        <v>1</v>
      </c>
      <c r="CG486">
        <f t="shared" si="402"/>
        <v>1</v>
      </c>
      <c r="CH486">
        <f t="shared" si="403"/>
        <v>1</v>
      </c>
      <c r="CI486">
        <f t="shared" si="404"/>
        <v>1</v>
      </c>
      <c r="CJ486">
        <f t="shared" si="405"/>
        <v>1</v>
      </c>
      <c r="CK486">
        <f t="shared" si="411"/>
        <v>3.5564853556485359</v>
      </c>
      <c r="CL486">
        <f t="shared" si="420"/>
        <v>-0.26499999999999968</v>
      </c>
      <c r="CM486">
        <f t="shared" si="421"/>
        <v>0</v>
      </c>
      <c r="CN486" t="str">
        <f t="shared" si="390"/>
        <v/>
      </c>
      <c r="CO486" t="str">
        <f t="shared" si="391"/>
        <v/>
      </c>
    </row>
    <row r="487" spans="1:93" ht="16" x14ac:dyDescent="0.2">
      <c r="A487">
        <v>152</v>
      </c>
      <c r="B487" t="s">
        <v>509</v>
      </c>
      <c r="C487" t="s">
        <v>94</v>
      </c>
      <c r="D487" t="s">
        <v>510</v>
      </c>
      <c r="E487" t="s">
        <v>109</v>
      </c>
      <c r="F487" t="s">
        <v>97</v>
      </c>
      <c r="G487">
        <v>90056</v>
      </c>
      <c r="H487" t="s">
        <v>511</v>
      </c>
      <c r="J487" t="str">
        <f t="shared" si="370"/>
        <v>Ronald Green_0</v>
      </c>
      <c r="K487" s="22">
        <f>IF(ISERROR(VLOOKUP($J487,'[1]early late'!$G$1:$BT$134,4,FALSE)),"",VLOOKUP($J487,'[1]early late'!$G$1:$BT$134,4,FALSE))</f>
        <v>12894</v>
      </c>
      <c r="L487">
        <v>1</v>
      </c>
      <c r="M487" s="22" t="s">
        <v>512</v>
      </c>
      <c r="N487" s="22"/>
      <c r="O487">
        <v>0</v>
      </c>
      <c r="P487">
        <v>0</v>
      </c>
      <c r="Q487">
        <v>0</v>
      </c>
      <c r="R487">
        <f t="shared" si="371"/>
        <v>0</v>
      </c>
      <c r="S487">
        <f t="shared" si="372"/>
        <v>0</v>
      </c>
      <c r="T487">
        <f t="shared" si="373"/>
        <v>0</v>
      </c>
      <c r="U487">
        <f t="shared" si="374"/>
        <v>0</v>
      </c>
      <c r="V487">
        <f t="shared" si="375"/>
        <v>0</v>
      </c>
      <c r="W487">
        <f t="shared" si="412"/>
        <v>0</v>
      </c>
      <c r="X487">
        <f t="shared" si="376"/>
        <v>0</v>
      </c>
      <c r="Y487" s="22" t="s">
        <v>148</v>
      </c>
      <c r="Z487">
        <v>0</v>
      </c>
      <c r="AA487">
        <f t="shared" si="410"/>
        <v>1</v>
      </c>
      <c r="AB487">
        <f t="shared" si="413"/>
        <v>0</v>
      </c>
      <c r="AC487">
        <v>0</v>
      </c>
      <c r="AD487">
        <v>0</v>
      </c>
      <c r="AE487">
        <f t="shared" si="422"/>
        <v>0</v>
      </c>
      <c r="AF487" s="23">
        <f t="shared" ref="AF487:AF499" si="423">IF(ISERROR(SEARCH("canth",Y487)),0,1)</f>
        <v>0</v>
      </c>
      <c r="AG487">
        <f t="shared" si="407"/>
        <v>0</v>
      </c>
      <c r="AH487">
        <v>0</v>
      </c>
      <c r="AJ487">
        <f t="shared" si="415"/>
        <v>0</v>
      </c>
      <c r="AK487" s="22"/>
      <c r="AM487">
        <v>8</v>
      </c>
      <c r="AN487">
        <f>IF(ISERROR(VLOOKUP($J487,'[1]early late'!$G$1:$BT$134,6,FALSE)),"",VLOOKUP($J487,'[1]early late'!$G$1:$BT$134,6,FALSE))</f>
        <v>16</v>
      </c>
      <c r="AO487" s="24">
        <v>1</v>
      </c>
      <c r="AP487" s="25">
        <f t="shared" si="398"/>
        <v>73.599999999999994</v>
      </c>
      <c r="AQ487">
        <v>1</v>
      </c>
      <c r="AS487" s="26">
        <v>0</v>
      </c>
      <c r="AT487" s="24">
        <v>1</v>
      </c>
      <c r="AU487" s="27">
        <v>8.5</v>
      </c>
      <c r="AW487" s="22">
        <v>40151</v>
      </c>
      <c r="AX487" s="22">
        <f>IF(ISERROR(VLOOKUP($J487,'[1]early late'!$G$1:$BT$134,7,FALSE)),"",VLOOKUP($J487,'[1]early late'!$G$1:$BT$134,7,FALSE))</f>
        <v>40157</v>
      </c>
      <c r="AY487" s="22">
        <v>40245</v>
      </c>
      <c r="AZ487" s="27">
        <f t="shared" si="418"/>
        <v>3.1333333333333333</v>
      </c>
      <c r="BA487" t="s">
        <v>245</v>
      </c>
      <c r="BB487" s="25">
        <f t="shared" si="416"/>
        <v>2</v>
      </c>
      <c r="BC487" s="27">
        <v>1.43</v>
      </c>
      <c r="BD487" s="27">
        <v>13.35</v>
      </c>
      <c r="BE487" s="27">
        <v>2.4300000000000002</v>
      </c>
      <c r="BF487" s="27">
        <v>13.12</v>
      </c>
      <c r="BG487" s="27">
        <f>IF(ISERROR(VLOOKUP($J487,'[1]early late'!$G$1:$BT$134,8,FALSE)),"",VLOOKUP($J487,'[1]early late'!$G$1:$BT$134,8,FALSE))</f>
        <v>6</v>
      </c>
      <c r="BH487" s="27">
        <f>IF(ISERROR(VLOOKUP($J487,'[1]early late'!$G$1:$BT$134,9,FALSE)),"",VLOOKUP($J487,'[1]early late'!$G$1:$BT$134,9,FALSE))</f>
        <v>2.81</v>
      </c>
      <c r="BI487" s="27"/>
      <c r="BJ487" s="27">
        <v>2.96</v>
      </c>
      <c r="BK487">
        <v>12.94</v>
      </c>
      <c r="BM487" s="28"/>
      <c r="BN487" s="28">
        <f>IF(ISERROR(VLOOKUP($J487,'[1]early late'!$G$1:$BT$134,40,FALSE)),"",VLOOKUP($J487,'[1]early late'!$G$1:$BT$134,40,FALSE))</f>
        <v>1.3800000000000001</v>
      </c>
      <c r="BO487" s="28">
        <f>IF(ISERROR(VLOOKUP($J487,'[1]early late'!$G$1:$BT$134,41,FALSE)),"",VLOOKUP($J487,'[1]early late'!$G$1:$BT$134,41,FALSE))</f>
        <v>0.14999999999999991</v>
      </c>
      <c r="BP487">
        <f t="shared" si="399"/>
        <v>1.0000000000000002</v>
      </c>
      <c r="BQ487">
        <f t="shared" si="378"/>
        <v>-0.23000000000000043</v>
      </c>
      <c r="BR487">
        <f t="shared" si="379"/>
        <v>-1.2300000000000006</v>
      </c>
      <c r="BS487">
        <f t="shared" si="400"/>
        <v>1.53</v>
      </c>
      <c r="BT487">
        <f t="shared" si="380"/>
        <v>-0.41000000000000014</v>
      </c>
      <c r="BU487">
        <f t="shared" si="381"/>
        <v>-1.9399999999999995</v>
      </c>
      <c r="BV487" t="str">
        <f t="shared" si="419"/>
        <v/>
      </c>
      <c r="BW487" s="24">
        <f t="shared" si="417"/>
        <v>1</v>
      </c>
      <c r="BX487" s="24">
        <f t="shared" si="382"/>
        <v>0.45999999999999996</v>
      </c>
      <c r="BY487" s="24">
        <f t="shared" si="383"/>
        <v>0</v>
      </c>
      <c r="BZ487" s="24">
        <f t="shared" si="384"/>
        <v>0.31000000000000005</v>
      </c>
      <c r="CA487" s="24">
        <f t="shared" si="385"/>
        <v>1</v>
      </c>
      <c r="CB487" s="24">
        <f t="shared" si="401"/>
        <v>0</v>
      </c>
      <c r="CC487" s="24">
        <f t="shared" si="386"/>
        <v>0</v>
      </c>
      <c r="CD487" s="25">
        <f t="shared" si="387"/>
        <v>0</v>
      </c>
      <c r="CE487" s="24">
        <f t="shared" si="388"/>
        <v>1</v>
      </c>
      <c r="CF487">
        <f t="shared" si="389"/>
        <v>1</v>
      </c>
      <c r="CG487">
        <f t="shared" si="402"/>
        <v>1</v>
      </c>
      <c r="CH487">
        <f t="shared" si="403"/>
        <v>1</v>
      </c>
      <c r="CI487">
        <f t="shared" si="404"/>
        <v>1</v>
      </c>
      <c r="CJ487">
        <f t="shared" si="405"/>
        <v>1</v>
      </c>
      <c r="CK487">
        <f t="shared" si="411"/>
        <v>5.5555555555555554</v>
      </c>
      <c r="CL487">
        <f t="shared" si="420"/>
        <v>0.59499999999999997</v>
      </c>
      <c r="CM487">
        <f t="shared" si="421"/>
        <v>0</v>
      </c>
      <c r="CN487" t="str">
        <f t="shared" si="390"/>
        <v/>
      </c>
      <c r="CO487" t="str">
        <f t="shared" si="391"/>
        <v/>
      </c>
    </row>
    <row r="488" spans="1:93" ht="16" x14ac:dyDescent="0.2">
      <c r="A488">
        <v>154</v>
      </c>
      <c r="B488" t="s">
        <v>513</v>
      </c>
      <c r="C488" t="s">
        <v>94</v>
      </c>
      <c r="D488" t="s">
        <v>514</v>
      </c>
      <c r="E488" t="s">
        <v>515</v>
      </c>
      <c r="F488" t="s">
        <v>97</v>
      </c>
      <c r="G488">
        <v>90291</v>
      </c>
      <c r="H488" t="s">
        <v>516</v>
      </c>
      <c r="J488" t="str">
        <f t="shared" si="370"/>
        <v>Rose Rothstein_0</v>
      </c>
      <c r="K488" s="22">
        <f>IF(ISERROR(VLOOKUP($J488,'[1]early late'!$G$1:$BT$134,4,FALSE)),"",VLOOKUP($J488,'[1]early late'!$G$1:$BT$134,4,FALSE))</f>
        <v>10509</v>
      </c>
      <c r="L488">
        <v>1</v>
      </c>
      <c r="M488" s="22" t="s">
        <v>517</v>
      </c>
      <c r="N488" s="22"/>
      <c r="O488">
        <v>1</v>
      </c>
      <c r="P488">
        <v>0</v>
      </c>
      <c r="Q488">
        <v>1</v>
      </c>
      <c r="R488">
        <f t="shared" si="371"/>
        <v>0</v>
      </c>
      <c r="S488">
        <f t="shared" si="372"/>
        <v>0</v>
      </c>
      <c r="T488">
        <f t="shared" si="373"/>
        <v>0</v>
      </c>
      <c r="U488">
        <f t="shared" si="374"/>
        <v>0</v>
      </c>
      <c r="V488">
        <f t="shared" si="375"/>
        <v>0</v>
      </c>
      <c r="W488">
        <f t="shared" si="412"/>
        <v>0</v>
      </c>
      <c r="X488">
        <f t="shared" si="376"/>
        <v>0</v>
      </c>
      <c r="Y488" s="22" t="s">
        <v>158</v>
      </c>
      <c r="Z488">
        <v>0</v>
      </c>
      <c r="AA488">
        <f t="shared" si="410"/>
        <v>1</v>
      </c>
      <c r="AB488">
        <f t="shared" si="413"/>
        <v>0</v>
      </c>
      <c r="AC488">
        <v>0</v>
      </c>
      <c r="AD488">
        <v>0</v>
      </c>
      <c r="AE488">
        <f t="shared" si="422"/>
        <v>0</v>
      </c>
      <c r="AF488" s="23">
        <f t="shared" si="423"/>
        <v>0</v>
      </c>
      <c r="AG488">
        <f t="shared" ref="AG488:AG507" si="424">IF(ISERROR(SEARCH("entro",Y488)),0,1)</f>
        <v>0</v>
      </c>
      <c r="AH488">
        <v>0</v>
      </c>
      <c r="AJ488">
        <f t="shared" si="415"/>
        <v>0</v>
      </c>
      <c r="AK488" s="22"/>
      <c r="AN488">
        <f>IF(ISERROR(VLOOKUP($J488,'[1]early late'!$G$1:$BT$134,6,FALSE)),"",VLOOKUP($J488,'[1]early late'!$G$1:$BT$134,6,FALSE))</f>
        <v>15</v>
      </c>
      <c r="AO488" s="24">
        <v>2</v>
      </c>
      <c r="AP488" s="25">
        <f t="shared" si="398"/>
        <v>72.956164383561642</v>
      </c>
      <c r="AQ488">
        <v>1</v>
      </c>
      <c r="AS488" s="26">
        <v>0</v>
      </c>
      <c r="AT488" s="24">
        <v>1</v>
      </c>
      <c r="AU488" s="27">
        <v>8.5</v>
      </c>
      <c r="AV488" s="27"/>
      <c r="AW488" s="22">
        <v>37526</v>
      </c>
      <c r="AX488" s="22">
        <f>IF(ISERROR(VLOOKUP($J488,'[1]early late'!$G$1:$BT$134,7,FALSE)),"",VLOOKUP($J488,'[1]early late'!$G$1:$BT$134,7,FALSE))</f>
        <v>37532</v>
      </c>
      <c r="AY488" s="22">
        <v>37630</v>
      </c>
      <c r="AZ488" s="27">
        <f t="shared" si="418"/>
        <v>3.4</v>
      </c>
      <c r="BA488" t="s">
        <v>245</v>
      </c>
      <c r="BB488" s="25">
        <f t="shared" si="416"/>
        <v>2</v>
      </c>
      <c r="BC488" s="27">
        <v>-0.77</v>
      </c>
      <c r="BD488" s="27">
        <v>11.77</v>
      </c>
      <c r="BE488" s="27">
        <v>1.33</v>
      </c>
      <c r="BF488" s="27">
        <v>10.87</v>
      </c>
      <c r="BG488" s="27">
        <f>IF(ISERROR(VLOOKUP($J488,'[1]early late'!$G$1:$BT$134,8,FALSE)),"",VLOOKUP($J488,'[1]early late'!$G$1:$BT$134,8,FALSE))</f>
        <v>6</v>
      </c>
      <c r="BH488" s="27">
        <f>IF(ISERROR(VLOOKUP($J488,'[1]early late'!$G$1:$BT$134,9,FALSE)),"",VLOOKUP($J488,'[1]early late'!$G$1:$BT$134,9,FALSE))</f>
        <v>2.9780000000000002</v>
      </c>
      <c r="BI488" s="27"/>
      <c r="BJ488">
        <v>5.14</v>
      </c>
      <c r="BK488">
        <v>13.74</v>
      </c>
      <c r="BM488" s="28" t="s">
        <v>518</v>
      </c>
      <c r="BN488" s="28">
        <f>IF(ISERROR(VLOOKUP($J488,'[1]early late'!$G$1:$BT$134,40,FALSE)),"",VLOOKUP($J488,'[1]early late'!$G$1:$BT$134,40,FALSE))</f>
        <v>3.7480000000000002</v>
      </c>
      <c r="BO488" s="28">
        <f>IF(ISERROR(VLOOKUP($J488,'[1]early late'!$G$1:$BT$134,41,FALSE)),"",VLOOKUP($J488,'[1]early late'!$G$1:$BT$134,41,FALSE))</f>
        <v>2.1619999999999995</v>
      </c>
      <c r="BP488">
        <f t="shared" si="399"/>
        <v>2.1</v>
      </c>
      <c r="BQ488">
        <f t="shared" si="378"/>
        <v>-0.90000000000000036</v>
      </c>
      <c r="BR488">
        <f t="shared" si="379"/>
        <v>-3.0000000000000004</v>
      </c>
      <c r="BS488">
        <f t="shared" si="400"/>
        <v>5.91</v>
      </c>
      <c r="BT488">
        <f t="shared" si="380"/>
        <v>1.9700000000000006</v>
      </c>
      <c r="BU488">
        <f t="shared" si="381"/>
        <v>-3.9399999999999977</v>
      </c>
      <c r="BV488" t="str">
        <f t="shared" si="419"/>
        <v/>
      </c>
      <c r="BW488" s="24">
        <f t="shared" si="417"/>
        <v>1</v>
      </c>
      <c r="BX488" s="24">
        <f t="shared" si="382"/>
        <v>0.9399999999999995</v>
      </c>
      <c r="BY488" s="24">
        <f t="shared" si="383"/>
        <v>-1.37</v>
      </c>
      <c r="BZ488" s="24">
        <f t="shared" si="384"/>
        <v>1.6800000000000002</v>
      </c>
      <c r="CA488" s="24">
        <f t="shared" si="385"/>
        <v>0</v>
      </c>
      <c r="CB488" s="24">
        <f t="shared" si="401"/>
        <v>0</v>
      </c>
      <c r="CC488" s="24">
        <f t="shared" si="386"/>
        <v>0</v>
      </c>
      <c r="CD488" s="25">
        <f t="shared" si="387"/>
        <v>0</v>
      </c>
      <c r="CE488" s="24">
        <f t="shared" si="388"/>
        <v>0</v>
      </c>
      <c r="CF488">
        <f t="shared" si="389"/>
        <v>1</v>
      </c>
      <c r="CG488">
        <f t="shared" si="402"/>
        <v>1</v>
      </c>
      <c r="CH488">
        <f t="shared" si="403"/>
        <v>1</v>
      </c>
      <c r="CI488">
        <f t="shared" si="404"/>
        <v>1</v>
      </c>
      <c r="CJ488">
        <f t="shared" si="405"/>
        <v>1</v>
      </c>
      <c r="CK488">
        <f t="shared" si="411"/>
        <v>1.4382402707275803</v>
      </c>
      <c r="CL488">
        <f t="shared" si="420"/>
        <v>-3.7850000000000001</v>
      </c>
      <c r="CM488">
        <f t="shared" si="421"/>
        <v>1</v>
      </c>
      <c r="CN488">
        <f t="shared" si="390"/>
        <v>1</v>
      </c>
      <c r="CO488" t="str">
        <f t="shared" si="391"/>
        <v/>
      </c>
    </row>
    <row r="489" spans="1:93" ht="16" x14ac:dyDescent="0.2">
      <c r="A489">
        <v>161</v>
      </c>
      <c r="B489" t="s">
        <v>530</v>
      </c>
      <c r="C489" t="s">
        <v>94</v>
      </c>
      <c r="D489" t="s">
        <v>531</v>
      </c>
      <c r="E489" t="s">
        <v>96</v>
      </c>
      <c r="F489" t="s">
        <v>97</v>
      </c>
      <c r="G489">
        <v>91367</v>
      </c>
      <c r="H489" t="s">
        <v>532</v>
      </c>
      <c r="J489" t="str">
        <f t="shared" si="370"/>
        <v>Seymour Varnen_1</v>
      </c>
      <c r="K489" s="22">
        <f>IF(ISERROR(VLOOKUP($J489,'[1]early late'!$G$1:$BT$134,4,FALSE)),"",VLOOKUP($J489,'[1]early late'!$G$1:$BT$134,4,FALSE))</f>
        <v>10978</v>
      </c>
      <c r="L489">
        <v>0</v>
      </c>
      <c r="M489" s="22"/>
      <c r="N489" s="22"/>
      <c r="O489">
        <v>0</v>
      </c>
      <c r="P489">
        <v>0</v>
      </c>
      <c r="Q489">
        <v>0</v>
      </c>
      <c r="R489">
        <f t="shared" si="371"/>
        <v>0</v>
      </c>
      <c r="S489">
        <f t="shared" si="372"/>
        <v>0</v>
      </c>
      <c r="T489">
        <f t="shared" si="373"/>
        <v>0</v>
      </c>
      <c r="U489">
        <f t="shared" si="374"/>
        <v>0</v>
      </c>
      <c r="V489">
        <f t="shared" si="375"/>
        <v>0</v>
      </c>
      <c r="W489">
        <f t="shared" si="412"/>
        <v>0</v>
      </c>
      <c r="X489">
        <f t="shared" si="376"/>
        <v>0</v>
      </c>
      <c r="Y489" s="22" t="s">
        <v>111</v>
      </c>
      <c r="Z489">
        <v>0</v>
      </c>
      <c r="AA489">
        <f t="shared" si="410"/>
        <v>1</v>
      </c>
      <c r="AB489">
        <f t="shared" si="413"/>
        <v>0</v>
      </c>
      <c r="AC489">
        <v>0</v>
      </c>
      <c r="AD489">
        <v>0</v>
      </c>
      <c r="AE489">
        <f t="shared" si="422"/>
        <v>0</v>
      </c>
      <c r="AF489" s="23">
        <f t="shared" si="423"/>
        <v>0</v>
      </c>
      <c r="AG489">
        <f t="shared" si="424"/>
        <v>0</v>
      </c>
      <c r="AH489">
        <v>0</v>
      </c>
      <c r="AJ489">
        <f t="shared" si="415"/>
        <v>0</v>
      </c>
      <c r="AK489" s="22"/>
      <c r="AL489">
        <v>28</v>
      </c>
      <c r="AM489">
        <v>7</v>
      </c>
      <c r="AN489">
        <f>IF(ISERROR(VLOOKUP($J489,'[1]early late'!$G$1:$BT$134,6,FALSE)),"",VLOOKUP($J489,'[1]early late'!$G$1:$BT$134,6,FALSE))</f>
        <v>13</v>
      </c>
      <c r="AO489" s="24">
        <v>1</v>
      </c>
      <c r="AP489" s="25">
        <f t="shared" si="398"/>
        <v>71.282191780821918</v>
      </c>
      <c r="AQ489">
        <v>1</v>
      </c>
      <c r="AS489" s="26">
        <v>1</v>
      </c>
      <c r="AT489" s="24">
        <v>1</v>
      </c>
      <c r="AU489" s="27">
        <v>8.5</v>
      </c>
      <c r="AW489" s="22">
        <v>37374</v>
      </c>
      <c r="AX489" s="22">
        <f>IF(ISERROR(VLOOKUP($J489,'[1]early late'!$G$1:$BT$134,7,FALSE)),"",VLOOKUP($J489,'[1]early late'!$G$1:$BT$134,7,FALSE))</f>
        <v>37385</v>
      </c>
      <c r="AY489" s="22">
        <f>AY488</f>
        <v>37630</v>
      </c>
      <c r="AZ489" s="27">
        <f t="shared" si="418"/>
        <v>8.3666666666666671</v>
      </c>
      <c r="BA489" t="s">
        <v>118</v>
      </c>
      <c r="BB489" s="25">
        <f t="shared" si="416"/>
        <v>1</v>
      </c>
      <c r="BC489" s="27">
        <v>0.32700000000000001</v>
      </c>
      <c r="BD489" s="27">
        <v>16.946999999999999</v>
      </c>
      <c r="BE489" s="27">
        <v>3.84</v>
      </c>
      <c r="BF489" s="27">
        <v>14.56</v>
      </c>
      <c r="BG489" s="27">
        <f>IF(ISERROR(VLOOKUP($J489,'[1]early late'!$G$1:$BT$134,8,FALSE)),"",VLOOKUP($J489,'[1]early late'!$G$1:$BT$134,8,FALSE))</f>
        <v>11</v>
      </c>
      <c r="BH489" s="27">
        <f>IF(ISERROR(VLOOKUP($J489,'[1]early late'!$G$1:$BT$134,9,FALSE)),"",VLOOKUP($J489,'[1]early late'!$G$1:$BT$134,9,FALSE))</f>
        <v>1.98</v>
      </c>
      <c r="BI489" s="27"/>
      <c r="BJ489">
        <v>1.85</v>
      </c>
      <c r="BK489">
        <v>14.35</v>
      </c>
      <c r="BM489" s="28" t="s">
        <v>533</v>
      </c>
      <c r="BN489" s="28">
        <f>IF(ISERROR(VLOOKUP($J489,'[1]early late'!$G$1:$BT$134,40,FALSE)),"",VLOOKUP($J489,'[1]early late'!$G$1:$BT$134,40,FALSE))</f>
        <v>1.653</v>
      </c>
      <c r="BO489" s="28">
        <f>IF(ISERROR(VLOOKUP($J489,'[1]early late'!$G$1:$BT$134,41,FALSE)),"",VLOOKUP($J489,'[1]early late'!$G$1:$BT$134,41,FALSE))</f>
        <v>-0.12999999999999989</v>
      </c>
      <c r="BP489">
        <f t="shared" si="399"/>
        <v>3.5129999999999999</v>
      </c>
      <c r="BQ489">
        <f t="shared" si="378"/>
        <v>-2.3869999999999987</v>
      </c>
      <c r="BR489">
        <f t="shared" si="379"/>
        <v>-5.8999999999999986</v>
      </c>
      <c r="BS489">
        <f t="shared" si="400"/>
        <v>1.5230000000000001</v>
      </c>
      <c r="BT489">
        <f t="shared" si="380"/>
        <v>-2.5969999999999995</v>
      </c>
      <c r="BU489">
        <f t="shared" si="381"/>
        <v>-4.1199999999999974</v>
      </c>
      <c r="BV489" t="str">
        <f t="shared" si="419"/>
        <v/>
      </c>
      <c r="BW489" s="24">
        <f t="shared" si="417"/>
        <v>1</v>
      </c>
      <c r="BX489" s="24">
        <f t="shared" si="382"/>
        <v>-0.48999999999999977</v>
      </c>
      <c r="BY489" s="24">
        <f t="shared" si="383"/>
        <v>0.54700000000000004</v>
      </c>
      <c r="BZ489" s="24">
        <f t="shared" si="384"/>
        <v>2.2699999999999996</v>
      </c>
      <c r="CA489" s="24">
        <f t="shared" si="385"/>
        <v>1</v>
      </c>
      <c r="CB489" s="24">
        <f t="shared" si="401"/>
        <v>0</v>
      </c>
      <c r="CC489" s="24">
        <f t="shared" si="386"/>
        <v>0</v>
      </c>
      <c r="CD489" s="25">
        <f t="shared" si="387"/>
        <v>0</v>
      </c>
      <c r="CE489" s="24">
        <f t="shared" si="388"/>
        <v>0</v>
      </c>
      <c r="CF489">
        <f t="shared" si="389"/>
        <v>1</v>
      </c>
      <c r="CG489">
        <f t="shared" si="402"/>
        <v>0</v>
      </c>
      <c r="CH489">
        <f t="shared" si="403"/>
        <v>1</v>
      </c>
      <c r="CI489">
        <f t="shared" si="404"/>
        <v>1</v>
      </c>
      <c r="CJ489">
        <f t="shared" si="405"/>
        <v>1</v>
      </c>
      <c r="CK489">
        <f t="shared" si="411"/>
        <v>5.5810899540380818</v>
      </c>
      <c r="CL489">
        <f t="shared" si="420"/>
        <v>0.60199999999999987</v>
      </c>
      <c r="CM489">
        <f t="shared" si="421"/>
        <v>0</v>
      </c>
      <c r="CN489" t="str">
        <f t="shared" si="390"/>
        <v/>
      </c>
      <c r="CO489" t="str">
        <f t="shared" si="391"/>
        <v/>
      </c>
    </row>
    <row r="490" spans="1:93" ht="16" x14ac:dyDescent="0.2">
      <c r="A490">
        <v>162</v>
      </c>
      <c r="B490" t="s">
        <v>534</v>
      </c>
      <c r="C490" t="s">
        <v>94</v>
      </c>
      <c r="D490" t="s">
        <v>535</v>
      </c>
      <c r="E490" t="s">
        <v>109</v>
      </c>
      <c r="F490" t="s">
        <v>97</v>
      </c>
      <c r="G490">
        <v>90004</v>
      </c>
      <c r="H490" t="s">
        <v>536</v>
      </c>
      <c r="J490" t="str">
        <f t="shared" si="370"/>
        <v>Sherry O Keefe_0</v>
      </c>
      <c r="K490" s="22">
        <v>16664</v>
      </c>
      <c r="L490">
        <v>1</v>
      </c>
      <c r="M490" s="22" t="s">
        <v>537</v>
      </c>
      <c r="N490" s="22"/>
      <c r="O490">
        <v>0</v>
      </c>
      <c r="P490">
        <v>0</v>
      </c>
      <c r="Q490">
        <v>0</v>
      </c>
      <c r="R490">
        <f t="shared" si="371"/>
        <v>0</v>
      </c>
      <c r="S490">
        <f t="shared" si="372"/>
        <v>0</v>
      </c>
      <c r="T490">
        <f t="shared" si="373"/>
        <v>0</v>
      </c>
      <c r="U490">
        <f t="shared" si="374"/>
        <v>0</v>
      </c>
      <c r="V490">
        <f t="shared" si="375"/>
        <v>0</v>
      </c>
      <c r="W490">
        <f t="shared" si="412"/>
        <v>0</v>
      </c>
      <c r="X490">
        <f t="shared" si="376"/>
        <v>0</v>
      </c>
      <c r="Y490" s="22" t="s">
        <v>158</v>
      </c>
      <c r="Z490">
        <v>0</v>
      </c>
      <c r="AA490">
        <f t="shared" si="410"/>
        <v>1</v>
      </c>
      <c r="AB490">
        <f t="shared" si="413"/>
        <v>0</v>
      </c>
      <c r="AC490">
        <v>0</v>
      </c>
      <c r="AD490">
        <v>0</v>
      </c>
      <c r="AE490">
        <f t="shared" si="422"/>
        <v>0</v>
      </c>
      <c r="AF490" s="23">
        <f t="shared" si="423"/>
        <v>0</v>
      </c>
      <c r="AG490">
        <f t="shared" si="424"/>
        <v>0</v>
      </c>
      <c r="AH490">
        <v>0</v>
      </c>
      <c r="AJ490">
        <f t="shared" si="415"/>
        <v>0</v>
      </c>
      <c r="AK490" s="22"/>
      <c r="AL490">
        <v>28</v>
      </c>
      <c r="AN490">
        <v>14</v>
      </c>
      <c r="AO490" s="24">
        <v>2</v>
      </c>
      <c r="AP490" s="25">
        <f t="shared" si="398"/>
        <v>55.57260273972603</v>
      </c>
      <c r="AQ490">
        <v>1</v>
      </c>
      <c r="AS490" s="26">
        <v>0</v>
      </c>
      <c r="AT490" s="24">
        <v>1</v>
      </c>
      <c r="AU490" s="27">
        <v>8.5</v>
      </c>
      <c r="AV490" s="27"/>
      <c r="AW490" s="22">
        <v>37244</v>
      </c>
      <c r="AX490" s="22" t="str">
        <f>IF(ISERROR(VLOOKUP($J490,'[1]early late'!$G$1:$BT$134,7,FALSE)),"",VLOOKUP($J490,'[1]early late'!$G$1:$BT$134,7,FALSE))</f>
        <v/>
      </c>
      <c r="AY490" s="22">
        <v>37270</v>
      </c>
      <c r="AZ490" s="27">
        <f t="shared" si="418"/>
        <v>0.83333333333333337</v>
      </c>
      <c r="BA490" t="s">
        <v>101</v>
      </c>
      <c r="BB490" s="25">
        <f t="shared" si="416"/>
        <v>0</v>
      </c>
      <c r="BC490" s="27">
        <v>2.3130000000000002</v>
      </c>
      <c r="BD490" s="27">
        <v>23.283000000000001</v>
      </c>
      <c r="BE490" s="27">
        <v>3.55</v>
      </c>
      <c r="BF490" s="27">
        <v>24.61</v>
      </c>
      <c r="BG490" s="27" t="str">
        <f>IF(ISERROR(VLOOKUP($J490,'[1]early late'!$G$1:$BT$134,8,FALSE)),"",VLOOKUP($J490,'[1]early late'!$G$1:$BT$134,8,FALSE))</f>
        <v/>
      </c>
      <c r="BH490" s="27" t="str">
        <f>IF(ISERROR(VLOOKUP($J490,'[1]early late'!$G$1:$BT$134,9,FALSE)),"",VLOOKUP($J490,'[1]early late'!$G$1:$BT$134,9,FALSE))</f>
        <v/>
      </c>
      <c r="BI490" s="27"/>
      <c r="BJ490">
        <v>2.95</v>
      </c>
      <c r="BK490">
        <v>19.09</v>
      </c>
      <c r="BM490" s="28" t="s">
        <v>323</v>
      </c>
      <c r="BN490" s="28" t="str">
        <f>IF(ISERROR(VLOOKUP($J490,'[1]early late'!$G$1:$BT$134,40,FALSE)),"",VLOOKUP($J490,'[1]early late'!$G$1:$BT$134,40,FALSE))</f>
        <v/>
      </c>
      <c r="BO490" s="28" t="str">
        <f>IF(ISERROR(VLOOKUP($J490,'[1]early late'!$G$1:$BT$134,41,FALSE)),"",VLOOKUP($J490,'[1]early late'!$G$1:$BT$134,41,FALSE))</f>
        <v/>
      </c>
      <c r="BP490">
        <f t="shared" si="399"/>
        <v>1.2369999999999997</v>
      </c>
      <c r="BQ490">
        <f t="shared" si="378"/>
        <v>1.3269999999999982</v>
      </c>
      <c r="BR490">
        <f t="shared" si="379"/>
        <v>8.9999999999998526E-2</v>
      </c>
      <c r="BS490">
        <f t="shared" si="400"/>
        <v>0.63700000000000001</v>
      </c>
      <c r="BT490">
        <f t="shared" si="380"/>
        <v>-4.1930000000000014</v>
      </c>
      <c r="BU490">
        <f t="shared" si="381"/>
        <v>-4.8300000000000018</v>
      </c>
      <c r="BV490" t="str">
        <f t="shared" si="419"/>
        <v/>
      </c>
      <c r="BW490" s="24">
        <f t="shared" si="417"/>
        <v>1</v>
      </c>
      <c r="BX490" s="24">
        <f t="shared" si="382"/>
        <v>0.16000000000000014</v>
      </c>
      <c r="BY490" s="24">
        <f t="shared" si="383"/>
        <v>-1.2669999999999999</v>
      </c>
      <c r="BZ490" s="24">
        <f t="shared" si="384"/>
        <v>-0.19000000000000039</v>
      </c>
      <c r="CA490" s="24">
        <f t="shared" si="385"/>
        <v>0</v>
      </c>
      <c r="CB490" s="24">
        <f t="shared" si="401"/>
        <v>0</v>
      </c>
      <c r="CC490" s="24">
        <f t="shared" si="386"/>
        <v>0</v>
      </c>
      <c r="CD490" s="25">
        <f t="shared" si="387"/>
        <v>0</v>
      </c>
      <c r="CE490" s="24">
        <f t="shared" si="388"/>
        <v>1</v>
      </c>
      <c r="CF490">
        <f t="shared" si="389"/>
        <v>1</v>
      </c>
      <c r="CG490">
        <f t="shared" si="402"/>
        <v>1</v>
      </c>
      <c r="CH490">
        <f t="shared" si="403"/>
        <v>0</v>
      </c>
      <c r="CI490">
        <f t="shared" si="404"/>
        <v>1</v>
      </c>
      <c r="CJ490">
        <f t="shared" si="405"/>
        <v>1</v>
      </c>
      <c r="CK490">
        <f t="shared" si="411"/>
        <v>13.343799058084771</v>
      </c>
      <c r="CL490">
        <f t="shared" si="420"/>
        <v>1.488</v>
      </c>
      <c r="CM490">
        <f t="shared" si="421"/>
        <v>1</v>
      </c>
      <c r="CN490" t="str">
        <f t="shared" si="390"/>
        <v/>
      </c>
      <c r="CO490" t="str">
        <f t="shared" si="391"/>
        <v/>
      </c>
    </row>
    <row r="491" spans="1:93" ht="16" x14ac:dyDescent="0.2">
      <c r="A491">
        <v>163</v>
      </c>
      <c r="B491" t="s">
        <v>534</v>
      </c>
      <c r="C491" t="s">
        <v>94</v>
      </c>
      <c r="D491" t="s">
        <v>535</v>
      </c>
      <c r="E491" t="s">
        <v>109</v>
      </c>
      <c r="F491" t="s">
        <v>97</v>
      </c>
      <c r="G491">
        <v>90004</v>
      </c>
      <c r="H491" t="s">
        <v>536</v>
      </c>
      <c r="J491" t="str">
        <f t="shared" si="370"/>
        <v>Sherry O Keefe_1</v>
      </c>
      <c r="K491" s="22">
        <v>16664</v>
      </c>
      <c r="L491">
        <v>1</v>
      </c>
      <c r="M491" s="22" t="s">
        <v>537</v>
      </c>
      <c r="N491" s="22"/>
      <c r="O491">
        <v>0</v>
      </c>
      <c r="P491">
        <v>0</v>
      </c>
      <c r="Q491">
        <v>0</v>
      </c>
      <c r="R491">
        <f t="shared" si="371"/>
        <v>0</v>
      </c>
      <c r="S491">
        <f t="shared" si="372"/>
        <v>0</v>
      </c>
      <c r="T491">
        <f t="shared" si="373"/>
        <v>0</v>
      </c>
      <c r="U491">
        <f t="shared" si="374"/>
        <v>0</v>
      </c>
      <c r="V491">
        <f t="shared" si="375"/>
        <v>0</v>
      </c>
      <c r="W491">
        <f t="shared" si="412"/>
        <v>0</v>
      </c>
      <c r="X491">
        <f t="shared" si="376"/>
        <v>0</v>
      </c>
      <c r="Y491" s="22" t="s">
        <v>158</v>
      </c>
      <c r="Z491">
        <v>0</v>
      </c>
      <c r="AA491">
        <f t="shared" si="410"/>
        <v>1</v>
      </c>
      <c r="AB491">
        <f t="shared" si="413"/>
        <v>0</v>
      </c>
      <c r="AC491">
        <v>0</v>
      </c>
      <c r="AD491">
        <v>0</v>
      </c>
      <c r="AE491">
        <f t="shared" si="422"/>
        <v>0</v>
      </c>
      <c r="AF491" s="23">
        <f t="shared" si="423"/>
        <v>0</v>
      </c>
      <c r="AG491">
        <f t="shared" si="424"/>
        <v>0</v>
      </c>
      <c r="AH491">
        <v>0</v>
      </c>
      <c r="AJ491">
        <f t="shared" si="415"/>
        <v>0</v>
      </c>
      <c r="AK491" s="22"/>
      <c r="AL491">
        <v>27</v>
      </c>
      <c r="AN491">
        <v>14</v>
      </c>
      <c r="AO491" s="24">
        <v>2</v>
      </c>
      <c r="AP491" s="25">
        <f t="shared" si="398"/>
        <v>55.57260273972603</v>
      </c>
      <c r="AQ491">
        <v>1</v>
      </c>
      <c r="AS491" s="26">
        <v>1</v>
      </c>
      <c r="AT491" s="24">
        <v>1</v>
      </c>
      <c r="AU491" s="27">
        <v>8.5</v>
      </c>
      <c r="AV491" s="27"/>
      <c r="AW491" s="22">
        <v>37244</v>
      </c>
      <c r="AX491" s="22" t="str">
        <f>IF(ISERROR(VLOOKUP($J491,'[1]early late'!$G$1:$BT$134,7,FALSE)),"",VLOOKUP($J491,'[1]early late'!$G$1:$BT$134,7,FALSE))</f>
        <v/>
      </c>
      <c r="AY491" s="22">
        <f>AY490</f>
        <v>37270</v>
      </c>
      <c r="AZ491" s="27">
        <f t="shared" si="418"/>
        <v>0.83333333333333337</v>
      </c>
      <c r="BA491" t="s">
        <v>101</v>
      </c>
      <c r="BB491" s="25">
        <f t="shared" si="416"/>
        <v>0</v>
      </c>
      <c r="BC491" s="27">
        <v>3.58</v>
      </c>
      <c r="BD491" s="27">
        <v>24.1</v>
      </c>
      <c r="BE491" s="27">
        <v>3.74</v>
      </c>
      <c r="BF491" s="27">
        <v>23.45</v>
      </c>
      <c r="BG491" s="27" t="str">
        <f>IF(ISERROR(VLOOKUP($J491,'[1]early late'!$G$1:$BT$134,8,FALSE)),"",VLOOKUP($J491,'[1]early late'!$G$1:$BT$134,8,FALSE))</f>
        <v/>
      </c>
      <c r="BH491" s="27" t="str">
        <f>IF(ISERROR(VLOOKUP($J491,'[1]early late'!$G$1:$BT$134,9,FALSE)),"",VLOOKUP($J491,'[1]early late'!$G$1:$BT$134,9,FALSE))</f>
        <v/>
      </c>
      <c r="BI491" s="27"/>
      <c r="BJ491">
        <v>2.79</v>
      </c>
      <c r="BK491">
        <v>19.239999999999998</v>
      </c>
      <c r="BM491" s="28" t="s">
        <v>323</v>
      </c>
      <c r="BN491" s="28" t="str">
        <f>IF(ISERROR(VLOOKUP($J491,'[1]early late'!$G$1:$BT$134,40,FALSE)),"",VLOOKUP($J491,'[1]early late'!$G$1:$BT$134,40,FALSE))</f>
        <v/>
      </c>
      <c r="BO491" s="28" t="str">
        <f>IF(ISERROR(VLOOKUP($J491,'[1]early late'!$G$1:$BT$134,41,FALSE)),"",VLOOKUP($J491,'[1]early late'!$G$1:$BT$134,41,FALSE))</f>
        <v/>
      </c>
      <c r="BP491">
        <f t="shared" si="399"/>
        <v>0.16000000000000014</v>
      </c>
      <c r="BQ491">
        <f t="shared" si="378"/>
        <v>-0.65000000000000213</v>
      </c>
      <c r="BR491">
        <f t="shared" si="379"/>
        <v>-0.81000000000000227</v>
      </c>
      <c r="BS491">
        <f t="shared" si="400"/>
        <v>-0.79</v>
      </c>
      <c r="BT491">
        <f t="shared" si="380"/>
        <v>-4.860000000000003</v>
      </c>
      <c r="BU491">
        <f t="shared" si="381"/>
        <v>-4.0700000000000038</v>
      </c>
      <c r="BV491" t="str">
        <f t="shared" si="419"/>
        <v/>
      </c>
      <c r="BW491" s="24">
        <f t="shared" si="417"/>
        <v>0</v>
      </c>
      <c r="BX491" s="24">
        <f t="shared" si="382"/>
        <v>-0.16000000000000014</v>
      </c>
      <c r="BY491" s="24">
        <f t="shared" si="383"/>
        <v>1.2669999999999999</v>
      </c>
      <c r="BZ491" s="24">
        <f t="shared" si="384"/>
        <v>0.19000000000000039</v>
      </c>
      <c r="CA491" s="24">
        <f t="shared" si="385"/>
        <v>0</v>
      </c>
      <c r="CB491" s="24" t="str">
        <f t="shared" si="401"/>
        <v/>
      </c>
      <c r="CC491" s="24">
        <f t="shared" si="386"/>
        <v>0</v>
      </c>
      <c r="CD491" s="25">
        <f t="shared" si="387"/>
        <v>0</v>
      </c>
      <c r="CE491" s="24">
        <f t="shared" si="388"/>
        <v>1</v>
      </c>
      <c r="CF491">
        <f t="shared" si="389"/>
        <v>1</v>
      </c>
      <c r="CG491">
        <f t="shared" si="402"/>
        <v>1</v>
      </c>
      <c r="CH491">
        <f t="shared" si="403"/>
        <v>0</v>
      </c>
      <c r="CI491">
        <f t="shared" si="404"/>
        <v>1</v>
      </c>
      <c r="CJ491">
        <f t="shared" si="405"/>
        <v>1</v>
      </c>
      <c r="CK491">
        <f t="shared" si="411"/>
        <v>-10.759493670886075</v>
      </c>
      <c r="CL491">
        <f t="shared" si="420"/>
        <v>2.915</v>
      </c>
      <c r="CM491">
        <f t="shared" si="421"/>
        <v>1</v>
      </c>
      <c r="CN491" t="str">
        <f t="shared" si="390"/>
        <v/>
      </c>
      <c r="CO491" t="str">
        <f t="shared" si="391"/>
        <v/>
      </c>
    </row>
    <row r="492" spans="1:93" ht="16" hidden="1" x14ac:dyDescent="0.2">
      <c r="A492">
        <v>166</v>
      </c>
      <c r="B492" t="s">
        <v>541</v>
      </c>
      <c r="C492" t="s">
        <v>94</v>
      </c>
      <c r="D492" t="s">
        <v>542</v>
      </c>
      <c r="E492" t="s">
        <v>109</v>
      </c>
      <c r="F492" t="s">
        <v>97</v>
      </c>
      <c r="G492">
        <v>90034</v>
      </c>
      <c r="H492" t="s">
        <v>543</v>
      </c>
      <c r="J492" t="str">
        <f t="shared" ref="J492:J555" si="425">(CONCATENATE(B492,"_",AS492))</f>
        <v>Shirley Kligman_0</v>
      </c>
      <c r="K492" s="22">
        <f>IF(ISERROR(VLOOKUP($J492,'[1]early late'!$G$1:$BT$134,4,FALSE)),"",VLOOKUP($J492,'[1]early late'!$G$1:$BT$134,4,FALSE))</f>
        <v>10414</v>
      </c>
      <c r="L492">
        <v>0</v>
      </c>
      <c r="M492" s="22"/>
      <c r="N492" s="22"/>
      <c r="O492">
        <v>0</v>
      </c>
      <c r="P492">
        <v>0</v>
      </c>
      <c r="Q492">
        <v>0</v>
      </c>
      <c r="R492">
        <f t="shared" ref="R492:R555" si="426">IF(ISERROR(SEARCH("ptosis",M492)),0,1)</f>
        <v>0</v>
      </c>
      <c r="S492">
        <f t="shared" ref="S492:S555" si="427">IF(ISERROR(SEARCH("cataract",M492)),0,1)</f>
        <v>0</v>
      </c>
      <c r="T492">
        <f t="shared" ref="T492:T555" si="428">IF(ISERROR(SEARCH("strab",M492)),0,1)</f>
        <v>0</v>
      </c>
      <c r="U492">
        <f t="shared" ref="U492:U555" si="429">IF(ISERROR(SEARCH("ectropion",M492)),0,1)</f>
        <v>0</v>
      </c>
      <c r="V492">
        <f t="shared" ref="V492:V555" si="430">IF(ISERROR(SEARCH("entropion",M492)),0,1)</f>
        <v>0</v>
      </c>
      <c r="W492">
        <f t="shared" si="412"/>
        <v>0</v>
      </c>
      <c r="X492">
        <f t="shared" ref="X492:X555" si="431">IF(ISERROR(SEARCH("canth",M492)),0,1)</f>
        <v>0</v>
      </c>
      <c r="Y492" s="22" t="s">
        <v>544</v>
      </c>
      <c r="Z492">
        <v>0</v>
      </c>
      <c r="AA492">
        <f t="shared" si="410"/>
        <v>1</v>
      </c>
      <c r="AB492">
        <f t="shared" si="413"/>
        <v>1</v>
      </c>
      <c r="AC492">
        <v>0</v>
      </c>
      <c r="AD492">
        <v>1</v>
      </c>
      <c r="AE492">
        <f t="shared" si="422"/>
        <v>0</v>
      </c>
      <c r="AF492" s="23">
        <f t="shared" si="423"/>
        <v>1</v>
      </c>
      <c r="AG492">
        <f t="shared" si="424"/>
        <v>0</v>
      </c>
      <c r="AH492">
        <v>0</v>
      </c>
      <c r="AJ492">
        <f t="shared" si="415"/>
        <v>0</v>
      </c>
      <c r="AK492" s="22"/>
      <c r="AN492">
        <f>IF(ISERROR(VLOOKUP($J492,'[1]early late'!$G$1:$BT$134,6,FALSE)),"",VLOOKUP($J492,'[1]early late'!$G$1:$BT$134,6,FALSE))</f>
        <v>15</v>
      </c>
      <c r="AO492" s="24">
        <v>2</v>
      </c>
      <c r="AP492" s="25">
        <f t="shared" si="398"/>
        <v>77.750684931506854</v>
      </c>
      <c r="AQ492">
        <v>1</v>
      </c>
      <c r="AS492" s="26">
        <v>0</v>
      </c>
      <c r="AT492" s="24">
        <v>1</v>
      </c>
      <c r="AU492" s="27">
        <v>8.5</v>
      </c>
      <c r="AV492" s="27"/>
      <c r="AW492" s="22">
        <v>39206</v>
      </c>
      <c r="AX492" s="22">
        <f>IF(ISERROR(VLOOKUP($J492,'[1]early late'!$G$1:$BT$134,7,FALSE)),"",VLOOKUP($J492,'[1]early late'!$G$1:$BT$134,7,FALSE))</f>
        <v>39212</v>
      </c>
      <c r="AY492" s="22">
        <v>40241</v>
      </c>
      <c r="AZ492" s="27">
        <f t="shared" si="418"/>
        <v>34</v>
      </c>
      <c r="BA492" t="s">
        <v>101</v>
      </c>
      <c r="BB492" s="25">
        <f t="shared" si="416"/>
        <v>0</v>
      </c>
      <c r="BC492" s="27">
        <v>1.0780000000000001</v>
      </c>
      <c r="BD492" s="27">
        <v>24.716999999999999</v>
      </c>
      <c r="BE492" s="27">
        <v>3.1579999999999999</v>
      </c>
      <c r="BF492" s="27">
        <v>23.527999999999999</v>
      </c>
      <c r="BG492" s="27">
        <f>IF(ISERROR(VLOOKUP($J492,'[1]early late'!$G$1:$BT$134,8,FALSE)),"",VLOOKUP($J492,'[1]early late'!$G$1:$BT$134,8,FALSE))</f>
        <v>6</v>
      </c>
      <c r="BH492" s="27">
        <f>IF(ISERROR(VLOOKUP($J492,'[1]early late'!$G$1:$BT$134,9,FALSE)),"",VLOOKUP($J492,'[1]early late'!$G$1:$BT$134,9,FALSE))</f>
        <v>1.77</v>
      </c>
      <c r="BI492" s="27"/>
      <c r="BJ492" s="27">
        <v>2.8069999999999999</v>
      </c>
      <c r="BK492" s="27">
        <v>23.259</v>
      </c>
      <c r="BM492" s="28"/>
      <c r="BN492" s="28">
        <f>IF(ISERROR(VLOOKUP($J492,'[1]early late'!$G$1:$BT$134,40,FALSE)),"",VLOOKUP($J492,'[1]early late'!$G$1:$BT$134,40,FALSE))</f>
        <v>0.69199999999999995</v>
      </c>
      <c r="BO492" s="28">
        <f>IF(ISERROR(VLOOKUP($J492,'[1]early late'!$G$1:$BT$134,41,FALSE)),"",VLOOKUP($J492,'[1]early late'!$G$1:$BT$134,41,FALSE))</f>
        <v>1.0369999999999999</v>
      </c>
      <c r="BP492">
        <f t="shared" si="399"/>
        <v>2.08</v>
      </c>
      <c r="BQ492">
        <f t="shared" ref="BQ492:BQ555" si="432">BF492-BD492</f>
        <v>-1.1890000000000001</v>
      </c>
      <c r="BR492">
        <f t="shared" ref="BR492:BR555" si="433">BQ492-BP492</f>
        <v>-3.2690000000000001</v>
      </c>
      <c r="BS492">
        <f t="shared" si="400"/>
        <v>1.7289999999999999</v>
      </c>
      <c r="BT492">
        <f t="shared" ref="BT492:BT555" si="434">IF(AND(ISNUMBER(BD492),ISNUMBER(BK492)),BK492-BD492,"")</f>
        <v>-1.4579999999999984</v>
      </c>
      <c r="BU492">
        <f t="shared" ref="BU492:BU555" si="435">IF(AND(ISNUMBER(BT492),ISNUMBER(BS492)),(BK492-BJ492)-(BD492-BC492),"")</f>
        <v>-3.1869999999999976</v>
      </c>
      <c r="BV492" t="str">
        <f t="shared" si="419"/>
        <v/>
      </c>
      <c r="BW492" s="24">
        <f t="shared" si="417"/>
        <v>1</v>
      </c>
      <c r="BX492" s="24">
        <f t="shared" ref="BX492:BX555" si="436">IF($AQ492=1,BJ492-VLOOKUP(CONCATENATE(LEFT($J492,LEN($J492)-1),IF($AS492=0,1,0)),$J$2:$BK$740,MATCH(HLOOKUP($BJ$1,$J$1:$BW$1,1,FALSE),$J$1:$BZ$1,0),FALSE),"")</f>
        <v>0.1469999999999998</v>
      </c>
      <c r="BY492" s="24">
        <f t="shared" ref="BY492:BY555" si="437">IF($AQ492=1,$BC492-VLOOKUP(CONCATENATE(LEFT($J492,LEN($J492)-1),IF($AS492=0,1,0)),$J$2:$BW$740,MATCH(HLOOKUP($BC$1,$J$1:$BW$1,1,FALSE),$J$1:$BZ$1,0),FALSE),"")</f>
        <v>-1.6719999999999999</v>
      </c>
      <c r="BZ492" s="24">
        <f t="shared" ref="BZ492:BZ555" si="438">IF($AQ492=1,$BE492-VLOOKUP(CONCATENATE(LEFT($J492,LEN($J492)-1),IF($AS492=0,1,0)),$J$2:$BW$740,MATCH(HLOOKUP($BE$1,$J$1:$BW$1,1,FALSE),$J$1:$BZ$1,0),FALSE),"")</f>
        <v>0.91799999999999971</v>
      </c>
      <c r="CA492" s="24">
        <f t="shared" ref="CA492:CA555" si="439">IF(BY492="","",IF(AND(BY492&gt;-1.0001, BY492&lt;1.0001),1,0))</f>
        <v>0</v>
      </c>
      <c r="CB492" s="24">
        <f t="shared" si="401"/>
        <v>0</v>
      </c>
      <c r="CC492" s="24">
        <f t="shared" ref="CC492:CC555" si="440">IF(SUM(AB492:AG492)=0,0,1)</f>
        <v>1</v>
      </c>
      <c r="CD492" s="25">
        <f t="shared" ref="CD492:CD555" si="441">IF(CF492=1,IF(AA492+IF(AS492=0,VLOOKUP(CONCATENATE(LEFT(J492,LEN(J492)-1),"1"),$J$2:$BW$677,17,FALSE),VLOOKUP(CONCATENATE(LEFT(J492,LEN(J492)-1),"0"),$J$2:$BW$677,17,FALSE))=2,1,0),"")</f>
        <v>0</v>
      </c>
      <c r="CE492" s="24">
        <f t="shared" ref="CE492:CE555" si="442">IF(BZ492="","",IF(AND(BZ492&gt;-1.0001, BZ492&lt;1.0001),1,0))</f>
        <v>1</v>
      </c>
      <c r="CF492">
        <f t="shared" ref="CF492:CF555" si="443">IF(AND(AND(ISNUMBER(AW492),ISNUMBER(BC492)),ISNUMBER(BJ492)),1,0)</f>
        <v>1</v>
      </c>
      <c r="CG492">
        <f t="shared" si="402"/>
        <v>1</v>
      </c>
      <c r="CH492">
        <f t="shared" si="403"/>
        <v>1</v>
      </c>
      <c r="CI492">
        <f t="shared" si="404"/>
        <v>1</v>
      </c>
      <c r="CJ492">
        <f t="shared" si="405"/>
        <v>1</v>
      </c>
      <c r="CK492">
        <f t="shared" si="411"/>
        <v>4.9161364950838635</v>
      </c>
      <c r="CL492">
        <f t="shared" si="420"/>
        <v>0.39600000000000013</v>
      </c>
      <c r="CM492">
        <f t="shared" si="421"/>
        <v>0</v>
      </c>
      <c r="CN492" t="str">
        <f t="shared" ref="CN492:CN555" si="444">IF(AND(BC492&lt;0.05,BS492&gt;2.75),1,"")</f>
        <v/>
      </c>
      <c r="CO492">
        <f t="shared" ref="CO492:CO555" si="445">IF(AB492=1,1,"")</f>
        <v>1</v>
      </c>
    </row>
    <row r="493" spans="1:93" ht="16" x14ac:dyDescent="0.2">
      <c r="A493">
        <v>178</v>
      </c>
      <c r="B493" t="s">
        <v>560</v>
      </c>
      <c r="C493" t="s">
        <v>94</v>
      </c>
      <c r="D493" t="s">
        <v>561</v>
      </c>
      <c r="E493" t="s">
        <v>109</v>
      </c>
      <c r="F493" t="s">
        <v>97</v>
      </c>
      <c r="G493">
        <v>90024</v>
      </c>
      <c r="H493" t="s">
        <v>562</v>
      </c>
      <c r="J493" t="str">
        <f t="shared" si="425"/>
        <v>Susan Nia_0</v>
      </c>
      <c r="K493" s="22">
        <v>22413</v>
      </c>
      <c r="L493">
        <v>0</v>
      </c>
      <c r="M493" s="22"/>
      <c r="N493" s="22"/>
      <c r="O493">
        <v>0</v>
      </c>
      <c r="P493">
        <v>0</v>
      </c>
      <c r="Q493">
        <v>0</v>
      </c>
      <c r="R493">
        <f t="shared" si="426"/>
        <v>0</v>
      </c>
      <c r="S493">
        <f t="shared" si="427"/>
        <v>0</v>
      </c>
      <c r="T493">
        <f t="shared" si="428"/>
        <v>0</v>
      </c>
      <c r="U493">
        <f t="shared" si="429"/>
        <v>0</v>
      </c>
      <c r="V493">
        <f t="shared" si="430"/>
        <v>0</v>
      </c>
      <c r="W493">
        <f t="shared" si="412"/>
        <v>0</v>
      </c>
      <c r="X493">
        <f t="shared" si="431"/>
        <v>0</v>
      </c>
      <c r="Y493" s="22" t="s">
        <v>158</v>
      </c>
      <c r="Z493">
        <v>0</v>
      </c>
      <c r="AA493">
        <f t="shared" si="410"/>
        <v>1</v>
      </c>
      <c r="AB493">
        <f t="shared" si="413"/>
        <v>0</v>
      </c>
      <c r="AC493">
        <v>0</v>
      </c>
      <c r="AD493">
        <v>0</v>
      </c>
      <c r="AE493">
        <f t="shared" si="422"/>
        <v>0</v>
      </c>
      <c r="AF493" s="23">
        <f t="shared" si="423"/>
        <v>0</v>
      </c>
      <c r="AG493">
        <f t="shared" si="424"/>
        <v>0</v>
      </c>
      <c r="AH493">
        <v>0</v>
      </c>
      <c r="AJ493">
        <f t="shared" si="415"/>
        <v>0</v>
      </c>
      <c r="AK493" s="22" t="s">
        <v>563</v>
      </c>
      <c r="AN493">
        <v>12</v>
      </c>
      <c r="AO493" s="24">
        <v>2</v>
      </c>
      <c r="AP493" s="25">
        <f t="shared" si="398"/>
        <v>44.720547945205482</v>
      </c>
      <c r="AQ493">
        <v>1</v>
      </c>
      <c r="AS493" s="26">
        <v>0</v>
      </c>
      <c r="AT493" s="24">
        <v>1</v>
      </c>
      <c r="AU493" s="27">
        <v>8.5</v>
      </c>
      <c r="AV493" s="27"/>
      <c r="AW493" s="22">
        <v>38975</v>
      </c>
      <c r="AX493" s="22" t="str">
        <f>IF(ISERROR(VLOOKUP($J493,'[1]early late'!$G$1:$BT$134,7,FALSE)),"",VLOOKUP($J493,'[1]early late'!$G$1:$BT$134,7,FALSE))</f>
        <v/>
      </c>
      <c r="AY493" s="22">
        <v>38981</v>
      </c>
      <c r="AZ493" s="27">
        <f t="shared" si="418"/>
        <v>0.2</v>
      </c>
      <c r="BA493" t="s">
        <v>101</v>
      </c>
      <c r="BB493" s="25">
        <f t="shared" si="416"/>
        <v>0</v>
      </c>
      <c r="BC493" s="27">
        <v>1.19</v>
      </c>
      <c r="BD493" s="27">
        <v>12.98</v>
      </c>
      <c r="BE493" s="27">
        <v>3.22</v>
      </c>
      <c r="BF493" s="27">
        <v>12.45</v>
      </c>
      <c r="BG493" s="27" t="str">
        <f>IF(ISERROR(VLOOKUP($J493,'[1]early late'!$G$1:$BT$134,8,FALSE)),"",VLOOKUP($J493,'[1]early late'!$G$1:$BT$134,8,FALSE))</f>
        <v/>
      </c>
      <c r="BH493" s="27" t="str">
        <f>IF(ISERROR(VLOOKUP($J493,'[1]early late'!$G$1:$BT$134,9,FALSE)),"",VLOOKUP($J493,'[1]early late'!$G$1:$BT$134,9,FALSE))</f>
        <v/>
      </c>
      <c r="BI493" s="27"/>
      <c r="BJ493">
        <v>2.38</v>
      </c>
      <c r="BK493">
        <v>13.43</v>
      </c>
      <c r="BM493" s="28"/>
      <c r="BN493" s="28" t="str">
        <f>IF(ISERROR(VLOOKUP($J493,'[1]early late'!$G$1:$BT$134,40,FALSE)),"",VLOOKUP($J493,'[1]early late'!$G$1:$BT$134,40,FALSE))</f>
        <v/>
      </c>
      <c r="BO493" s="28" t="str">
        <f>IF(ISERROR(VLOOKUP($J493,'[1]early late'!$G$1:$BT$134,41,FALSE)),"",VLOOKUP($J493,'[1]early late'!$G$1:$BT$134,41,FALSE))</f>
        <v/>
      </c>
      <c r="BP493">
        <f t="shared" si="399"/>
        <v>2.0300000000000002</v>
      </c>
      <c r="BQ493">
        <f t="shared" si="432"/>
        <v>-0.53000000000000114</v>
      </c>
      <c r="BR493">
        <f t="shared" si="433"/>
        <v>-2.5600000000000014</v>
      </c>
      <c r="BS493">
        <f t="shared" si="400"/>
        <v>1.19</v>
      </c>
      <c r="BT493">
        <f t="shared" si="434"/>
        <v>0.44999999999999929</v>
      </c>
      <c r="BU493">
        <f t="shared" si="435"/>
        <v>-0.74000000000000021</v>
      </c>
      <c r="BV493" t="str">
        <f t="shared" si="419"/>
        <v/>
      </c>
      <c r="BW493" s="24">
        <f t="shared" si="417"/>
        <v>1</v>
      </c>
      <c r="BX493" s="24">
        <f t="shared" si="436"/>
        <v>0</v>
      </c>
      <c r="BY493" s="24">
        <f t="shared" si="437"/>
        <v>-0.30000000000000004</v>
      </c>
      <c r="BZ493" s="24">
        <f t="shared" si="438"/>
        <v>1.8900000000000001</v>
      </c>
      <c r="CA493" s="24">
        <f t="shared" si="439"/>
        <v>1</v>
      </c>
      <c r="CB493" s="24">
        <f t="shared" si="401"/>
        <v>0</v>
      </c>
      <c r="CC493" s="24">
        <f t="shared" si="440"/>
        <v>0</v>
      </c>
      <c r="CD493" s="25">
        <f t="shared" si="441"/>
        <v>0</v>
      </c>
      <c r="CE493" s="24">
        <f t="shared" si="442"/>
        <v>0</v>
      </c>
      <c r="CF493">
        <f t="shared" si="443"/>
        <v>1</v>
      </c>
      <c r="CG493">
        <f t="shared" si="402"/>
        <v>0</v>
      </c>
      <c r="CH493">
        <f t="shared" si="403"/>
        <v>1</v>
      </c>
      <c r="CI493">
        <f t="shared" si="404"/>
        <v>1</v>
      </c>
      <c r="CJ493">
        <f t="shared" si="405"/>
        <v>1</v>
      </c>
      <c r="CK493">
        <f t="shared" si="411"/>
        <v>7.1428571428571432</v>
      </c>
      <c r="CL493">
        <f t="shared" si="420"/>
        <v>0.93500000000000005</v>
      </c>
      <c r="CM493">
        <f t="shared" si="421"/>
        <v>0</v>
      </c>
      <c r="CN493" t="str">
        <f t="shared" si="444"/>
        <v/>
      </c>
      <c r="CO493" t="str">
        <f t="shared" si="445"/>
        <v/>
      </c>
    </row>
    <row r="494" spans="1:93" ht="16" hidden="1" x14ac:dyDescent="0.2">
      <c r="A494">
        <v>202</v>
      </c>
      <c r="B494" t="s">
        <v>627</v>
      </c>
      <c r="C494" t="s">
        <v>94</v>
      </c>
      <c r="J494" t="str">
        <f t="shared" si="425"/>
        <v>Anny Drew_0</v>
      </c>
      <c r="K494" s="22">
        <v>13166</v>
      </c>
      <c r="L494">
        <v>1</v>
      </c>
      <c r="M494" s="22" t="s">
        <v>628</v>
      </c>
      <c r="N494" s="22"/>
      <c r="O494">
        <v>0</v>
      </c>
      <c r="P494">
        <v>0</v>
      </c>
      <c r="Q494">
        <v>0</v>
      </c>
      <c r="R494">
        <f t="shared" si="426"/>
        <v>0</v>
      </c>
      <c r="S494">
        <f t="shared" si="427"/>
        <v>1</v>
      </c>
      <c r="T494">
        <f t="shared" si="428"/>
        <v>0</v>
      </c>
      <c r="U494">
        <f t="shared" si="429"/>
        <v>0</v>
      </c>
      <c r="V494">
        <f t="shared" si="430"/>
        <v>0</v>
      </c>
      <c r="W494">
        <f t="shared" si="412"/>
        <v>0</v>
      </c>
      <c r="X494">
        <f t="shared" si="431"/>
        <v>0</v>
      </c>
      <c r="Y494" s="22" t="s">
        <v>629</v>
      </c>
      <c r="Z494">
        <v>0</v>
      </c>
      <c r="AA494">
        <f t="shared" si="410"/>
        <v>1</v>
      </c>
      <c r="AB494">
        <f t="shared" si="413"/>
        <v>1</v>
      </c>
      <c r="AC494">
        <v>1</v>
      </c>
      <c r="AD494">
        <v>0</v>
      </c>
      <c r="AE494">
        <f t="shared" si="422"/>
        <v>0</v>
      </c>
      <c r="AF494" s="23">
        <f t="shared" si="423"/>
        <v>0</v>
      </c>
      <c r="AG494">
        <f t="shared" si="424"/>
        <v>0</v>
      </c>
      <c r="AH494">
        <v>0</v>
      </c>
      <c r="AJ494">
        <f t="shared" si="415"/>
        <v>0</v>
      </c>
      <c r="AK494" s="22"/>
      <c r="AN494">
        <v>15</v>
      </c>
      <c r="AO494" s="24">
        <v>2</v>
      </c>
      <c r="AP494" s="25">
        <f t="shared" si="398"/>
        <v>74.646575342465752</v>
      </c>
      <c r="AQ494">
        <v>1</v>
      </c>
      <c r="AS494" s="26">
        <v>0</v>
      </c>
      <c r="AT494" s="24">
        <v>1</v>
      </c>
      <c r="AU494" s="27">
        <v>8.5</v>
      </c>
      <c r="AV494" s="27"/>
      <c r="AW494" s="29">
        <v>40809</v>
      </c>
      <c r="AX494" s="22" t="str">
        <f>IF(ISERROR(VLOOKUP($J494,'[1]early late'!$G$1:$BT$134,7,FALSE)),"",VLOOKUP($J494,'[1]early late'!$G$1:$BT$134,7,FALSE))</f>
        <v/>
      </c>
      <c r="AY494" s="29">
        <v>40879</v>
      </c>
      <c r="AZ494" s="27">
        <v>2.2999999999999998</v>
      </c>
      <c r="BA494" t="s">
        <v>101</v>
      </c>
      <c r="BB494" s="25">
        <f t="shared" si="416"/>
        <v>0</v>
      </c>
      <c r="BC494">
        <v>2.4300000000000002</v>
      </c>
      <c r="BD494">
        <v>20.29</v>
      </c>
      <c r="BE494">
        <v>1.54</v>
      </c>
      <c r="BF494">
        <v>21.18</v>
      </c>
      <c r="BG494" s="27" t="str">
        <f>IF(ISERROR(VLOOKUP($J494,'[1]early late'!$G$1:$BT$134,8,FALSE)),"",VLOOKUP($J494,'[1]early late'!$G$1:$BT$134,8,FALSE))</f>
        <v/>
      </c>
      <c r="BH494" s="27" t="str">
        <f>IF(ISERROR(VLOOKUP($J494,'[1]early late'!$G$1:$BT$134,9,FALSE)),"",VLOOKUP($J494,'[1]early late'!$G$1:$BT$134,9,FALSE))</f>
        <v/>
      </c>
      <c r="BJ494">
        <v>3.04</v>
      </c>
      <c r="BK494">
        <v>21.86</v>
      </c>
      <c r="BN494" s="28" t="str">
        <f>IF(ISERROR(VLOOKUP($J494,'[1]early late'!$G$1:$BT$134,40,FALSE)),"",VLOOKUP($J494,'[1]early late'!$G$1:$BT$134,40,FALSE))</f>
        <v/>
      </c>
      <c r="BO494" s="28" t="str">
        <f>IF(ISERROR(VLOOKUP($J494,'[1]early late'!$G$1:$BT$134,41,FALSE)),"",VLOOKUP($J494,'[1]early late'!$G$1:$BT$134,41,FALSE))</f>
        <v/>
      </c>
      <c r="BP494">
        <f t="shared" si="399"/>
        <v>-0.89000000000000012</v>
      </c>
      <c r="BQ494">
        <f t="shared" si="432"/>
        <v>0.89000000000000057</v>
      </c>
      <c r="BR494">
        <f t="shared" si="433"/>
        <v>1.7800000000000007</v>
      </c>
      <c r="BS494">
        <f t="shared" si="400"/>
        <v>0.60999999999999988</v>
      </c>
      <c r="BT494">
        <f t="shared" si="434"/>
        <v>1.5700000000000003</v>
      </c>
      <c r="BU494">
        <f t="shared" si="435"/>
        <v>0.96000000000000085</v>
      </c>
      <c r="BW494" s="24">
        <f t="shared" si="417"/>
        <v>1</v>
      </c>
      <c r="BX494" s="24">
        <f t="shared" si="436"/>
        <v>0.37000000000000011</v>
      </c>
      <c r="BY494" s="24">
        <f t="shared" si="437"/>
        <v>0.79000000000000026</v>
      </c>
      <c r="BZ494" s="24">
        <f t="shared" si="438"/>
        <v>1.54</v>
      </c>
      <c r="CA494" s="24">
        <f t="shared" si="439"/>
        <v>1</v>
      </c>
      <c r="CB494" s="24">
        <f t="shared" si="401"/>
        <v>1</v>
      </c>
      <c r="CC494" s="24">
        <f t="shared" si="440"/>
        <v>1</v>
      </c>
      <c r="CD494" s="25">
        <f t="shared" si="441"/>
        <v>0</v>
      </c>
      <c r="CE494" s="24">
        <f t="shared" si="442"/>
        <v>0</v>
      </c>
      <c r="CF494">
        <f t="shared" si="443"/>
        <v>1</v>
      </c>
      <c r="CG494">
        <f t="shared" si="402"/>
        <v>1</v>
      </c>
      <c r="CH494">
        <f t="shared" si="403"/>
        <v>0</v>
      </c>
      <c r="CI494">
        <f t="shared" si="404"/>
        <v>1</v>
      </c>
      <c r="CJ494">
        <f t="shared" si="405"/>
        <v>1</v>
      </c>
      <c r="CK494">
        <f t="shared" si="411"/>
        <v>13.934426229508199</v>
      </c>
      <c r="CL494">
        <f t="shared" si="420"/>
        <v>1.5150000000000001</v>
      </c>
      <c r="CM494">
        <f t="shared" si="421"/>
        <v>1</v>
      </c>
      <c r="CN494" t="str">
        <f t="shared" si="444"/>
        <v/>
      </c>
      <c r="CO494">
        <f t="shared" si="445"/>
        <v>1</v>
      </c>
    </row>
    <row r="495" spans="1:93" ht="16" hidden="1" x14ac:dyDescent="0.2">
      <c r="A495">
        <v>203</v>
      </c>
      <c r="B495" t="s">
        <v>627</v>
      </c>
      <c r="C495" t="s">
        <v>94</v>
      </c>
      <c r="J495" t="str">
        <f t="shared" si="425"/>
        <v>Anny Drew_1</v>
      </c>
      <c r="K495" s="22">
        <v>13166</v>
      </c>
      <c r="L495">
        <v>0</v>
      </c>
      <c r="M495" s="22"/>
      <c r="N495" s="22"/>
      <c r="O495">
        <v>0</v>
      </c>
      <c r="P495">
        <v>0</v>
      </c>
      <c r="Q495">
        <v>0</v>
      </c>
      <c r="R495">
        <f t="shared" si="426"/>
        <v>0</v>
      </c>
      <c r="S495">
        <f t="shared" si="427"/>
        <v>0</v>
      </c>
      <c r="T495">
        <f t="shared" si="428"/>
        <v>0</v>
      </c>
      <c r="U495">
        <f t="shared" si="429"/>
        <v>0</v>
      </c>
      <c r="V495">
        <f t="shared" si="430"/>
        <v>0</v>
      </c>
      <c r="W495">
        <f t="shared" si="412"/>
        <v>0</v>
      </c>
      <c r="X495">
        <f t="shared" si="431"/>
        <v>0</v>
      </c>
      <c r="Y495" s="22" t="s">
        <v>629</v>
      </c>
      <c r="Z495">
        <v>0</v>
      </c>
      <c r="AA495">
        <f t="shared" si="410"/>
        <v>1</v>
      </c>
      <c r="AB495">
        <f t="shared" si="413"/>
        <v>1</v>
      </c>
      <c r="AC495">
        <v>1</v>
      </c>
      <c r="AD495">
        <v>0</v>
      </c>
      <c r="AE495">
        <f t="shared" si="422"/>
        <v>0</v>
      </c>
      <c r="AF495" s="23">
        <f t="shared" si="423"/>
        <v>0</v>
      </c>
      <c r="AG495">
        <f t="shared" si="424"/>
        <v>0</v>
      </c>
      <c r="AH495">
        <v>0</v>
      </c>
      <c r="AJ495">
        <f t="shared" si="415"/>
        <v>0</v>
      </c>
      <c r="AK495" s="22" t="s">
        <v>630</v>
      </c>
      <c r="AN495">
        <v>15</v>
      </c>
      <c r="AO495" s="24">
        <v>2</v>
      </c>
      <c r="AP495" s="25">
        <f t="shared" si="398"/>
        <v>74.646575342465752</v>
      </c>
      <c r="AQ495">
        <v>1</v>
      </c>
      <c r="AS495" s="26">
        <v>1</v>
      </c>
      <c r="AT495" s="24">
        <v>1</v>
      </c>
      <c r="AU495" s="27">
        <v>8.5</v>
      </c>
      <c r="AV495" s="27"/>
      <c r="AW495" s="29">
        <v>40809</v>
      </c>
      <c r="AX495" s="22" t="str">
        <f>IF(ISERROR(VLOOKUP($J495,'[1]early late'!$G$1:$BT$134,7,FALSE)),"",VLOOKUP($J495,'[1]early late'!$G$1:$BT$134,7,FALSE))</f>
        <v/>
      </c>
      <c r="AY495" s="29">
        <v>40879</v>
      </c>
      <c r="AZ495" s="27">
        <v>2.2999999999999998</v>
      </c>
      <c r="BA495" t="s">
        <v>101</v>
      </c>
      <c r="BB495" s="25">
        <f t="shared" si="416"/>
        <v>0</v>
      </c>
      <c r="BC495">
        <v>1.64</v>
      </c>
      <c r="BD495">
        <v>17.53</v>
      </c>
      <c r="BE495">
        <v>0</v>
      </c>
      <c r="BF495">
        <v>19.489999999999998</v>
      </c>
      <c r="BG495" s="27" t="str">
        <f>IF(ISERROR(VLOOKUP($J495,'[1]early late'!$G$1:$BT$134,8,FALSE)),"",VLOOKUP($J495,'[1]early late'!$G$1:$BT$134,8,FALSE))</f>
        <v/>
      </c>
      <c r="BH495" s="27" t="str">
        <f>IF(ISERROR(VLOOKUP($J495,'[1]early late'!$G$1:$BT$134,9,FALSE)),"",VLOOKUP($J495,'[1]early late'!$G$1:$BT$134,9,FALSE))</f>
        <v/>
      </c>
      <c r="BJ495">
        <v>2.67</v>
      </c>
      <c r="BK495">
        <v>20.239999999999998</v>
      </c>
      <c r="BN495" s="28" t="str">
        <f>IF(ISERROR(VLOOKUP($J495,'[1]early late'!$G$1:$BT$134,40,FALSE)),"",VLOOKUP($J495,'[1]early late'!$G$1:$BT$134,40,FALSE))</f>
        <v/>
      </c>
      <c r="BO495" s="28" t="str">
        <f>IF(ISERROR(VLOOKUP($J495,'[1]early late'!$G$1:$BT$134,41,FALSE)),"",VLOOKUP($J495,'[1]early late'!$G$1:$BT$134,41,FALSE))</f>
        <v/>
      </c>
      <c r="BP495">
        <f t="shared" si="399"/>
        <v>-1.64</v>
      </c>
      <c r="BQ495">
        <f t="shared" si="432"/>
        <v>1.9599999999999973</v>
      </c>
      <c r="BR495">
        <f t="shared" si="433"/>
        <v>3.599999999999997</v>
      </c>
      <c r="BS495">
        <f t="shared" si="400"/>
        <v>1.03</v>
      </c>
      <c r="BT495">
        <f t="shared" si="434"/>
        <v>2.7099999999999973</v>
      </c>
      <c r="BU495">
        <f t="shared" si="435"/>
        <v>1.6799999999999997</v>
      </c>
      <c r="BW495" s="24">
        <f t="shared" si="417"/>
        <v>0</v>
      </c>
      <c r="BX495" s="24">
        <f t="shared" si="436"/>
        <v>-0.37000000000000011</v>
      </c>
      <c r="BY495" s="24">
        <f t="shared" si="437"/>
        <v>-0.79000000000000026</v>
      </c>
      <c r="BZ495" s="24">
        <f t="shared" si="438"/>
        <v>-1.54</v>
      </c>
      <c r="CA495" s="24">
        <f t="shared" si="439"/>
        <v>1</v>
      </c>
      <c r="CB495" s="24" t="str">
        <f t="shared" si="401"/>
        <v/>
      </c>
      <c r="CC495" s="24">
        <f t="shared" si="440"/>
        <v>1</v>
      </c>
      <c r="CD495" s="25">
        <f t="shared" si="441"/>
        <v>0</v>
      </c>
      <c r="CE495" s="24">
        <f t="shared" si="442"/>
        <v>0</v>
      </c>
      <c r="CF495">
        <f t="shared" si="443"/>
        <v>1</v>
      </c>
      <c r="CG495">
        <f t="shared" si="402"/>
        <v>1</v>
      </c>
      <c r="CH495">
        <f t="shared" si="403"/>
        <v>1</v>
      </c>
      <c r="CI495">
        <f t="shared" si="404"/>
        <v>1</v>
      </c>
      <c r="CJ495">
        <f t="shared" si="405"/>
        <v>1</v>
      </c>
      <c r="CK495">
        <f t="shared" si="411"/>
        <v>8.2524271844660184</v>
      </c>
      <c r="CL495">
        <f t="shared" si="420"/>
        <v>1.095</v>
      </c>
      <c r="CM495">
        <f t="shared" si="421"/>
        <v>1</v>
      </c>
      <c r="CN495" t="str">
        <f t="shared" si="444"/>
        <v/>
      </c>
      <c r="CO495">
        <f t="shared" si="445"/>
        <v>1</v>
      </c>
    </row>
    <row r="496" spans="1:93" ht="16" hidden="1" x14ac:dyDescent="0.2">
      <c r="A496">
        <v>208</v>
      </c>
      <c r="B496" t="s">
        <v>641</v>
      </c>
      <c r="C496" t="s">
        <v>94</v>
      </c>
      <c r="J496" t="str">
        <f t="shared" si="425"/>
        <v>Carol Z Sullivan_0</v>
      </c>
      <c r="K496" s="22">
        <v>15750</v>
      </c>
      <c r="L496">
        <v>0</v>
      </c>
      <c r="M496" s="22"/>
      <c r="N496" s="22"/>
      <c r="O496">
        <v>0</v>
      </c>
      <c r="P496">
        <v>0</v>
      </c>
      <c r="Q496">
        <v>0</v>
      </c>
      <c r="R496">
        <f t="shared" si="426"/>
        <v>0</v>
      </c>
      <c r="S496">
        <f t="shared" si="427"/>
        <v>0</v>
      </c>
      <c r="T496">
        <f t="shared" si="428"/>
        <v>0</v>
      </c>
      <c r="U496">
        <f t="shared" si="429"/>
        <v>0</v>
      </c>
      <c r="V496">
        <f t="shared" si="430"/>
        <v>0</v>
      </c>
      <c r="W496">
        <f t="shared" si="412"/>
        <v>0</v>
      </c>
      <c r="X496">
        <f t="shared" si="431"/>
        <v>0</v>
      </c>
      <c r="Y496" s="22" t="s">
        <v>220</v>
      </c>
      <c r="Z496">
        <v>0</v>
      </c>
      <c r="AA496">
        <f t="shared" si="410"/>
        <v>1</v>
      </c>
      <c r="AB496">
        <f t="shared" si="413"/>
        <v>1</v>
      </c>
      <c r="AC496">
        <v>1</v>
      </c>
      <c r="AD496">
        <v>0</v>
      </c>
      <c r="AE496">
        <f t="shared" si="422"/>
        <v>0</v>
      </c>
      <c r="AF496" s="23">
        <f t="shared" si="423"/>
        <v>0</v>
      </c>
      <c r="AG496">
        <f t="shared" si="424"/>
        <v>0</v>
      </c>
      <c r="AH496">
        <v>0</v>
      </c>
      <c r="AJ496">
        <f t="shared" si="415"/>
        <v>0</v>
      </c>
      <c r="AK496" s="22"/>
      <c r="AM496">
        <v>11</v>
      </c>
      <c r="AN496">
        <v>20</v>
      </c>
      <c r="AO496" s="24">
        <v>2</v>
      </c>
      <c r="AP496" s="25">
        <f t="shared" si="398"/>
        <v>66.098630136986301</v>
      </c>
      <c r="AQ496">
        <v>1</v>
      </c>
      <c r="AS496" s="26">
        <v>0</v>
      </c>
      <c r="AT496" s="24">
        <v>1</v>
      </c>
      <c r="AU496" s="27">
        <v>8.5</v>
      </c>
      <c r="AV496" s="27"/>
      <c r="AW496" s="29">
        <v>40228</v>
      </c>
      <c r="AX496" s="22" t="str">
        <f>IF(ISERROR(VLOOKUP($J496,'[1]early late'!$G$1:$BT$134,7,FALSE)),"",VLOOKUP($J496,'[1]early late'!$G$1:$BT$134,7,FALSE))</f>
        <v/>
      </c>
      <c r="AY496" s="29">
        <v>40258</v>
      </c>
      <c r="AZ496" s="27">
        <v>1.06666666666667</v>
      </c>
      <c r="BA496" t="s">
        <v>245</v>
      </c>
      <c r="BB496" s="25">
        <f t="shared" si="416"/>
        <v>2</v>
      </c>
      <c r="BC496">
        <v>1.1000000000000001</v>
      </c>
      <c r="BD496">
        <v>14.04</v>
      </c>
      <c r="BE496">
        <v>1.76</v>
      </c>
      <c r="BF496">
        <v>14.9</v>
      </c>
      <c r="BG496" s="27" t="str">
        <f>IF(ISERROR(VLOOKUP($J496,'[1]early late'!$G$1:$BT$134,8,FALSE)),"",VLOOKUP($J496,'[1]early late'!$G$1:$BT$134,8,FALSE))</f>
        <v/>
      </c>
      <c r="BH496" s="27" t="str">
        <f>IF(ISERROR(VLOOKUP($J496,'[1]early late'!$G$1:$BT$134,9,FALSE)),"",VLOOKUP($J496,'[1]early late'!$G$1:$BT$134,9,FALSE))</f>
        <v/>
      </c>
      <c r="BJ496">
        <v>3.54</v>
      </c>
      <c r="BK496">
        <v>13.31</v>
      </c>
      <c r="BN496" s="28" t="str">
        <f>IF(ISERROR(VLOOKUP($J496,'[1]early late'!$G$1:$BT$134,40,FALSE)),"",VLOOKUP($J496,'[1]early late'!$G$1:$BT$134,40,FALSE))</f>
        <v/>
      </c>
      <c r="BO496" s="28" t="str">
        <f>IF(ISERROR(VLOOKUP($J496,'[1]early late'!$G$1:$BT$134,41,FALSE)),"",VLOOKUP($J496,'[1]early late'!$G$1:$BT$134,41,FALSE))</f>
        <v/>
      </c>
      <c r="BP496">
        <f t="shared" si="399"/>
        <v>0.65999999999999992</v>
      </c>
      <c r="BQ496">
        <f t="shared" si="432"/>
        <v>0.86000000000000121</v>
      </c>
      <c r="BR496">
        <f t="shared" si="433"/>
        <v>0.20000000000000129</v>
      </c>
      <c r="BS496">
        <f t="shared" si="400"/>
        <v>2.44</v>
      </c>
      <c r="BT496">
        <f t="shared" si="434"/>
        <v>-0.72999999999999865</v>
      </c>
      <c r="BU496">
        <f t="shared" si="435"/>
        <v>-3.17</v>
      </c>
      <c r="BW496" s="24">
        <f t="shared" si="417"/>
        <v>1</v>
      </c>
      <c r="BX496" s="24">
        <f t="shared" si="436"/>
        <v>0.81</v>
      </c>
      <c r="BY496" s="24">
        <f t="shared" si="437"/>
        <v>1.1000000000000001</v>
      </c>
      <c r="BZ496" s="24">
        <f t="shared" si="438"/>
        <v>-0.71000000000000019</v>
      </c>
      <c r="CA496" s="24">
        <f t="shared" si="439"/>
        <v>0</v>
      </c>
      <c r="CB496" s="24">
        <f t="shared" si="401"/>
        <v>0</v>
      </c>
      <c r="CC496" s="24">
        <f t="shared" si="440"/>
        <v>1</v>
      </c>
      <c r="CD496" s="25">
        <f t="shared" si="441"/>
        <v>0</v>
      </c>
      <c r="CE496" s="24">
        <f t="shared" si="442"/>
        <v>1</v>
      </c>
      <c r="CF496">
        <f t="shared" si="443"/>
        <v>1</v>
      </c>
      <c r="CG496">
        <f t="shared" si="402"/>
        <v>1</v>
      </c>
      <c r="CH496">
        <f t="shared" si="403"/>
        <v>1</v>
      </c>
      <c r="CI496">
        <f t="shared" si="404"/>
        <v>1</v>
      </c>
      <c r="CJ496">
        <f t="shared" si="405"/>
        <v>1</v>
      </c>
      <c r="CK496">
        <f t="shared" si="411"/>
        <v>3.4836065573770494</v>
      </c>
      <c r="CL496">
        <f t="shared" si="420"/>
        <v>-0.31499999999999995</v>
      </c>
      <c r="CM496">
        <f t="shared" si="421"/>
        <v>0</v>
      </c>
      <c r="CN496" t="str">
        <f t="shared" si="444"/>
        <v/>
      </c>
      <c r="CO496">
        <f t="shared" si="445"/>
        <v>1</v>
      </c>
    </row>
    <row r="497" spans="1:93" ht="16" hidden="1" x14ac:dyDescent="0.2">
      <c r="A497">
        <v>209</v>
      </c>
      <c r="B497" t="s">
        <v>641</v>
      </c>
      <c r="C497" t="s">
        <v>94</v>
      </c>
      <c r="J497" t="str">
        <f t="shared" si="425"/>
        <v>Carol Z Sullivan_1</v>
      </c>
      <c r="K497" s="22">
        <v>15750</v>
      </c>
      <c r="L497">
        <v>0</v>
      </c>
      <c r="M497" s="22"/>
      <c r="N497" s="22"/>
      <c r="O497">
        <v>0</v>
      </c>
      <c r="P497">
        <v>0</v>
      </c>
      <c r="Q497">
        <v>0</v>
      </c>
      <c r="R497">
        <f t="shared" si="426"/>
        <v>0</v>
      </c>
      <c r="S497">
        <f t="shared" si="427"/>
        <v>0</v>
      </c>
      <c r="T497">
        <f t="shared" si="428"/>
        <v>0</v>
      </c>
      <c r="U497">
        <f t="shared" si="429"/>
        <v>0</v>
      </c>
      <c r="V497">
        <f t="shared" si="430"/>
        <v>0</v>
      </c>
      <c r="W497">
        <f t="shared" si="412"/>
        <v>0</v>
      </c>
      <c r="X497">
        <f t="shared" si="431"/>
        <v>0</v>
      </c>
      <c r="Y497" s="22" t="s">
        <v>220</v>
      </c>
      <c r="Z497">
        <v>0</v>
      </c>
      <c r="AA497">
        <f t="shared" si="410"/>
        <v>1</v>
      </c>
      <c r="AB497">
        <f t="shared" si="413"/>
        <v>1</v>
      </c>
      <c r="AC497">
        <v>1</v>
      </c>
      <c r="AD497">
        <v>0</v>
      </c>
      <c r="AE497">
        <f t="shared" si="422"/>
        <v>0</v>
      </c>
      <c r="AF497" s="23">
        <f t="shared" si="423"/>
        <v>0</v>
      </c>
      <c r="AG497">
        <f t="shared" si="424"/>
        <v>0</v>
      </c>
      <c r="AH497">
        <v>1</v>
      </c>
      <c r="AI497" t="s">
        <v>469</v>
      </c>
      <c r="AJ497">
        <f t="shared" si="415"/>
        <v>1</v>
      </c>
      <c r="AK497" s="22"/>
      <c r="AM497">
        <v>11</v>
      </c>
      <c r="AN497">
        <v>20</v>
      </c>
      <c r="AO497" s="24">
        <v>2</v>
      </c>
      <c r="AP497" s="25">
        <f t="shared" si="398"/>
        <v>66.098630136986301</v>
      </c>
      <c r="AQ497">
        <v>1</v>
      </c>
      <c r="AS497" s="26">
        <v>1</v>
      </c>
      <c r="AT497" s="24">
        <v>1</v>
      </c>
      <c r="AU497" s="27">
        <v>8.5</v>
      </c>
      <c r="AV497" s="27"/>
      <c r="AW497" s="29">
        <v>40228</v>
      </c>
      <c r="AX497" s="22" t="str">
        <f>IF(ISERROR(VLOOKUP($J497,'[1]early late'!$G$1:$BT$134,7,FALSE)),"",VLOOKUP($J497,'[1]early late'!$G$1:$BT$134,7,FALSE))</f>
        <v/>
      </c>
      <c r="AY497" s="29">
        <v>40258</v>
      </c>
      <c r="AZ497" s="27">
        <v>1.06666666666667</v>
      </c>
      <c r="BA497" t="s">
        <v>245</v>
      </c>
      <c r="BB497" s="25">
        <f t="shared" si="416"/>
        <v>2</v>
      </c>
      <c r="BC497">
        <v>0</v>
      </c>
      <c r="BD497">
        <v>15.34</v>
      </c>
      <c r="BE497">
        <v>2.4700000000000002</v>
      </c>
      <c r="BF497">
        <v>17.57</v>
      </c>
      <c r="BG497" s="27" t="str">
        <f>IF(ISERROR(VLOOKUP($J497,'[1]early late'!$G$1:$BT$134,8,FALSE)),"",VLOOKUP($J497,'[1]early late'!$G$1:$BT$134,8,FALSE))</f>
        <v/>
      </c>
      <c r="BH497" s="27" t="str">
        <f>IF(ISERROR(VLOOKUP($J497,'[1]early late'!$G$1:$BT$134,9,FALSE)),"",VLOOKUP($J497,'[1]early late'!$G$1:$BT$134,9,FALSE))</f>
        <v/>
      </c>
      <c r="BJ497">
        <v>2.73</v>
      </c>
      <c r="BK497">
        <v>14.55</v>
      </c>
      <c r="BN497" s="28" t="str">
        <f>IF(ISERROR(VLOOKUP($J497,'[1]early late'!$G$1:$BT$134,40,FALSE)),"",VLOOKUP($J497,'[1]early late'!$G$1:$BT$134,40,FALSE))</f>
        <v/>
      </c>
      <c r="BO497" s="28" t="str">
        <f>IF(ISERROR(VLOOKUP($J497,'[1]early late'!$G$1:$BT$134,41,FALSE)),"",VLOOKUP($J497,'[1]early late'!$G$1:$BT$134,41,FALSE))</f>
        <v/>
      </c>
      <c r="BP497">
        <f t="shared" si="399"/>
        <v>2.4700000000000002</v>
      </c>
      <c r="BQ497">
        <f t="shared" si="432"/>
        <v>2.2300000000000004</v>
      </c>
      <c r="BR497">
        <f t="shared" si="433"/>
        <v>-0.23999999999999977</v>
      </c>
      <c r="BS497">
        <f t="shared" si="400"/>
        <v>2.73</v>
      </c>
      <c r="BT497">
        <f t="shared" si="434"/>
        <v>-0.78999999999999915</v>
      </c>
      <c r="BU497">
        <f t="shared" si="435"/>
        <v>-3.5199999999999996</v>
      </c>
      <c r="BW497" s="24">
        <f t="shared" si="417"/>
        <v>1</v>
      </c>
      <c r="BX497" s="24">
        <f t="shared" si="436"/>
        <v>-0.81</v>
      </c>
      <c r="BY497" s="24">
        <f t="shared" si="437"/>
        <v>-1.1000000000000001</v>
      </c>
      <c r="BZ497" s="24">
        <f t="shared" si="438"/>
        <v>0.71000000000000019</v>
      </c>
      <c r="CA497" s="24">
        <f t="shared" si="439"/>
        <v>0</v>
      </c>
      <c r="CB497" s="24">
        <f t="shared" si="401"/>
        <v>0</v>
      </c>
      <c r="CC497" s="24">
        <f t="shared" si="440"/>
        <v>1</v>
      </c>
      <c r="CD497" s="25">
        <f t="shared" si="441"/>
        <v>0</v>
      </c>
      <c r="CE497" s="24">
        <f t="shared" si="442"/>
        <v>1</v>
      </c>
      <c r="CF497">
        <f t="shared" si="443"/>
        <v>1</v>
      </c>
      <c r="CG497">
        <f t="shared" si="402"/>
        <v>1</v>
      </c>
      <c r="CH497">
        <f t="shared" si="403"/>
        <v>1</v>
      </c>
      <c r="CI497">
        <f t="shared" si="404"/>
        <v>1</v>
      </c>
      <c r="CJ497">
        <f t="shared" si="405"/>
        <v>1</v>
      </c>
      <c r="CK497">
        <f t="shared" si="411"/>
        <v>3.1135531135531136</v>
      </c>
      <c r="CL497">
        <f t="shared" si="420"/>
        <v>-0.60499999999999998</v>
      </c>
      <c r="CM497">
        <f t="shared" si="421"/>
        <v>0</v>
      </c>
      <c r="CN497" t="str">
        <f t="shared" si="444"/>
        <v/>
      </c>
      <c r="CO497">
        <f t="shared" si="445"/>
        <v>1</v>
      </c>
    </row>
    <row r="498" spans="1:93" ht="16" hidden="1" x14ac:dyDescent="0.2">
      <c r="A498">
        <v>238</v>
      </c>
      <c r="B498" t="s">
        <v>700</v>
      </c>
      <c r="C498" t="s">
        <v>94</v>
      </c>
      <c r="D498" t="s">
        <v>701</v>
      </c>
      <c r="E498" t="s">
        <v>109</v>
      </c>
      <c r="F498" t="s">
        <v>97</v>
      </c>
      <c r="G498">
        <v>90067</v>
      </c>
      <c r="H498" t="s">
        <v>702</v>
      </c>
      <c r="J498" t="str">
        <f t="shared" si="425"/>
        <v>Hubert Friedman_0</v>
      </c>
      <c r="K498" s="22">
        <v>8667</v>
      </c>
      <c r="L498">
        <v>0</v>
      </c>
      <c r="M498" s="22"/>
      <c r="N498" s="22"/>
      <c r="O498">
        <v>0</v>
      </c>
      <c r="P498">
        <v>0</v>
      </c>
      <c r="Q498">
        <v>0</v>
      </c>
      <c r="R498">
        <f t="shared" si="426"/>
        <v>0</v>
      </c>
      <c r="S498">
        <f t="shared" si="427"/>
        <v>0</v>
      </c>
      <c r="T498">
        <f t="shared" si="428"/>
        <v>0</v>
      </c>
      <c r="U498">
        <f t="shared" si="429"/>
        <v>0</v>
      </c>
      <c r="V498">
        <f t="shared" si="430"/>
        <v>0</v>
      </c>
      <c r="W498">
        <f t="shared" si="412"/>
        <v>0</v>
      </c>
      <c r="X498">
        <f t="shared" si="431"/>
        <v>0</v>
      </c>
      <c r="Y498" s="22" t="s">
        <v>703</v>
      </c>
      <c r="Z498">
        <v>0</v>
      </c>
      <c r="AA498">
        <f t="shared" si="410"/>
        <v>1</v>
      </c>
      <c r="AB498">
        <f t="shared" si="413"/>
        <v>1</v>
      </c>
      <c r="AC498">
        <v>1</v>
      </c>
      <c r="AD498">
        <v>0</v>
      </c>
      <c r="AE498">
        <f t="shared" si="422"/>
        <v>1</v>
      </c>
      <c r="AF498" s="23">
        <f t="shared" si="423"/>
        <v>1</v>
      </c>
      <c r="AG498">
        <f t="shared" si="424"/>
        <v>0</v>
      </c>
      <c r="AH498">
        <v>0</v>
      </c>
      <c r="AJ498">
        <f t="shared" si="415"/>
        <v>0</v>
      </c>
      <c r="AK498" s="22" t="s">
        <v>704</v>
      </c>
      <c r="AN498">
        <v>16</v>
      </c>
      <c r="AO498" s="24">
        <v>1</v>
      </c>
      <c r="AP498" s="25">
        <f t="shared" si="398"/>
        <v>78.739726027397253</v>
      </c>
      <c r="AQ498">
        <v>1</v>
      </c>
      <c r="AS498" s="26">
        <v>0</v>
      </c>
      <c r="AT498" s="24">
        <v>1</v>
      </c>
      <c r="AU498" s="27">
        <v>8.5</v>
      </c>
      <c r="AV498" s="27"/>
      <c r="AW498" s="22">
        <v>37825</v>
      </c>
      <c r="AX498" s="22" t="str">
        <f>IF(ISERROR(VLOOKUP($J498,'[1]early late'!$G$1:$BT$134,7,FALSE)),"",VLOOKUP($J498,'[1]early late'!$G$1:$BT$134,7,FALSE))</f>
        <v/>
      </c>
      <c r="AY498" s="22">
        <v>37928</v>
      </c>
      <c r="AZ498" s="27">
        <v>3.3333333333333299</v>
      </c>
      <c r="BB498" s="25" t="str">
        <f t="shared" si="416"/>
        <v/>
      </c>
      <c r="BC498" s="27">
        <v>0.49</v>
      </c>
      <c r="BD498" s="27">
        <v>13.36</v>
      </c>
      <c r="BE498" s="27">
        <v>1.3</v>
      </c>
      <c r="BF498" s="27">
        <v>14.24</v>
      </c>
      <c r="BG498" s="27" t="str">
        <f>IF(ISERROR(VLOOKUP($J498,'[1]early late'!$G$1:$BT$134,8,FALSE)),"",VLOOKUP($J498,'[1]early late'!$G$1:$BT$134,8,FALSE))</f>
        <v/>
      </c>
      <c r="BH498" s="27" t="str">
        <f>IF(ISERROR(VLOOKUP($J498,'[1]early late'!$G$1:$BT$134,9,FALSE)),"",VLOOKUP($J498,'[1]early late'!$G$1:$BT$134,9,FALSE))</f>
        <v/>
      </c>
      <c r="BI498" s="27"/>
      <c r="BJ498">
        <v>2.88</v>
      </c>
      <c r="BK498">
        <v>13.13</v>
      </c>
      <c r="BM498" s="28" t="s">
        <v>518</v>
      </c>
      <c r="BN498" s="28" t="str">
        <f>IF(ISERROR(VLOOKUP($J498,'[1]early late'!$G$1:$BT$134,40,FALSE)),"",VLOOKUP($J498,'[1]early late'!$G$1:$BT$134,40,FALSE))</f>
        <v/>
      </c>
      <c r="BO498" s="28" t="str">
        <f>IF(ISERROR(VLOOKUP($J498,'[1]early late'!$G$1:$BT$134,41,FALSE)),"",VLOOKUP($J498,'[1]early late'!$G$1:$BT$134,41,FALSE))</f>
        <v/>
      </c>
      <c r="BP498">
        <f t="shared" si="399"/>
        <v>0.81</v>
      </c>
      <c r="BQ498">
        <f t="shared" si="432"/>
        <v>0.88000000000000078</v>
      </c>
      <c r="BR498">
        <f t="shared" si="433"/>
        <v>7.0000000000000728E-2</v>
      </c>
      <c r="BS498">
        <f t="shared" si="400"/>
        <v>2.3899999999999997</v>
      </c>
      <c r="BT498">
        <f t="shared" si="434"/>
        <v>-0.22999999999999865</v>
      </c>
      <c r="BU498">
        <f t="shared" si="435"/>
        <v>-2.6199999999999992</v>
      </c>
      <c r="BW498" s="24" t="str">
        <f t="shared" si="417"/>
        <v/>
      </c>
      <c r="BX498" s="24">
        <f t="shared" si="436"/>
        <v>0.31000000000000005</v>
      </c>
      <c r="BY498" s="24">
        <f t="shared" si="437"/>
        <v>9.1999999999999971E-2</v>
      </c>
      <c r="BZ498" s="24">
        <f t="shared" si="438"/>
        <v>-0.47</v>
      </c>
      <c r="CA498" s="24">
        <f t="shared" si="439"/>
        <v>1</v>
      </c>
      <c r="CB498" s="24" t="str">
        <f t="shared" si="401"/>
        <v/>
      </c>
      <c r="CC498" s="24">
        <f t="shared" si="440"/>
        <v>1</v>
      </c>
      <c r="CD498" s="25">
        <f t="shared" si="441"/>
        <v>0</v>
      </c>
      <c r="CE498" s="24">
        <f t="shared" si="442"/>
        <v>1</v>
      </c>
      <c r="CF498">
        <f t="shared" si="443"/>
        <v>1</v>
      </c>
      <c r="CG498">
        <f t="shared" si="402"/>
        <v>1</v>
      </c>
      <c r="CH498">
        <f t="shared" si="403"/>
        <v>1</v>
      </c>
      <c r="CI498">
        <f t="shared" si="404"/>
        <v>1</v>
      </c>
      <c r="CJ498">
        <f t="shared" si="405"/>
        <v>1</v>
      </c>
      <c r="CK498">
        <f t="shared" si="411"/>
        <v>3.5564853556485359</v>
      </c>
      <c r="CL498">
        <f t="shared" si="420"/>
        <v>-0.26499999999999968</v>
      </c>
      <c r="CM498">
        <f t="shared" si="421"/>
        <v>0</v>
      </c>
      <c r="CN498" t="str">
        <f t="shared" si="444"/>
        <v/>
      </c>
      <c r="CO498">
        <f t="shared" si="445"/>
        <v>1</v>
      </c>
    </row>
    <row r="499" spans="1:93" ht="16" x14ac:dyDescent="0.2">
      <c r="A499">
        <v>258</v>
      </c>
      <c r="B499" t="s">
        <v>740</v>
      </c>
      <c r="C499" t="s">
        <v>94</v>
      </c>
      <c r="D499" t="s">
        <v>741</v>
      </c>
      <c r="E499" t="s">
        <v>742</v>
      </c>
      <c r="F499" t="s">
        <v>97</v>
      </c>
      <c r="G499">
        <v>90603</v>
      </c>
      <c r="H499" t="s">
        <v>743</v>
      </c>
      <c r="J499" t="str">
        <f t="shared" si="425"/>
        <v>Lorenzo Nila_1</v>
      </c>
      <c r="K499" s="22">
        <v>9719</v>
      </c>
      <c r="L499">
        <v>0</v>
      </c>
      <c r="M499" s="22"/>
      <c r="N499" s="22"/>
      <c r="O499">
        <v>0</v>
      </c>
      <c r="P499">
        <v>0</v>
      </c>
      <c r="Q499">
        <v>0</v>
      </c>
      <c r="R499">
        <f t="shared" si="426"/>
        <v>0</v>
      </c>
      <c r="S499">
        <f t="shared" si="427"/>
        <v>0</v>
      </c>
      <c r="T499">
        <f t="shared" si="428"/>
        <v>0</v>
      </c>
      <c r="U499">
        <f t="shared" si="429"/>
        <v>0</v>
      </c>
      <c r="V499">
        <f t="shared" si="430"/>
        <v>0</v>
      </c>
      <c r="W499">
        <f t="shared" si="412"/>
        <v>0</v>
      </c>
      <c r="X499">
        <f t="shared" si="431"/>
        <v>0</v>
      </c>
      <c r="Y499" s="22" t="s">
        <v>745</v>
      </c>
      <c r="Z499">
        <v>0</v>
      </c>
      <c r="AA499">
        <f t="shared" si="410"/>
        <v>1</v>
      </c>
      <c r="AB499">
        <f t="shared" si="413"/>
        <v>0</v>
      </c>
      <c r="AC499">
        <v>0</v>
      </c>
      <c r="AD499">
        <v>0</v>
      </c>
      <c r="AE499">
        <f t="shared" si="422"/>
        <v>0</v>
      </c>
      <c r="AF499" s="23">
        <f t="shared" si="423"/>
        <v>0</v>
      </c>
      <c r="AG499">
        <f t="shared" si="424"/>
        <v>0</v>
      </c>
      <c r="AH499">
        <v>0</v>
      </c>
      <c r="AJ499">
        <f t="shared" si="415"/>
        <v>0</v>
      </c>
      <c r="AK499" s="22"/>
      <c r="AN499">
        <v>14</v>
      </c>
      <c r="AO499" s="24">
        <v>1</v>
      </c>
      <c r="AP499" s="25">
        <f t="shared" si="398"/>
        <v>72.68767123287671</v>
      </c>
      <c r="AQ499">
        <v>1</v>
      </c>
      <c r="AS499" s="26">
        <v>1</v>
      </c>
      <c r="AT499" s="24">
        <v>1</v>
      </c>
      <c r="AU499" s="27">
        <v>8.5</v>
      </c>
      <c r="AV499" s="27"/>
      <c r="AW499" s="22">
        <v>36637</v>
      </c>
      <c r="AX499" s="22" t="str">
        <f>IF(ISERROR(VLOOKUP($J499,'[1]early late'!$G$1:$BT$134,7,FALSE)),"",VLOOKUP($J499,'[1]early late'!$G$1:$BT$134,7,FALSE))</f>
        <v/>
      </c>
      <c r="AY499" s="22">
        <v>36741</v>
      </c>
      <c r="AZ499" s="27">
        <v>3.4</v>
      </c>
      <c r="BA499" t="s">
        <v>101</v>
      </c>
      <c r="BB499" s="25">
        <f t="shared" si="416"/>
        <v>0</v>
      </c>
      <c r="BC499" s="27">
        <v>1.57</v>
      </c>
      <c r="BD499" s="27">
        <v>19.489999999999998</v>
      </c>
      <c r="BE499" s="27">
        <v>1.48</v>
      </c>
      <c r="BF499" s="27">
        <v>19.61</v>
      </c>
      <c r="BG499" s="27" t="str">
        <f>IF(ISERROR(VLOOKUP($J499,'[1]early late'!$G$1:$BT$134,8,FALSE)),"",VLOOKUP($J499,'[1]early late'!$G$1:$BT$134,8,FALSE))</f>
        <v/>
      </c>
      <c r="BH499" s="27" t="str">
        <f>IF(ISERROR(VLOOKUP($J499,'[1]early late'!$G$1:$BT$134,9,FALSE)),"",VLOOKUP($J499,'[1]early late'!$G$1:$BT$134,9,FALSE))</f>
        <v/>
      </c>
      <c r="BI499" s="27"/>
      <c r="BJ499">
        <v>1.48</v>
      </c>
      <c r="BK499">
        <v>21.93</v>
      </c>
      <c r="BM499" s="28" t="s">
        <v>518</v>
      </c>
      <c r="BN499" s="28" t="str">
        <f>IF(ISERROR(VLOOKUP($J499,'[1]early late'!$G$1:$BT$134,40,FALSE)),"",VLOOKUP($J499,'[1]early late'!$G$1:$BT$134,40,FALSE))</f>
        <v/>
      </c>
      <c r="BO499" s="28" t="str">
        <f>IF(ISERROR(VLOOKUP($J499,'[1]early late'!$G$1:$BT$134,41,FALSE)),"",VLOOKUP($J499,'[1]early late'!$G$1:$BT$134,41,FALSE))</f>
        <v/>
      </c>
      <c r="BP499">
        <f t="shared" si="399"/>
        <v>-9.000000000000008E-2</v>
      </c>
      <c r="BQ499">
        <f t="shared" si="432"/>
        <v>0.12000000000000099</v>
      </c>
      <c r="BR499">
        <f t="shared" si="433"/>
        <v>0.21000000000000107</v>
      </c>
      <c r="BS499">
        <f t="shared" si="400"/>
        <v>-9.000000000000008E-2</v>
      </c>
      <c r="BT499">
        <f t="shared" si="434"/>
        <v>2.4400000000000013</v>
      </c>
      <c r="BU499">
        <f t="shared" si="435"/>
        <v>2.5300000000000011</v>
      </c>
      <c r="BW499" s="24">
        <f t="shared" si="417"/>
        <v>0</v>
      </c>
      <c r="BX499" s="24">
        <f t="shared" si="436"/>
        <v>-0.29000000000000004</v>
      </c>
      <c r="BY499" s="24">
        <f t="shared" si="437"/>
        <v>1.1000000000000001</v>
      </c>
      <c r="BZ499" s="24">
        <f t="shared" si="438"/>
        <v>0.33000000000000007</v>
      </c>
      <c r="CA499" s="24">
        <f t="shared" si="439"/>
        <v>0</v>
      </c>
      <c r="CB499" s="24" t="str">
        <f t="shared" si="401"/>
        <v/>
      </c>
      <c r="CC499" s="24">
        <f t="shared" si="440"/>
        <v>0</v>
      </c>
      <c r="CD499" s="25">
        <f t="shared" si="441"/>
        <v>0</v>
      </c>
      <c r="CE499" s="24">
        <f t="shared" si="442"/>
        <v>1</v>
      </c>
      <c r="CF499">
        <f t="shared" si="443"/>
        <v>1</v>
      </c>
      <c r="CG499">
        <f t="shared" si="402"/>
        <v>0</v>
      </c>
      <c r="CH499">
        <f t="shared" si="403"/>
        <v>0</v>
      </c>
      <c r="CI499">
        <f t="shared" si="404"/>
        <v>1</v>
      </c>
      <c r="CJ499">
        <f t="shared" si="405"/>
        <v>1</v>
      </c>
      <c r="CK499">
        <f t="shared" si="411"/>
        <v>-94.444444444444358</v>
      </c>
      <c r="CL499">
        <f t="shared" si="420"/>
        <v>2.2149999999999999</v>
      </c>
      <c r="CM499">
        <f t="shared" si="421"/>
        <v>1</v>
      </c>
      <c r="CN499" t="str">
        <f t="shared" si="444"/>
        <v/>
      </c>
      <c r="CO499" t="str">
        <f t="shared" si="445"/>
        <v/>
      </c>
    </row>
    <row r="500" spans="1:93" ht="16" hidden="1" x14ac:dyDescent="0.2">
      <c r="A500">
        <v>289</v>
      </c>
      <c r="B500" t="s">
        <v>800</v>
      </c>
      <c r="C500" t="s">
        <v>94</v>
      </c>
      <c r="D500" t="s">
        <v>801</v>
      </c>
      <c r="E500" t="s">
        <v>109</v>
      </c>
      <c r="F500" t="s">
        <v>97</v>
      </c>
      <c r="G500">
        <v>90049</v>
      </c>
      <c r="H500" t="s">
        <v>802</v>
      </c>
      <c r="J500" t="str">
        <f t="shared" si="425"/>
        <v>Richard Habic_0</v>
      </c>
      <c r="K500" s="22">
        <v>11755</v>
      </c>
      <c r="L500">
        <v>0</v>
      </c>
      <c r="M500" s="22"/>
      <c r="N500" s="22"/>
      <c r="O500">
        <v>0</v>
      </c>
      <c r="P500">
        <v>0</v>
      </c>
      <c r="Q500">
        <v>0</v>
      </c>
      <c r="R500">
        <f t="shared" si="426"/>
        <v>0</v>
      </c>
      <c r="S500">
        <f t="shared" si="427"/>
        <v>0</v>
      </c>
      <c r="T500">
        <f t="shared" si="428"/>
        <v>0</v>
      </c>
      <c r="U500">
        <f t="shared" si="429"/>
        <v>0</v>
      </c>
      <c r="V500">
        <f t="shared" si="430"/>
        <v>0</v>
      </c>
      <c r="W500">
        <f t="shared" ref="W500:W531" si="446">IF(ISERROR(SEARCH("glauc",M500)),0,1)</f>
        <v>0</v>
      </c>
      <c r="X500">
        <f t="shared" si="431"/>
        <v>0</v>
      </c>
      <c r="Y500" s="22" t="s">
        <v>803</v>
      </c>
      <c r="Z500">
        <v>0</v>
      </c>
      <c r="AA500">
        <f t="shared" si="410"/>
        <v>1</v>
      </c>
      <c r="AB500">
        <f t="shared" si="413"/>
        <v>1</v>
      </c>
      <c r="AC500">
        <v>1</v>
      </c>
      <c r="AD500">
        <v>0</v>
      </c>
      <c r="AE500">
        <f t="shared" si="422"/>
        <v>1</v>
      </c>
      <c r="AF500" s="23">
        <v>1</v>
      </c>
      <c r="AG500">
        <f t="shared" si="424"/>
        <v>0</v>
      </c>
      <c r="AH500">
        <v>0</v>
      </c>
      <c r="AJ500">
        <f t="shared" si="415"/>
        <v>0</v>
      </c>
      <c r="AK500" s="22"/>
      <c r="AM500">
        <v>8.5</v>
      </c>
      <c r="AN500">
        <v>15</v>
      </c>
      <c r="AO500" s="24">
        <v>1</v>
      </c>
      <c r="AP500" s="25">
        <f t="shared" si="398"/>
        <v>76.205479452054789</v>
      </c>
      <c r="AQ500">
        <v>1</v>
      </c>
      <c r="AS500" s="26">
        <v>0</v>
      </c>
      <c r="AT500" s="24">
        <v>1</v>
      </c>
      <c r="AU500" s="27">
        <v>8.5</v>
      </c>
      <c r="AV500" s="27"/>
      <c r="AW500" s="22">
        <v>39976</v>
      </c>
      <c r="AX500" s="22" t="str">
        <f>IF(ISERROR(VLOOKUP($J500,'[1]early late'!$G$1:$BT$134,7,FALSE)),"",VLOOKUP($J500,'[1]early late'!$G$1:$BT$134,7,FALSE))</f>
        <v/>
      </c>
      <c r="AY500" s="22">
        <v>40073</v>
      </c>
      <c r="AZ500" s="27">
        <v>3.1666666666666701</v>
      </c>
      <c r="BA500" t="s">
        <v>245</v>
      </c>
      <c r="BB500" s="25">
        <f t="shared" si="416"/>
        <v>2</v>
      </c>
      <c r="BC500" s="27">
        <v>0.94</v>
      </c>
      <c r="BD500" s="27">
        <v>14.39</v>
      </c>
      <c r="BE500" s="27">
        <v>1.73</v>
      </c>
      <c r="BF500" s="27">
        <v>13.81</v>
      </c>
      <c r="BG500" s="27" t="str">
        <f>IF(ISERROR(VLOOKUP($J500,'[1]early late'!$G$1:$BT$134,8,FALSE)),"",VLOOKUP($J500,'[1]early late'!$G$1:$BT$134,8,FALSE))</f>
        <v/>
      </c>
      <c r="BH500" s="27" t="str">
        <f>IF(ISERROR(VLOOKUP($J500,'[1]early late'!$G$1:$BT$134,9,FALSE)),"",VLOOKUP($J500,'[1]early late'!$G$1:$BT$134,9,FALSE))</f>
        <v/>
      </c>
      <c r="BI500" s="27"/>
      <c r="BJ500">
        <v>3.01</v>
      </c>
      <c r="BK500">
        <v>17.66</v>
      </c>
      <c r="BM500" s="28" t="s">
        <v>670</v>
      </c>
      <c r="BN500" s="28" t="str">
        <f>IF(ISERROR(VLOOKUP($J500,'[1]early late'!$G$1:$BT$134,40,FALSE)),"",VLOOKUP($J500,'[1]early late'!$G$1:$BT$134,40,FALSE))</f>
        <v/>
      </c>
      <c r="BO500" s="28" t="str">
        <f>IF(ISERROR(VLOOKUP($J500,'[1]early late'!$G$1:$BT$134,41,FALSE)),"",VLOOKUP($J500,'[1]early late'!$G$1:$BT$134,41,FALSE))</f>
        <v/>
      </c>
      <c r="BP500">
        <f t="shared" si="399"/>
        <v>0.79</v>
      </c>
      <c r="BQ500">
        <f t="shared" si="432"/>
        <v>-0.58000000000000007</v>
      </c>
      <c r="BR500">
        <f t="shared" si="433"/>
        <v>-1.37</v>
      </c>
      <c r="BS500">
        <f t="shared" si="400"/>
        <v>2.0699999999999998</v>
      </c>
      <c r="BT500">
        <f t="shared" si="434"/>
        <v>3.2699999999999996</v>
      </c>
      <c r="BU500">
        <f t="shared" si="435"/>
        <v>1.1999999999999993</v>
      </c>
      <c r="BW500" s="24">
        <f t="shared" si="417"/>
        <v>1</v>
      </c>
      <c r="BX500" s="24">
        <f t="shared" si="436"/>
        <v>-0.87000000000000011</v>
      </c>
      <c r="BY500" s="24">
        <f t="shared" si="437"/>
        <v>-0.74</v>
      </c>
      <c r="BZ500" s="24">
        <f t="shared" si="438"/>
        <v>-0.5299999999999998</v>
      </c>
      <c r="CA500" s="24">
        <f t="shared" si="439"/>
        <v>1</v>
      </c>
      <c r="CB500" s="24">
        <f t="shared" si="401"/>
        <v>0</v>
      </c>
      <c r="CC500" s="24">
        <f t="shared" si="440"/>
        <v>1</v>
      </c>
      <c r="CD500" s="25">
        <f t="shared" si="441"/>
        <v>0</v>
      </c>
      <c r="CE500" s="24">
        <f t="shared" si="442"/>
        <v>1</v>
      </c>
      <c r="CF500">
        <f t="shared" si="443"/>
        <v>1</v>
      </c>
      <c r="CG500">
        <f t="shared" si="402"/>
        <v>1</v>
      </c>
      <c r="CH500">
        <f t="shared" si="403"/>
        <v>1</v>
      </c>
      <c r="CI500">
        <f t="shared" si="404"/>
        <v>1</v>
      </c>
      <c r="CJ500">
        <f t="shared" si="405"/>
        <v>1</v>
      </c>
      <c r="CK500">
        <f t="shared" si="411"/>
        <v>4.1062801932367154</v>
      </c>
      <c r="CL500">
        <f t="shared" si="420"/>
        <v>5.500000000000016E-2</v>
      </c>
      <c r="CM500">
        <f t="shared" si="421"/>
        <v>0</v>
      </c>
      <c r="CN500" t="str">
        <f t="shared" si="444"/>
        <v/>
      </c>
      <c r="CO500">
        <f t="shared" si="445"/>
        <v>1</v>
      </c>
    </row>
    <row r="501" spans="1:93" ht="16" hidden="1" x14ac:dyDescent="0.2">
      <c r="A501">
        <v>392</v>
      </c>
      <c r="B501" t="s">
        <v>1029</v>
      </c>
      <c r="C501" t="s">
        <v>94</v>
      </c>
      <c r="D501" t="s">
        <v>1030</v>
      </c>
      <c r="E501" t="s">
        <v>109</v>
      </c>
      <c r="F501" t="s">
        <v>97</v>
      </c>
      <c r="G501">
        <v>90077</v>
      </c>
      <c r="H501" t="s">
        <v>1031</v>
      </c>
      <c r="J501" t="str">
        <f t="shared" si="425"/>
        <v>Joan V Klein_1</v>
      </c>
      <c r="K501" s="22">
        <v>11371</v>
      </c>
      <c r="L501">
        <v>1</v>
      </c>
      <c r="M501" s="22" t="s">
        <v>1032</v>
      </c>
      <c r="N501" s="22"/>
      <c r="O501">
        <v>0</v>
      </c>
      <c r="P501">
        <v>0</v>
      </c>
      <c r="Q501">
        <v>0</v>
      </c>
      <c r="R501">
        <f t="shared" si="426"/>
        <v>0</v>
      </c>
      <c r="S501">
        <f t="shared" si="427"/>
        <v>0</v>
      </c>
      <c r="T501">
        <f t="shared" si="428"/>
        <v>0</v>
      </c>
      <c r="U501">
        <f t="shared" si="429"/>
        <v>0</v>
      </c>
      <c r="V501">
        <f t="shared" si="430"/>
        <v>0</v>
      </c>
      <c r="W501">
        <f t="shared" si="446"/>
        <v>0</v>
      </c>
      <c r="X501">
        <f t="shared" si="431"/>
        <v>0</v>
      </c>
      <c r="Y501" s="22" t="s">
        <v>1033</v>
      </c>
      <c r="Z501">
        <v>0</v>
      </c>
      <c r="AA501">
        <f t="shared" si="410"/>
        <v>1</v>
      </c>
      <c r="AB501">
        <f t="shared" si="413"/>
        <v>0</v>
      </c>
      <c r="AC501">
        <v>0</v>
      </c>
      <c r="AD501">
        <v>0</v>
      </c>
      <c r="AE501">
        <f t="shared" si="422"/>
        <v>0</v>
      </c>
      <c r="AF501" s="23">
        <f>IF(ISERROR(SEARCH("canth",Y501)),0,1)</f>
        <v>1</v>
      </c>
      <c r="AG501">
        <f t="shared" si="424"/>
        <v>0</v>
      </c>
      <c r="AH501">
        <v>0</v>
      </c>
      <c r="AJ501">
        <f t="shared" si="415"/>
        <v>0</v>
      </c>
      <c r="AK501" s="22" t="s">
        <v>1034</v>
      </c>
      <c r="AL501">
        <v>26</v>
      </c>
      <c r="AN501">
        <v>14</v>
      </c>
      <c r="AO501" s="24">
        <v>2</v>
      </c>
      <c r="AP501" s="25">
        <f t="shared" si="398"/>
        <v>77.884931506849313</v>
      </c>
      <c r="AQ501">
        <v>1</v>
      </c>
      <c r="AS501" s="26">
        <v>1</v>
      </c>
      <c r="AT501" s="24">
        <v>1</v>
      </c>
      <c r="AU501" s="27">
        <v>8.5</v>
      </c>
      <c r="AV501" s="27"/>
      <c r="AW501" s="22">
        <v>40214</v>
      </c>
      <c r="AX501" s="22" t="str">
        <f>IF(ISERROR(VLOOKUP($J501,'[1]early late'!$G$1:$BT$134,7,FALSE)),"",VLOOKUP($J501,'[1]early late'!$G$1:$BT$134,7,FALSE))</f>
        <v/>
      </c>
      <c r="AY501" s="22">
        <v>40297</v>
      </c>
      <c r="AZ501" s="27">
        <v>2.8</v>
      </c>
      <c r="BA501" t="s">
        <v>118</v>
      </c>
      <c r="BB501" s="25">
        <f t="shared" si="416"/>
        <v>1</v>
      </c>
      <c r="BC501" s="27">
        <v>1.891</v>
      </c>
      <c r="BD501" s="27">
        <v>20.66</v>
      </c>
      <c r="BE501" s="27">
        <v>3.7930000000000001</v>
      </c>
      <c r="BF501" s="27">
        <v>21.448</v>
      </c>
      <c r="BG501" s="27" t="str">
        <f>IF(ISERROR(VLOOKUP($J501,'[1]early late'!$G$1:$BT$134,8,FALSE)),"",VLOOKUP($J501,'[1]early late'!$G$1:$BT$134,8,FALSE))</f>
        <v/>
      </c>
      <c r="BH501" s="27" t="str">
        <f>IF(ISERROR(VLOOKUP($J501,'[1]early late'!$G$1:$BT$134,9,FALSE)),"",VLOOKUP($J501,'[1]early late'!$G$1:$BT$134,9,FALSE))</f>
        <v/>
      </c>
      <c r="BI501" s="27"/>
      <c r="BJ501">
        <v>4.5679999999999996</v>
      </c>
      <c r="BK501">
        <v>21.512</v>
      </c>
      <c r="BM501" s="28"/>
      <c r="BN501" s="28" t="str">
        <f>IF(ISERROR(VLOOKUP($J501,'[1]early late'!$G$1:$BT$134,40,FALSE)),"",VLOOKUP($J501,'[1]early late'!$G$1:$BT$134,40,FALSE))</f>
        <v/>
      </c>
      <c r="BO501" s="28" t="str">
        <f>IF(ISERROR(VLOOKUP($J501,'[1]early late'!$G$1:$BT$134,41,FALSE)),"",VLOOKUP($J501,'[1]early late'!$G$1:$BT$134,41,FALSE))</f>
        <v/>
      </c>
      <c r="BP501">
        <f t="shared" si="399"/>
        <v>1.9020000000000001</v>
      </c>
      <c r="BQ501">
        <f t="shared" si="432"/>
        <v>0.78800000000000026</v>
      </c>
      <c r="BR501">
        <f t="shared" si="433"/>
        <v>-1.1139999999999999</v>
      </c>
      <c r="BS501">
        <f t="shared" si="400"/>
        <v>2.6769999999999996</v>
      </c>
      <c r="BT501">
        <f t="shared" si="434"/>
        <v>0.85200000000000031</v>
      </c>
      <c r="BU501">
        <f t="shared" si="435"/>
        <v>-1.8249999999999957</v>
      </c>
      <c r="BW501" s="24">
        <f t="shared" si="417"/>
        <v>1</v>
      </c>
      <c r="BX501" s="24">
        <f t="shared" si="436"/>
        <v>0.35799999999999965</v>
      </c>
      <c r="BY501" s="24">
        <f t="shared" si="437"/>
        <v>-3.8789999999999996</v>
      </c>
      <c r="BZ501" s="24">
        <f t="shared" si="438"/>
        <v>-1.3769999999999998</v>
      </c>
      <c r="CA501" s="24">
        <f t="shared" si="439"/>
        <v>0</v>
      </c>
      <c r="CB501" s="24">
        <f t="shared" si="401"/>
        <v>0</v>
      </c>
      <c r="CC501" s="24">
        <f t="shared" si="440"/>
        <v>1</v>
      </c>
      <c r="CD501" s="25">
        <f t="shared" si="441"/>
        <v>0</v>
      </c>
      <c r="CE501" s="24">
        <f t="shared" si="442"/>
        <v>0</v>
      </c>
      <c r="CF501">
        <f t="shared" si="443"/>
        <v>1</v>
      </c>
      <c r="CG501">
        <f t="shared" si="402"/>
        <v>1</v>
      </c>
      <c r="CH501">
        <f t="shared" si="403"/>
        <v>1</v>
      </c>
      <c r="CI501">
        <f t="shared" si="404"/>
        <v>1</v>
      </c>
      <c r="CJ501">
        <f t="shared" si="405"/>
        <v>1</v>
      </c>
      <c r="CK501">
        <f t="shared" si="411"/>
        <v>3.1751961150541654</v>
      </c>
      <c r="CL501">
        <f t="shared" si="420"/>
        <v>-0.5519999999999996</v>
      </c>
      <c r="CM501">
        <f t="shared" si="421"/>
        <v>0</v>
      </c>
      <c r="CN501" t="str">
        <f t="shared" si="444"/>
        <v/>
      </c>
      <c r="CO501" t="str">
        <f t="shared" si="445"/>
        <v/>
      </c>
    </row>
    <row r="502" spans="1:93" ht="16" hidden="1" x14ac:dyDescent="0.2">
      <c r="A502">
        <v>452</v>
      </c>
      <c r="B502" t="s">
        <v>1264</v>
      </c>
      <c r="C502" t="s">
        <v>94</v>
      </c>
      <c r="D502" t="s">
        <v>1265</v>
      </c>
      <c r="E502" t="s">
        <v>217</v>
      </c>
      <c r="F502" t="s">
        <v>97</v>
      </c>
      <c r="G502">
        <v>90731</v>
      </c>
      <c r="H502" t="s">
        <v>1266</v>
      </c>
      <c r="J502" t="str">
        <f t="shared" si="425"/>
        <v>Dorothy Amador (26)_1</v>
      </c>
      <c r="K502" s="22">
        <v>15192</v>
      </c>
      <c r="L502">
        <v>1</v>
      </c>
      <c r="M502" s="22" t="s">
        <v>1267</v>
      </c>
      <c r="N502" s="22"/>
      <c r="O502">
        <v>0</v>
      </c>
      <c r="P502">
        <v>0</v>
      </c>
      <c r="Q502">
        <v>0</v>
      </c>
      <c r="R502">
        <f t="shared" si="426"/>
        <v>0</v>
      </c>
      <c r="S502">
        <f t="shared" si="427"/>
        <v>1</v>
      </c>
      <c r="T502">
        <f t="shared" si="428"/>
        <v>0</v>
      </c>
      <c r="U502">
        <f t="shared" si="429"/>
        <v>0</v>
      </c>
      <c r="V502">
        <f t="shared" si="430"/>
        <v>0</v>
      </c>
      <c r="W502">
        <f t="shared" si="446"/>
        <v>0</v>
      </c>
      <c r="X502">
        <f t="shared" si="431"/>
        <v>0</v>
      </c>
      <c r="Y502" s="22" t="s">
        <v>1268</v>
      </c>
      <c r="Z502">
        <v>0</v>
      </c>
      <c r="AA502">
        <f t="shared" si="410"/>
        <v>1</v>
      </c>
      <c r="AB502">
        <f t="shared" si="413"/>
        <v>0</v>
      </c>
      <c r="AC502">
        <v>0</v>
      </c>
      <c r="AD502">
        <v>0</v>
      </c>
      <c r="AE502">
        <f t="shared" si="422"/>
        <v>1</v>
      </c>
      <c r="AF502" s="23">
        <v>1</v>
      </c>
      <c r="AG502">
        <f t="shared" si="424"/>
        <v>0</v>
      </c>
      <c r="AH502">
        <v>0</v>
      </c>
      <c r="AJ502">
        <f t="shared" si="415"/>
        <v>0</v>
      </c>
      <c r="AK502" s="22" t="s">
        <v>1269</v>
      </c>
      <c r="AN502">
        <v>12</v>
      </c>
      <c r="AO502" s="24">
        <v>2</v>
      </c>
      <c r="AP502" s="25">
        <f t="shared" si="398"/>
        <v>66.901369863013699</v>
      </c>
      <c r="AQ502">
        <v>2</v>
      </c>
      <c r="AS502" s="26">
        <v>1</v>
      </c>
      <c r="AT502" s="24">
        <v>1</v>
      </c>
      <c r="AU502" s="27">
        <v>8.5</v>
      </c>
      <c r="AV502" s="27"/>
      <c r="AW502" s="22">
        <v>39967</v>
      </c>
      <c r="AX502" s="22" t="str">
        <f>IF(ISERROR(VLOOKUP($J502,'[1]early late'!$G$1:$BT$134,7,FALSE)),"",VLOOKUP($J502,'[1]early late'!$G$1:$BT$134,7,FALSE))</f>
        <v/>
      </c>
      <c r="AY502" s="22">
        <v>40077</v>
      </c>
      <c r="AZ502" s="27">
        <f t="shared" ref="AZ502:AZ515" si="447">IF(AND(ISNUMBER(AW502),ISNUMBER(AY502)),DAYS360(AW502,AY502)/30,"")</f>
        <v>3.6</v>
      </c>
      <c r="BA502" t="s">
        <v>118</v>
      </c>
      <c r="BB502" s="25">
        <f t="shared" si="416"/>
        <v>1</v>
      </c>
      <c r="BC502" s="27">
        <v>0.52900000000000003</v>
      </c>
      <c r="BD502" s="27">
        <v>12.169</v>
      </c>
      <c r="BE502" s="27">
        <v>2.577</v>
      </c>
      <c r="BF502" s="27">
        <v>11.141</v>
      </c>
      <c r="BG502" s="27" t="str">
        <f>IF(ISERROR(VLOOKUP($J502,'[1]early late'!$G$1:$BT$134,8,FALSE)),"",VLOOKUP($J502,'[1]early late'!$G$1:$BT$134,8,FALSE))</f>
        <v/>
      </c>
      <c r="BH502" s="27" t="str">
        <f>IF(ISERROR(VLOOKUP($J502,'[1]early late'!$G$1:$BT$134,9,FALSE)),"",VLOOKUP($J502,'[1]early late'!$G$1:$BT$134,9,FALSE))</f>
        <v/>
      </c>
      <c r="BI502" s="27"/>
      <c r="BJ502">
        <v>2.6890000000000001</v>
      </c>
      <c r="BK502">
        <v>11.385</v>
      </c>
      <c r="BM502" s="28" t="s">
        <v>1270</v>
      </c>
      <c r="BN502" s="28" t="str">
        <f>IF(ISERROR(VLOOKUP($J502,'[1]early late'!$G$1:$BT$134,40,FALSE)),"",VLOOKUP($J502,'[1]early late'!$G$1:$BT$134,40,FALSE))</f>
        <v/>
      </c>
      <c r="BO502" s="28" t="str">
        <f>IF(ISERROR(VLOOKUP($J502,'[1]early late'!$G$1:$BT$134,41,FALSE)),"",VLOOKUP($J502,'[1]early late'!$G$1:$BT$134,41,FALSE))</f>
        <v/>
      </c>
      <c r="BP502">
        <f t="shared" si="399"/>
        <v>2.048</v>
      </c>
      <c r="BQ502">
        <f t="shared" si="432"/>
        <v>-1.0280000000000005</v>
      </c>
      <c r="BR502">
        <f t="shared" si="433"/>
        <v>-3.0760000000000005</v>
      </c>
      <c r="BS502">
        <f t="shared" si="400"/>
        <v>2.16</v>
      </c>
      <c r="BT502">
        <f t="shared" si="434"/>
        <v>-0.7840000000000007</v>
      </c>
      <c r="BU502">
        <f t="shared" si="435"/>
        <v>-2.9440000000000008</v>
      </c>
      <c r="BW502" s="24">
        <f t="shared" si="417"/>
        <v>1</v>
      </c>
      <c r="BX502" s="24" t="str">
        <f t="shared" si="436"/>
        <v/>
      </c>
      <c r="BY502" s="24" t="str">
        <f t="shared" si="437"/>
        <v/>
      </c>
      <c r="BZ502" s="24" t="str">
        <f t="shared" si="438"/>
        <v/>
      </c>
      <c r="CA502" s="24" t="str">
        <f t="shared" si="439"/>
        <v/>
      </c>
      <c r="CB502" s="24">
        <f t="shared" si="401"/>
        <v>0</v>
      </c>
      <c r="CC502" s="24">
        <f t="shared" si="440"/>
        <v>1</v>
      </c>
      <c r="CD502" s="25">
        <f t="shared" si="441"/>
        <v>0</v>
      </c>
      <c r="CE502" s="24" t="str">
        <f t="shared" si="442"/>
        <v/>
      </c>
      <c r="CF502">
        <f t="shared" si="443"/>
        <v>1</v>
      </c>
      <c r="CG502">
        <f t="shared" si="402"/>
        <v>1</v>
      </c>
      <c r="CH502">
        <f t="shared" si="403"/>
        <v>1</v>
      </c>
      <c r="CI502">
        <f t="shared" si="404"/>
        <v>0</v>
      </c>
      <c r="CJ502">
        <f t="shared" si="405"/>
        <v>1</v>
      </c>
      <c r="CK502">
        <f t="shared" si="411"/>
        <v>3.9351851851851851</v>
      </c>
      <c r="CL502">
        <f t="shared" si="420"/>
        <v>-3.5000000000000142E-2</v>
      </c>
      <c r="CM502">
        <f t="shared" si="421"/>
        <v>0</v>
      </c>
      <c r="CN502" t="str">
        <f t="shared" si="444"/>
        <v/>
      </c>
      <c r="CO502" t="str">
        <f t="shared" si="445"/>
        <v/>
      </c>
    </row>
    <row r="503" spans="1:93" ht="16" hidden="1" x14ac:dyDescent="0.2">
      <c r="A503">
        <v>470</v>
      </c>
      <c r="B503" t="s">
        <v>1325</v>
      </c>
      <c r="C503" t="s">
        <v>94</v>
      </c>
      <c r="D503" t="s">
        <v>1326</v>
      </c>
      <c r="E503" t="s">
        <v>1327</v>
      </c>
      <c r="F503" t="s">
        <v>97</v>
      </c>
      <c r="G503">
        <v>92649</v>
      </c>
      <c r="H503" t="s">
        <v>1328</v>
      </c>
      <c r="J503" t="str">
        <f t="shared" si="425"/>
        <v>Helga Schluender (34)_0</v>
      </c>
      <c r="K503" s="22">
        <v>17028</v>
      </c>
      <c r="L503">
        <v>0</v>
      </c>
      <c r="M503" s="22"/>
      <c r="N503" s="22"/>
      <c r="O503">
        <v>0</v>
      </c>
      <c r="P503">
        <v>0</v>
      </c>
      <c r="Q503">
        <v>0</v>
      </c>
      <c r="R503">
        <f t="shared" si="426"/>
        <v>0</v>
      </c>
      <c r="S503">
        <f t="shared" si="427"/>
        <v>0</v>
      </c>
      <c r="T503">
        <f t="shared" si="428"/>
        <v>0</v>
      </c>
      <c r="U503">
        <f t="shared" si="429"/>
        <v>0</v>
      </c>
      <c r="V503">
        <f t="shared" si="430"/>
        <v>0</v>
      </c>
      <c r="W503">
        <f t="shared" si="446"/>
        <v>0</v>
      </c>
      <c r="X503">
        <f t="shared" si="431"/>
        <v>0</v>
      </c>
      <c r="Y503" s="22" t="s">
        <v>1329</v>
      </c>
      <c r="Z503">
        <v>0</v>
      </c>
      <c r="AA503">
        <f t="shared" si="410"/>
        <v>1</v>
      </c>
      <c r="AB503">
        <f t="shared" si="413"/>
        <v>1</v>
      </c>
      <c r="AC503">
        <v>0</v>
      </c>
      <c r="AD503">
        <v>1</v>
      </c>
      <c r="AE503">
        <f t="shared" si="422"/>
        <v>0</v>
      </c>
      <c r="AF503" s="23">
        <f>IF(ISERROR(SEARCH("canth",Y503)),0,1)</f>
        <v>0</v>
      </c>
      <c r="AG503">
        <f t="shared" si="424"/>
        <v>0</v>
      </c>
      <c r="AH503">
        <v>0</v>
      </c>
      <c r="AJ503">
        <f t="shared" si="415"/>
        <v>0</v>
      </c>
      <c r="AK503" s="22"/>
      <c r="AN503">
        <v>12</v>
      </c>
      <c r="AO503" s="24">
        <v>2</v>
      </c>
      <c r="AP503" s="25">
        <f t="shared" si="398"/>
        <v>60.205479452054796</v>
      </c>
      <c r="AQ503">
        <v>2</v>
      </c>
      <c r="AS503" s="26">
        <v>0</v>
      </c>
      <c r="AT503" s="24">
        <v>1</v>
      </c>
      <c r="AU503" s="27">
        <v>8.5</v>
      </c>
      <c r="AV503" s="27"/>
      <c r="AW503" s="22">
        <v>39323</v>
      </c>
      <c r="AX503" s="22" t="str">
        <f>IF(ISERROR(VLOOKUP($J503,'[1]early late'!$G$1:$BT$134,7,FALSE)),"",VLOOKUP($J503,'[1]early late'!$G$1:$BT$134,7,FALSE))</f>
        <v/>
      </c>
      <c r="AY503" s="22">
        <v>39363</v>
      </c>
      <c r="AZ503" s="27">
        <f t="shared" si="447"/>
        <v>1.3</v>
      </c>
      <c r="BA503" t="s">
        <v>101</v>
      </c>
      <c r="BB503" s="25">
        <f t="shared" si="416"/>
        <v>0</v>
      </c>
      <c r="BC503" s="27">
        <v>0.85099999999999998</v>
      </c>
      <c r="BD503" s="27">
        <v>20.210999999999999</v>
      </c>
      <c r="BE503" s="27">
        <v>2.1850000000000001</v>
      </c>
      <c r="BF503" s="27">
        <v>18.641999999999999</v>
      </c>
      <c r="BG503" s="27" t="str">
        <f>IF(ISERROR(VLOOKUP($J503,'[1]early late'!$G$1:$BT$134,8,FALSE)),"",VLOOKUP($J503,'[1]early late'!$G$1:$BT$134,8,FALSE))</f>
        <v/>
      </c>
      <c r="BH503" s="27" t="str">
        <f>IF(ISERROR(VLOOKUP($J503,'[1]early late'!$G$1:$BT$134,9,FALSE)),"",VLOOKUP($J503,'[1]early late'!$G$1:$BT$134,9,FALSE))</f>
        <v/>
      </c>
      <c r="BI503" s="27"/>
      <c r="BJ503" s="27">
        <v>3.4660000000000002</v>
      </c>
      <c r="BK503">
        <v>18.571000000000002</v>
      </c>
      <c r="BM503" s="28" t="s">
        <v>1330</v>
      </c>
      <c r="BN503" s="28" t="str">
        <f>IF(ISERROR(VLOOKUP($J503,'[1]early late'!$G$1:$BT$134,40,FALSE)),"",VLOOKUP($J503,'[1]early late'!$G$1:$BT$134,40,FALSE))</f>
        <v/>
      </c>
      <c r="BO503" s="28" t="str">
        <f>IF(ISERROR(VLOOKUP($J503,'[1]early late'!$G$1:$BT$134,41,FALSE)),"",VLOOKUP($J503,'[1]early late'!$G$1:$BT$134,41,FALSE))</f>
        <v/>
      </c>
      <c r="BP503">
        <f t="shared" si="399"/>
        <v>1.3340000000000001</v>
      </c>
      <c r="BQ503">
        <f t="shared" si="432"/>
        <v>-1.5689999999999991</v>
      </c>
      <c r="BR503">
        <f t="shared" si="433"/>
        <v>-2.9029999999999991</v>
      </c>
      <c r="BS503">
        <f t="shared" si="400"/>
        <v>2.6150000000000002</v>
      </c>
      <c r="BT503">
        <f t="shared" si="434"/>
        <v>-1.639999999999997</v>
      </c>
      <c r="BU503">
        <f t="shared" si="435"/>
        <v>-4.254999999999999</v>
      </c>
      <c r="BW503" s="24">
        <f t="shared" si="417"/>
        <v>1</v>
      </c>
      <c r="BX503" s="24" t="str">
        <f t="shared" si="436"/>
        <v/>
      </c>
      <c r="BY503" s="24" t="str">
        <f t="shared" si="437"/>
        <v/>
      </c>
      <c r="BZ503" s="24" t="str">
        <f t="shared" si="438"/>
        <v/>
      </c>
      <c r="CA503" s="24" t="str">
        <f t="shared" si="439"/>
        <v/>
      </c>
      <c r="CB503" s="24">
        <f t="shared" si="401"/>
        <v>0</v>
      </c>
      <c r="CC503" s="24">
        <f t="shared" si="440"/>
        <v>1</v>
      </c>
      <c r="CD503" s="25">
        <f t="shared" si="441"/>
        <v>0</v>
      </c>
      <c r="CE503" s="24" t="str">
        <f t="shared" si="442"/>
        <v/>
      </c>
      <c r="CF503">
        <f t="shared" si="443"/>
        <v>1</v>
      </c>
      <c r="CG503">
        <f t="shared" si="402"/>
        <v>1</v>
      </c>
      <c r="CH503">
        <f t="shared" si="403"/>
        <v>1</v>
      </c>
      <c r="CI503">
        <f t="shared" si="404"/>
        <v>0</v>
      </c>
      <c r="CJ503">
        <f t="shared" si="405"/>
        <v>1</v>
      </c>
      <c r="CK503">
        <f t="shared" si="411"/>
        <v>3.2504780114722749</v>
      </c>
      <c r="CL503">
        <f t="shared" si="420"/>
        <v>-0.49000000000000021</v>
      </c>
      <c r="CM503">
        <f t="shared" si="421"/>
        <v>0</v>
      </c>
      <c r="CN503" t="str">
        <f t="shared" si="444"/>
        <v/>
      </c>
      <c r="CO503">
        <f t="shared" si="445"/>
        <v>1</v>
      </c>
    </row>
    <row r="504" spans="1:93" ht="16" hidden="1" x14ac:dyDescent="0.2">
      <c r="A504">
        <v>581</v>
      </c>
      <c r="B504" t="s">
        <v>909</v>
      </c>
      <c r="C504" t="s">
        <v>94</v>
      </c>
      <c r="J504" t="str">
        <f t="shared" si="425"/>
        <v>Dori Hansen_1</v>
      </c>
      <c r="K504" s="22">
        <v>14104</v>
      </c>
      <c r="L504">
        <v>0</v>
      </c>
      <c r="M504" s="22"/>
      <c r="N504" s="22"/>
      <c r="O504">
        <v>0</v>
      </c>
      <c r="P504">
        <v>0</v>
      </c>
      <c r="Q504">
        <v>0</v>
      </c>
      <c r="R504">
        <f t="shared" si="426"/>
        <v>0</v>
      </c>
      <c r="S504">
        <f t="shared" si="427"/>
        <v>0</v>
      </c>
      <c r="T504">
        <f t="shared" si="428"/>
        <v>0</v>
      </c>
      <c r="U504">
        <f t="shared" si="429"/>
        <v>0</v>
      </c>
      <c r="V504">
        <f t="shared" si="430"/>
        <v>0</v>
      </c>
      <c r="W504">
        <f t="shared" si="446"/>
        <v>0</v>
      </c>
      <c r="X504">
        <f t="shared" si="431"/>
        <v>0</v>
      </c>
      <c r="Y504" s="22" t="s">
        <v>1649</v>
      </c>
      <c r="Z504">
        <v>0</v>
      </c>
      <c r="AA504" s="31">
        <f t="shared" si="410"/>
        <v>0</v>
      </c>
      <c r="AB504">
        <f t="shared" si="413"/>
        <v>1</v>
      </c>
      <c r="AE504">
        <f t="shared" si="422"/>
        <v>0</v>
      </c>
      <c r="AF504">
        <f>IF(ISERROR(SEARCH("canth",Y504)),0,1)</f>
        <v>0</v>
      </c>
      <c r="AG504">
        <f t="shared" si="424"/>
        <v>0</v>
      </c>
      <c r="AH504">
        <v>0</v>
      </c>
      <c r="AJ504">
        <f t="shared" si="415"/>
        <v>0</v>
      </c>
      <c r="AK504" s="22"/>
      <c r="AN504">
        <v>15</v>
      </c>
      <c r="AO504" s="24">
        <f>IF(ISERROR(VLOOKUP($J504,[2]Dominace!$G$1:$AZ$139,3,FALSE)),"",VLOOKUP($J504,[2]Dominace!$G$1:$AZ$139,3,FALSE))</f>
        <v>2</v>
      </c>
      <c r="AP504" s="25">
        <f t="shared" si="398"/>
        <v>73.92876712328767</v>
      </c>
      <c r="AQ504">
        <v>2</v>
      </c>
      <c r="AR504">
        <v>1</v>
      </c>
      <c r="AS504" s="24">
        <v>1</v>
      </c>
      <c r="AT504" s="24" t="e">
        <f>IF(#REF!="OU",1,IF(AND(#REF!="OD",AS504=0),1,IF(AND(#REF!="OS",AS504=0),0,IF(AND(#REF!="OD",AS504=1),0,IF(AND(#REF!="OS",AS504=1),1,"")))))</f>
        <v>#REF!</v>
      </c>
      <c r="AU504">
        <v>8.5</v>
      </c>
      <c r="AW504" s="33">
        <v>41481</v>
      </c>
      <c r="AY504" s="22">
        <v>41578</v>
      </c>
      <c r="AZ504" s="27">
        <f t="shared" si="447"/>
        <v>3.1666666666666665</v>
      </c>
      <c r="BA504" t="s">
        <v>101</v>
      </c>
      <c r="BB504" s="27">
        <v>0</v>
      </c>
      <c r="BC504">
        <v>4.157</v>
      </c>
      <c r="BD504">
        <v>24.065000000000001</v>
      </c>
      <c r="BE504">
        <v>3.89</v>
      </c>
      <c r="BF504">
        <v>18.917000000000002</v>
      </c>
      <c r="BJ504">
        <v>3.6179999999999999</v>
      </c>
      <c r="BK504">
        <v>22.494</v>
      </c>
      <c r="BL504">
        <v>1</v>
      </c>
      <c r="BP504">
        <f t="shared" si="399"/>
        <v>-0.2669999999999999</v>
      </c>
      <c r="BQ504">
        <f t="shared" si="432"/>
        <v>-5.1479999999999997</v>
      </c>
      <c r="BR504">
        <f t="shared" si="433"/>
        <v>-4.8810000000000002</v>
      </c>
      <c r="BS504">
        <f t="shared" si="400"/>
        <v>-0.53900000000000015</v>
      </c>
      <c r="BT504">
        <f t="shared" si="434"/>
        <v>-1.5710000000000015</v>
      </c>
      <c r="BU504">
        <f t="shared" si="435"/>
        <v>-1.032</v>
      </c>
      <c r="BX504" s="24" t="str">
        <f t="shared" si="436"/>
        <v/>
      </c>
      <c r="BY504" s="24" t="str">
        <f t="shared" si="437"/>
        <v/>
      </c>
      <c r="BZ504" s="24" t="str">
        <f t="shared" si="438"/>
        <v/>
      </c>
      <c r="CA504" s="24" t="str">
        <f t="shared" si="439"/>
        <v/>
      </c>
      <c r="CB504" s="24" t="str">
        <f t="shared" si="401"/>
        <v/>
      </c>
      <c r="CC504" s="24">
        <f t="shared" si="440"/>
        <v>1</v>
      </c>
      <c r="CD504" s="25">
        <f t="shared" si="441"/>
        <v>0</v>
      </c>
      <c r="CE504" s="24" t="str">
        <f t="shared" si="442"/>
        <v/>
      </c>
      <c r="CF504">
        <f t="shared" si="443"/>
        <v>1</v>
      </c>
      <c r="CG504">
        <f t="shared" si="402"/>
        <v>1</v>
      </c>
      <c r="CH504">
        <f t="shared" si="403"/>
        <v>0</v>
      </c>
      <c r="CI504">
        <f t="shared" si="404"/>
        <v>0</v>
      </c>
      <c r="CJ504">
        <f t="shared" si="405"/>
        <v>1</v>
      </c>
      <c r="CK504" t="e">
        <f t="shared" si="411"/>
        <v>#REF!</v>
      </c>
      <c r="CL504">
        <f t="shared" si="420"/>
        <v>2.6640000000000001</v>
      </c>
      <c r="CM504">
        <f t="shared" si="421"/>
        <v>1</v>
      </c>
      <c r="CN504" t="str">
        <f t="shared" si="444"/>
        <v/>
      </c>
      <c r="CO504">
        <f t="shared" si="445"/>
        <v>1</v>
      </c>
    </row>
    <row r="505" spans="1:93" ht="16" x14ac:dyDescent="0.2">
      <c r="A505">
        <v>3</v>
      </c>
      <c r="B505" t="s">
        <v>103</v>
      </c>
      <c r="C505" t="s">
        <v>94</v>
      </c>
      <c r="J505" t="str">
        <f t="shared" si="425"/>
        <v>Abby Hellwarth_0</v>
      </c>
      <c r="K505" s="22">
        <f>IF(ISERROR(VLOOKUP($J505,'[1]early late'!$G$1:$BT$134,4,FALSE)),"",VLOOKUP($J505,'[1]early late'!$G$1:$BT$134,4,FALSE))</f>
        <v>11880</v>
      </c>
      <c r="L505">
        <v>1</v>
      </c>
      <c r="M505" s="22" t="s">
        <v>104</v>
      </c>
      <c r="N505" s="22"/>
      <c r="O505">
        <v>0</v>
      </c>
      <c r="P505">
        <v>0</v>
      </c>
      <c r="Q505">
        <v>0</v>
      </c>
      <c r="R505">
        <f t="shared" si="426"/>
        <v>0</v>
      </c>
      <c r="S505">
        <f t="shared" si="427"/>
        <v>1</v>
      </c>
      <c r="T505">
        <f t="shared" si="428"/>
        <v>0</v>
      </c>
      <c r="U505">
        <f t="shared" si="429"/>
        <v>0</v>
      </c>
      <c r="V505">
        <f t="shared" si="430"/>
        <v>0</v>
      </c>
      <c r="W505">
        <f t="shared" si="446"/>
        <v>0</v>
      </c>
      <c r="X505">
        <f t="shared" si="431"/>
        <v>0</v>
      </c>
      <c r="Y505" s="22" t="s">
        <v>105</v>
      </c>
      <c r="Z505">
        <v>0</v>
      </c>
      <c r="AA505">
        <v>1</v>
      </c>
      <c r="AB505">
        <f t="shared" si="413"/>
        <v>0</v>
      </c>
      <c r="AC505">
        <v>0</v>
      </c>
      <c r="AD505">
        <v>0</v>
      </c>
      <c r="AE505">
        <f t="shared" si="422"/>
        <v>0</v>
      </c>
      <c r="AF505" s="23">
        <f>IF(ISERROR(SEARCH("canth",Y505)),0,1)</f>
        <v>0</v>
      </c>
      <c r="AG505">
        <f t="shared" si="424"/>
        <v>0</v>
      </c>
      <c r="AH505">
        <v>0</v>
      </c>
      <c r="AJ505">
        <f t="shared" si="415"/>
        <v>0</v>
      </c>
      <c r="AK505" s="22" t="s">
        <v>106</v>
      </c>
      <c r="AN505">
        <f>IF(ISERROR(VLOOKUP($J505,'[1]early late'!$G$1:$BT$134,6,FALSE)),"",VLOOKUP($J505,'[1]early late'!$G$1:$BT$134,6,FALSE))</f>
        <v>14</v>
      </c>
      <c r="AO505" s="24">
        <v>2</v>
      </c>
      <c r="AP505" s="25">
        <f t="shared" si="398"/>
        <v>76.715068493150682</v>
      </c>
      <c r="AQ505">
        <v>1</v>
      </c>
      <c r="AS505" s="26">
        <v>0</v>
      </c>
      <c r="AT505" s="24">
        <v>1</v>
      </c>
      <c r="AU505" s="27">
        <v>9</v>
      </c>
      <c r="AV505" s="27"/>
      <c r="AW505" s="29">
        <v>40289</v>
      </c>
      <c r="AX505" s="22">
        <f>IF(ISERROR(VLOOKUP($J505,'[1]early late'!$G$1:$BT$134,7,FALSE)),"",VLOOKUP($J505,'[1]early late'!$G$1:$BT$134,7,FALSE))</f>
        <v>40296</v>
      </c>
      <c r="AY505" s="29">
        <v>40368</v>
      </c>
      <c r="AZ505" s="27">
        <f t="shared" si="447"/>
        <v>2.6</v>
      </c>
      <c r="BA505" t="s">
        <v>101</v>
      </c>
      <c r="BB505" s="25">
        <f t="shared" ref="BB505:BB542" si="448">IF($BA505="OD",0,IF($BA505="OS",1,IF($BA505="OU",2,IF($BA505="null",3,""))))</f>
        <v>0</v>
      </c>
      <c r="BC505">
        <v>1.079</v>
      </c>
      <c r="BD505">
        <v>17.170000000000002</v>
      </c>
      <c r="BE505">
        <v>2.04</v>
      </c>
      <c r="BF505">
        <v>9.36</v>
      </c>
      <c r="BG505" s="27">
        <f>IF(ISERROR(VLOOKUP($J505,'[1]early late'!$G$1:$BT$134,8,FALSE)),"",VLOOKUP($J505,'[1]early late'!$G$1:$BT$134,8,FALSE))</f>
        <v>7</v>
      </c>
      <c r="BH505" s="27">
        <f>IF(ISERROR(VLOOKUP($J505,'[1]early late'!$G$1:$BT$134,9,FALSE)),"",VLOOKUP($J505,'[1]early late'!$G$1:$BT$134,9,FALSE))</f>
        <v>2.92</v>
      </c>
      <c r="BJ505">
        <v>2.84</v>
      </c>
      <c r="BK505">
        <v>9.9600000000000009</v>
      </c>
      <c r="BN505" s="28">
        <f>IF(ISERROR(VLOOKUP($J505,'[1]early late'!$G$1:$BT$134,40,FALSE)),"",VLOOKUP($J505,'[1]early late'!$G$1:$BT$134,40,FALSE))</f>
        <v>1.841</v>
      </c>
      <c r="BO505" s="28">
        <f>IF(ISERROR(VLOOKUP($J505,'[1]early late'!$G$1:$BT$134,41,FALSE)),"",VLOOKUP($J505,'[1]early late'!$G$1:$BT$134,41,FALSE))</f>
        <v>-8.0000000000000071E-2</v>
      </c>
      <c r="BP505">
        <f t="shared" si="399"/>
        <v>0.96100000000000008</v>
      </c>
      <c r="BQ505">
        <f t="shared" si="432"/>
        <v>-7.8100000000000023</v>
      </c>
      <c r="BR505">
        <f t="shared" si="433"/>
        <v>-8.7710000000000026</v>
      </c>
      <c r="BS505">
        <f t="shared" si="400"/>
        <v>1.7609999999999999</v>
      </c>
      <c r="BT505">
        <f t="shared" si="434"/>
        <v>-7.2100000000000009</v>
      </c>
      <c r="BU505">
        <f t="shared" si="435"/>
        <v>-8.9710000000000001</v>
      </c>
      <c r="BV505" t="str">
        <f t="shared" ref="BV505:BV511" si="449">IF(ISNUMBER($BL505),IF($BL505=$BW505,1,0),"")</f>
        <v/>
      </c>
      <c r="BW505" s="24">
        <f t="shared" ref="BW505:BW536" si="450">IF(ISNUMBER($BB505),IF(OR($BB505=$AS505,$BB505=2),1,0),"")</f>
        <v>1</v>
      </c>
      <c r="BX505" s="24">
        <f t="shared" si="436"/>
        <v>-0.22999999999999998</v>
      </c>
      <c r="BY505" s="24">
        <f t="shared" si="437"/>
        <v>1.079</v>
      </c>
      <c r="BZ505" s="24">
        <f t="shared" si="438"/>
        <v>1.4100000000000001</v>
      </c>
      <c r="CA505" s="24">
        <f t="shared" si="439"/>
        <v>0</v>
      </c>
      <c r="CB505" s="24">
        <f t="shared" si="401"/>
        <v>0</v>
      </c>
      <c r="CC505" s="24">
        <f t="shared" si="440"/>
        <v>0</v>
      </c>
      <c r="CD505" s="25">
        <f t="shared" si="441"/>
        <v>0</v>
      </c>
      <c r="CE505" s="24">
        <f t="shared" si="442"/>
        <v>0</v>
      </c>
      <c r="CF505">
        <f t="shared" si="443"/>
        <v>1</v>
      </c>
      <c r="CG505">
        <f t="shared" si="402"/>
        <v>1</v>
      </c>
      <c r="CH505">
        <f t="shared" si="403"/>
        <v>1</v>
      </c>
      <c r="CI505">
        <f t="shared" si="404"/>
        <v>1</v>
      </c>
      <c r="CJ505">
        <f t="shared" si="405"/>
        <v>1</v>
      </c>
      <c r="CK505">
        <f t="shared" si="411"/>
        <v>5.1107325383304945</v>
      </c>
      <c r="CL505">
        <f t="shared" si="420"/>
        <v>0.4890000000000001</v>
      </c>
      <c r="CM505">
        <f t="shared" si="421"/>
        <v>0</v>
      </c>
      <c r="CN505" t="str">
        <f t="shared" si="444"/>
        <v/>
      </c>
      <c r="CO505" t="str">
        <f t="shared" si="445"/>
        <v/>
      </c>
    </row>
    <row r="506" spans="1:93" ht="16" x14ac:dyDescent="0.2">
      <c r="A506">
        <v>4</v>
      </c>
      <c r="B506" t="s">
        <v>103</v>
      </c>
      <c r="C506" t="s">
        <v>94</v>
      </c>
      <c r="J506" t="str">
        <f t="shared" si="425"/>
        <v>Abby Hellwarth_1</v>
      </c>
      <c r="K506" s="22">
        <f>IF(ISERROR(VLOOKUP($J506,'[1]early late'!$G$1:$BT$134,4,FALSE)),"",VLOOKUP($J506,'[1]early late'!$G$1:$BT$134,4,FALSE))</f>
        <v>11880</v>
      </c>
      <c r="L506">
        <v>1</v>
      </c>
      <c r="M506" s="22" t="s">
        <v>104</v>
      </c>
      <c r="N506" s="22"/>
      <c r="O506">
        <v>0</v>
      </c>
      <c r="P506">
        <v>0</v>
      </c>
      <c r="Q506">
        <v>0</v>
      </c>
      <c r="R506">
        <f t="shared" si="426"/>
        <v>0</v>
      </c>
      <c r="S506">
        <f t="shared" si="427"/>
        <v>1</v>
      </c>
      <c r="T506">
        <f t="shared" si="428"/>
        <v>0</v>
      </c>
      <c r="U506">
        <f t="shared" si="429"/>
        <v>0</v>
      </c>
      <c r="V506">
        <f t="shared" si="430"/>
        <v>0</v>
      </c>
      <c r="W506">
        <f t="shared" si="446"/>
        <v>0</v>
      </c>
      <c r="X506">
        <f t="shared" si="431"/>
        <v>0</v>
      </c>
      <c r="Y506" s="22" t="s">
        <v>105</v>
      </c>
      <c r="Z506">
        <v>0</v>
      </c>
      <c r="AA506">
        <v>1</v>
      </c>
      <c r="AB506">
        <f t="shared" si="413"/>
        <v>0</v>
      </c>
      <c r="AC506">
        <v>0</v>
      </c>
      <c r="AD506">
        <v>0</v>
      </c>
      <c r="AE506">
        <f t="shared" si="422"/>
        <v>0</v>
      </c>
      <c r="AF506" s="23">
        <f>IF(ISERROR(SEARCH("canth",Y506)),0,1)</f>
        <v>0</v>
      </c>
      <c r="AG506">
        <f t="shared" si="424"/>
        <v>0</v>
      </c>
      <c r="AH506">
        <v>0</v>
      </c>
      <c r="AJ506">
        <f t="shared" si="415"/>
        <v>0</v>
      </c>
      <c r="AK506" s="22" t="s">
        <v>106</v>
      </c>
      <c r="AN506">
        <f>IF(ISERROR(VLOOKUP($J506,'[1]early late'!$G$1:$BT$134,6,FALSE)),"",VLOOKUP($J506,'[1]early late'!$G$1:$BT$134,6,FALSE))</f>
        <v>15</v>
      </c>
      <c r="AO506" s="24">
        <v>2</v>
      </c>
      <c r="AP506" s="25">
        <f t="shared" si="398"/>
        <v>76.715068493150682</v>
      </c>
      <c r="AQ506">
        <v>1</v>
      </c>
      <c r="AS506" s="26">
        <v>1</v>
      </c>
      <c r="AT506" s="24">
        <v>1</v>
      </c>
      <c r="AU506" s="27">
        <v>9</v>
      </c>
      <c r="AV506" s="27"/>
      <c r="AW506" s="29">
        <f>AW505</f>
        <v>40289</v>
      </c>
      <c r="AX506" s="22">
        <f>IF(ISERROR(VLOOKUP($J506,'[1]early late'!$G$1:$BT$134,7,FALSE)),"",VLOOKUP($J506,'[1]early late'!$G$1:$BT$134,7,FALSE))</f>
        <v>40296</v>
      </c>
      <c r="AY506" s="29">
        <f>AY505</f>
        <v>40368</v>
      </c>
      <c r="AZ506" s="27">
        <f t="shared" si="447"/>
        <v>2.6</v>
      </c>
      <c r="BA506" t="s">
        <v>101</v>
      </c>
      <c r="BB506" s="25">
        <f t="shared" si="448"/>
        <v>0</v>
      </c>
      <c r="BC506">
        <v>0</v>
      </c>
      <c r="BD506">
        <v>19.190000000000001</v>
      </c>
      <c r="BE506">
        <v>0.63</v>
      </c>
      <c r="BF506">
        <v>12.39</v>
      </c>
      <c r="BG506" s="27">
        <f>IF(ISERROR(VLOOKUP($J506,'[1]early late'!$G$1:$BT$134,8,FALSE)),"",VLOOKUP($J506,'[1]early late'!$G$1:$BT$134,8,FALSE))</f>
        <v>7</v>
      </c>
      <c r="BH506" s="27">
        <f>IF(ISERROR(VLOOKUP($J506,'[1]early late'!$G$1:$BT$134,9,FALSE)),"",VLOOKUP($J506,'[1]early late'!$G$1:$BT$134,9,FALSE))</f>
        <v>2.86</v>
      </c>
      <c r="BJ506">
        <v>3.07</v>
      </c>
      <c r="BK506">
        <v>13.65</v>
      </c>
      <c r="BN506" s="28">
        <f>IF(ISERROR(VLOOKUP($J506,'[1]early late'!$G$1:$BT$134,40,FALSE)),"",VLOOKUP($J506,'[1]early late'!$G$1:$BT$134,40,FALSE))</f>
        <v>2.86</v>
      </c>
      <c r="BO506" s="28">
        <f>IF(ISERROR(VLOOKUP($J506,'[1]early late'!$G$1:$BT$134,41,FALSE)),"",VLOOKUP($J506,'[1]early late'!$G$1:$BT$134,41,FALSE))</f>
        <v>0.20999999999999996</v>
      </c>
      <c r="BP506">
        <f t="shared" si="399"/>
        <v>0.63</v>
      </c>
      <c r="BQ506">
        <f t="shared" si="432"/>
        <v>-6.8000000000000007</v>
      </c>
      <c r="BR506">
        <f t="shared" si="433"/>
        <v>-7.4300000000000006</v>
      </c>
      <c r="BS506">
        <f t="shared" si="400"/>
        <v>3.07</v>
      </c>
      <c r="BT506">
        <f t="shared" si="434"/>
        <v>-5.5400000000000009</v>
      </c>
      <c r="BU506">
        <f t="shared" si="435"/>
        <v>-8.6100000000000012</v>
      </c>
      <c r="BV506" t="str">
        <f t="shared" si="449"/>
        <v/>
      </c>
      <c r="BW506" s="24">
        <f t="shared" si="450"/>
        <v>0</v>
      </c>
      <c r="BX506" s="24">
        <f t="shared" si="436"/>
        <v>0.22999999999999998</v>
      </c>
      <c r="BY506" s="24">
        <f t="shared" si="437"/>
        <v>-1.079</v>
      </c>
      <c r="BZ506" s="24">
        <f t="shared" si="438"/>
        <v>-1.4100000000000001</v>
      </c>
      <c r="CA506" s="24">
        <f t="shared" si="439"/>
        <v>0</v>
      </c>
      <c r="CB506" s="24" t="str">
        <f t="shared" si="401"/>
        <v/>
      </c>
      <c r="CC506" s="24">
        <f t="shared" si="440"/>
        <v>0</v>
      </c>
      <c r="CD506" s="25">
        <f t="shared" si="441"/>
        <v>0</v>
      </c>
      <c r="CE506" s="24">
        <f t="shared" si="442"/>
        <v>0</v>
      </c>
      <c r="CF506">
        <f t="shared" si="443"/>
        <v>1</v>
      </c>
      <c r="CG506">
        <f t="shared" si="402"/>
        <v>1</v>
      </c>
      <c r="CH506">
        <f t="shared" si="403"/>
        <v>1</v>
      </c>
      <c r="CI506">
        <f t="shared" si="404"/>
        <v>1</v>
      </c>
      <c r="CJ506">
        <f t="shared" si="405"/>
        <v>1</v>
      </c>
      <c r="CK506">
        <f t="shared" si="411"/>
        <v>2.9315960912052117</v>
      </c>
      <c r="CL506">
        <f t="shared" si="420"/>
        <v>-0.81999999999999984</v>
      </c>
      <c r="CM506">
        <f t="shared" si="421"/>
        <v>0</v>
      </c>
      <c r="CN506">
        <f t="shared" si="444"/>
        <v>1</v>
      </c>
      <c r="CO506" t="str">
        <f t="shared" si="445"/>
        <v/>
      </c>
    </row>
    <row r="507" spans="1:93" ht="16" hidden="1" x14ac:dyDescent="0.2">
      <c r="A507">
        <v>46</v>
      </c>
      <c r="B507" t="s">
        <v>225</v>
      </c>
      <c r="C507" t="s">
        <v>94</v>
      </c>
      <c r="J507" t="str">
        <f t="shared" si="425"/>
        <v>Donna Bean_0</v>
      </c>
      <c r="K507" s="22">
        <f>IF(ISERROR(VLOOKUP($J507,'[1]early late'!$G$1:$BT$134,4,FALSE)),"",VLOOKUP($J507,'[1]early late'!$G$1:$BT$134,4,FALSE))</f>
        <v>18311</v>
      </c>
      <c r="L507">
        <v>0</v>
      </c>
      <c r="M507" s="22"/>
      <c r="N507" s="22"/>
      <c r="O507">
        <v>0</v>
      </c>
      <c r="P507">
        <v>0</v>
      </c>
      <c r="Q507">
        <v>0</v>
      </c>
      <c r="R507">
        <f t="shared" si="426"/>
        <v>0</v>
      </c>
      <c r="S507">
        <f t="shared" si="427"/>
        <v>0</v>
      </c>
      <c r="T507">
        <f t="shared" si="428"/>
        <v>0</v>
      </c>
      <c r="U507">
        <f t="shared" si="429"/>
        <v>0</v>
      </c>
      <c r="V507">
        <f t="shared" si="430"/>
        <v>0</v>
      </c>
      <c r="W507">
        <f t="shared" si="446"/>
        <v>0</v>
      </c>
      <c r="X507">
        <f t="shared" si="431"/>
        <v>0</v>
      </c>
      <c r="Y507" s="22" t="s">
        <v>226</v>
      </c>
      <c r="Z507">
        <v>0</v>
      </c>
      <c r="AA507">
        <f t="shared" ref="AA507:AA515" si="451">IF(ISERROR(SEARCH("ptosis",Y507)),0,1)</f>
        <v>1</v>
      </c>
      <c r="AB507">
        <f t="shared" si="413"/>
        <v>0</v>
      </c>
      <c r="AC507">
        <v>0</v>
      </c>
      <c r="AD507">
        <v>0</v>
      </c>
      <c r="AE507">
        <f t="shared" si="422"/>
        <v>1</v>
      </c>
      <c r="AF507" s="23">
        <v>1</v>
      </c>
      <c r="AG507">
        <f t="shared" si="424"/>
        <v>0</v>
      </c>
      <c r="AH507">
        <v>0</v>
      </c>
      <c r="AJ507">
        <f t="shared" si="415"/>
        <v>0</v>
      </c>
      <c r="AK507" s="22" t="s">
        <v>227</v>
      </c>
      <c r="AN507">
        <f>IF(ISERROR(VLOOKUP($J507,'[1]early late'!$G$1:$BT$134,6,FALSE)),"",VLOOKUP($J507,'[1]early late'!$G$1:$BT$134,6,FALSE))</f>
        <v>15</v>
      </c>
      <c r="AO507" s="24">
        <v>2</v>
      </c>
      <c r="AP507" s="25">
        <f t="shared" si="398"/>
        <v>62.126027397260273</v>
      </c>
      <c r="AQ507">
        <v>1</v>
      </c>
      <c r="AS507" s="26">
        <v>0</v>
      </c>
      <c r="AT507" s="24">
        <v>1</v>
      </c>
      <c r="AU507" s="27">
        <v>9</v>
      </c>
      <c r="AV507" s="27"/>
      <c r="AW507" s="29">
        <v>41318</v>
      </c>
      <c r="AX507" s="22">
        <f>IF(ISERROR(VLOOKUP($J507,'[1]early late'!$G$1:$BT$134,7,FALSE)),"",VLOOKUP($J507,'[1]early late'!$G$1:$BT$134,7,FALSE))</f>
        <v>41324</v>
      </c>
      <c r="AY507" s="29">
        <v>41414</v>
      </c>
      <c r="AZ507" s="27">
        <f t="shared" si="447"/>
        <v>3.2333333333333334</v>
      </c>
      <c r="BA507" t="s">
        <v>101</v>
      </c>
      <c r="BB507" s="25">
        <f t="shared" si="448"/>
        <v>0</v>
      </c>
      <c r="BC507">
        <v>1.05</v>
      </c>
      <c r="BD507">
        <v>26.17</v>
      </c>
      <c r="BE507">
        <v>3.03</v>
      </c>
      <c r="BF507">
        <v>17.07</v>
      </c>
      <c r="BG507" s="27">
        <f>IF(ISERROR(VLOOKUP($J507,'[1]early late'!$G$1:$BT$134,8,FALSE)),"",VLOOKUP($J507,'[1]early late'!$G$1:$BT$134,8,FALSE))</f>
        <v>6</v>
      </c>
      <c r="BH507" s="27">
        <f>IF(ISERROR(VLOOKUP($J507,'[1]early late'!$G$1:$BT$134,9,FALSE)),"",VLOOKUP($J507,'[1]early late'!$G$1:$BT$134,9,FALSE))</f>
        <v>1.22</v>
      </c>
      <c r="BJ507">
        <v>2.11</v>
      </c>
      <c r="BK507">
        <v>20.51</v>
      </c>
      <c r="BN507" s="28">
        <f>IF(ISERROR(VLOOKUP($J507,'[1]early late'!$G$1:$BT$134,40,FALSE)),"",VLOOKUP($J507,'[1]early late'!$G$1:$BT$134,40,FALSE))</f>
        <v>0.16999999999999993</v>
      </c>
      <c r="BO507" s="28">
        <f>IF(ISERROR(VLOOKUP($J507,'[1]early late'!$G$1:$BT$134,41,FALSE)),"",VLOOKUP($J507,'[1]early late'!$G$1:$BT$134,41,FALSE))</f>
        <v>0.8899999999999999</v>
      </c>
      <c r="BP507">
        <f t="shared" si="399"/>
        <v>1.9799999999999998</v>
      </c>
      <c r="BQ507">
        <f t="shared" si="432"/>
        <v>-9.1000000000000014</v>
      </c>
      <c r="BR507">
        <f t="shared" si="433"/>
        <v>-11.080000000000002</v>
      </c>
      <c r="BS507">
        <f t="shared" si="400"/>
        <v>1.0599999999999998</v>
      </c>
      <c r="BT507">
        <f t="shared" si="434"/>
        <v>-5.66</v>
      </c>
      <c r="BU507">
        <f t="shared" si="435"/>
        <v>-6.7199999999999989</v>
      </c>
      <c r="BV507" t="str">
        <f t="shared" si="449"/>
        <v/>
      </c>
      <c r="BW507" s="24">
        <f t="shared" si="450"/>
        <v>1</v>
      </c>
      <c r="BX507" s="24">
        <f t="shared" si="436"/>
        <v>-0.53000000000000025</v>
      </c>
      <c r="BY507" s="24">
        <f t="shared" si="437"/>
        <v>0.21000000000000008</v>
      </c>
      <c r="BZ507" s="24">
        <f t="shared" si="438"/>
        <v>2.0199999999999996</v>
      </c>
      <c r="CA507" s="24">
        <f t="shared" si="439"/>
        <v>1</v>
      </c>
      <c r="CB507" s="24">
        <f t="shared" si="401"/>
        <v>0</v>
      </c>
      <c r="CC507" s="24">
        <f t="shared" si="440"/>
        <v>1</v>
      </c>
      <c r="CD507" s="25">
        <f t="shared" si="441"/>
        <v>0</v>
      </c>
      <c r="CE507" s="24">
        <f t="shared" si="442"/>
        <v>0</v>
      </c>
      <c r="CF507">
        <f t="shared" si="443"/>
        <v>1</v>
      </c>
      <c r="CG507">
        <f t="shared" si="402"/>
        <v>0</v>
      </c>
      <c r="CH507">
        <f t="shared" si="403"/>
        <v>1</v>
      </c>
      <c r="CI507">
        <f t="shared" si="404"/>
        <v>1</v>
      </c>
      <c r="CJ507">
        <f t="shared" si="405"/>
        <v>1</v>
      </c>
      <c r="CK507">
        <f t="shared" si="411"/>
        <v>8.4905660377358512</v>
      </c>
      <c r="CL507">
        <f t="shared" si="420"/>
        <v>1.1900000000000002</v>
      </c>
      <c r="CM507">
        <f t="shared" si="421"/>
        <v>1</v>
      </c>
      <c r="CN507" t="str">
        <f t="shared" si="444"/>
        <v/>
      </c>
      <c r="CO507" t="str">
        <f t="shared" si="445"/>
        <v/>
      </c>
    </row>
    <row r="508" spans="1:93" ht="16" hidden="1" x14ac:dyDescent="0.2">
      <c r="A508">
        <v>74</v>
      </c>
      <c r="B508" t="s">
        <v>304</v>
      </c>
      <c r="C508" t="s">
        <v>94</v>
      </c>
      <c r="J508" t="str">
        <f t="shared" si="425"/>
        <v>James Ling_0</v>
      </c>
      <c r="K508" s="22">
        <f>IF(ISERROR(VLOOKUP($J508,'[1]early late'!$G$1:$BT$134,4,FALSE)),"",VLOOKUP($J508,'[1]early late'!$G$1:$BT$134,4,FALSE))</f>
        <v>13976</v>
      </c>
      <c r="L508">
        <v>0</v>
      </c>
      <c r="M508" s="22"/>
      <c r="N508" s="22"/>
      <c r="O508">
        <v>0</v>
      </c>
      <c r="P508">
        <v>0</v>
      </c>
      <c r="Q508">
        <v>0</v>
      </c>
      <c r="R508">
        <f t="shared" si="426"/>
        <v>0</v>
      </c>
      <c r="S508">
        <f t="shared" si="427"/>
        <v>0</v>
      </c>
      <c r="T508">
        <f t="shared" si="428"/>
        <v>0</v>
      </c>
      <c r="U508">
        <f t="shared" si="429"/>
        <v>0</v>
      </c>
      <c r="V508">
        <f t="shared" si="430"/>
        <v>0</v>
      </c>
      <c r="W508">
        <f t="shared" si="446"/>
        <v>0</v>
      </c>
      <c r="X508">
        <f t="shared" si="431"/>
        <v>0</v>
      </c>
      <c r="Y508" s="22" t="s">
        <v>305</v>
      </c>
      <c r="Z508">
        <v>0</v>
      </c>
      <c r="AA508">
        <f t="shared" si="451"/>
        <v>1</v>
      </c>
      <c r="AB508">
        <f t="shared" si="413"/>
        <v>0</v>
      </c>
      <c r="AC508">
        <v>0</v>
      </c>
      <c r="AD508">
        <v>0</v>
      </c>
      <c r="AE508">
        <f t="shared" si="422"/>
        <v>1</v>
      </c>
      <c r="AF508" s="23">
        <v>1</v>
      </c>
      <c r="AG508">
        <v>0</v>
      </c>
      <c r="AH508">
        <v>0</v>
      </c>
      <c r="AJ508">
        <f t="shared" si="415"/>
        <v>0</v>
      </c>
      <c r="AK508" s="22" t="s">
        <v>106</v>
      </c>
      <c r="AN508">
        <f>IF(ISERROR(VLOOKUP($J508,'[1]early late'!$G$1:$BT$134,6,FALSE)),"",VLOOKUP($J508,'[1]early late'!$G$1:$BT$134,6,FALSE))</f>
        <v>15</v>
      </c>
      <c r="AO508" s="24">
        <v>1</v>
      </c>
      <c r="AP508" s="25">
        <f t="shared" si="398"/>
        <v>73.120547945205473</v>
      </c>
      <c r="AQ508">
        <v>1</v>
      </c>
      <c r="AS508" s="26">
        <v>0</v>
      </c>
      <c r="AT508" s="24">
        <v>1</v>
      </c>
      <c r="AU508" s="27">
        <v>9</v>
      </c>
      <c r="AV508" s="27"/>
      <c r="AW508" s="29">
        <v>41054</v>
      </c>
      <c r="AX508" s="22">
        <f>IF(ISERROR(VLOOKUP($J508,'[1]early late'!$G$1:$BT$134,7,FALSE)),"",VLOOKUP($J508,'[1]early late'!$G$1:$BT$134,7,FALSE))</f>
        <v>41060</v>
      </c>
      <c r="AY508" s="29">
        <v>41183</v>
      </c>
      <c r="AZ508" s="27">
        <f t="shared" si="447"/>
        <v>4.2</v>
      </c>
      <c r="BA508" t="s">
        <v>101</v>
      </c>
      <c r="BB508" s="25">
        <f t="shared" si="448"/>
        <v>0</v>
      </c>
      <c r="BC508">
        <v>0.88</v>
      </c>
      <c r="BD508">
        <v>21.09</v>
      </c>
      <c r="BE508">
        <v>1.52</v>
      </c>
      <c r="BF508">
        <v>16.5</v>
      </c>
      <c r="BG508" s="27">
        <f>IF(ISERROR(VLOOKUP($J508,'[1]early late'!$G$1:$BT$134,8,FALSE)),"",VLOOKUP($J508,'[1]early late'!$G$1:$BT$134,8,FALSE))</f>
        <v>6</v>
      </c>
      <c r="BH508" s="27">
        <f>IF(ISERROR(VLOOKUP($J508,'[1]early late'!$G$1:$BT$134,9,FALSE)),"",VLOOKUP($J508,'[1]early late'!$G$1:$BT$134,9,FALSE))</f>
        <v>0.81699999999999995</v>
      </c>
      <c r="BJ508">
        <v>2.84</v>
      </c>
      <c r="BK508">
        <v>19.16</v>
      </c>
      <c r="BN508" s="28">
        <f>IF(ISERROR(VLOOKUP($J508,'[1]early late'!$G$1:$BT$134,40,FALSE)),"",VLOOKUP($J508,'[1]early late'!$G$1:$BT$134,40,FALSE))</f>
        <v>-6.3000000000000056E-2</v>
      </c>
      <c r="BO508" s="28">
        <f>IF(ISERROR(VLOOKUP($J508,'[1]early late'!$G$1:$BT$134,41,FALSE)),"",VLOOKUP($J508,'[1]early late'!$G$1:$BT$134,41,FALSE))</f>
        <v>2.0229999999999997</v>
      </c>
      <c r="BP508">
        <f t="shared" si="399"/>
        <v>0.64</v>
      </c>
      <c r="BQ508">
        <f t="shared" si="432"/>
        <v>-4.59</v>
      </c>
      <c r="BR508">
        <f t="shared" si="433"/>
        <v>-5.2299999999999995</v>
      </c>
      <c r="BS508">
        <f t="shared" si="400"/>
        <v>1.96</v>
      </c>
      <c r="BT508">
        <f t="shared" si="434"/>
        <v>-1.9299999999999997</v>
      </c>
      <c r="BU508">
        <f t="shared" si="435"/>
        <v>-3.8900000000000006</v>
      </c>
      <c r="BV508" t="str">
        <f t="shared" si="449"/>
        <v/>
      </c>
      <c r="BW508" s="24">
        <f t="shared" si="450"/>
        <v>1</v>
      </c>
      <c r="BX508" s="24">
        <f t="shared" si="436"/>
        <v>0.23999999999999977</v>
      </c>
      <c r="BY508" s="24">
        <f t="shared" si="437"/>
        <v>0.19000000000000006</v>
      </c>
      <c r="BZ508" s="24">
        <f t="shared" si="438"/>
        <v>0.55000000000000004</v>
      </c>
      <c r="CA508" s="24">
        <f t="shared" si="439"/>
        <v>1</v>
      </c>
      <c r="CB508" s="24">
        <f t="shared" si="401"/>
        <v>0</v>
      </c>
      <c r="CC508" s="24">
        <f t="shared" si="440"/>
        <v>1</v>
      </c>
      <c r="CD508" s="25">
        <f t="shared" si="441"/>
        <v>0</v>
      </c>
      <c r="CE508" s="24">
        <f t="shared" si="442"/>
        <v>1</v>
      </c>
      <c r="CF508">
        <f t="shared" si="443"/>
        <v>1</v>
      </c>
      <c r="CG508">
        <f t="shared" si="402"/>
        <v>1</v>
      </c>
      <c r="CH508">
        <f t="shared" si="403"/>
        <v>1</v>
      </c>
      <c r="CI508">
        <f t="shared" si="404"/>
        <v>1</v>
      </c>
      <c r="CJ508">
        <f t="shared" si="405"/>
        <v>1</v>
      </c>
      <c r="CK508">
        <f t="shared" si="411"/>
        <v>4.591836734693878</v>
      </c>
      <c r="CL508">
        <f t="shared" si="420"/>
        <v>0.29000000000000004</v>
      </c>
      <c r="CM508">
        <f t="shared" si="421"/>
        <v>0</v>
      </c>
      <c r="CN508" t="str">
        <f t="shared" si="444"/>
        <v/>
      </c>
      <c r="CO508" t="str">
        <f t="shared" si="445"/>
        <v/>
      </c>
    </row>
    <row r="509" spans="1:93" ht="16" hidden="1" x14ac:dyDescent="0.2">
      <c r="A509">
        <v>75</v>
      </c>
      <c r="B509" t="s">
        <v>304</v>
      </c>
      <c r="C509" t="s">
        <v>94</v>
      </c>
      <c r="J509" t="str">
        <f t="shared" si="425"/>
        <v>James Ling_1</v>
      </c>
      <c r="K509" s="22">
        <f>IF(ISERROR(VLOOKUP($J509,'[1]early late'!$G$1:$BT$134,4,FALSE)),"",VLOOKUP($J509,'[1]early late'!$G$1:$BT$134,4,FALSE))</f>
        <v>13976</v>
      </c>
      <c r="L509">
        <v>0</v>
      </c>
      <c r="M509" s="22"/>
      <c r="N509" s="22"/>
      <c r="O509">
        <v>0</v>
      </c>
      <c r="P509">
        <v>0</v>
      </c>
      <c r="Q509">
        <v>0</v>
      </c>
      <c r="R509">
        <f t="shared" si="426"/>
        <v>0</v>
      </c>
      <c r="S509">
        <f t="shared" si="427"/>
        <v>0</v>
      </c>
      <c r="T509">
        <f t="shared" si="428"/>
        <v>0</v>
      </c>
      <c r="U509">
        <f t="shared" si="429"/>
        <v>0</v>
      </c>
      <c r="V509">
        <f t="shared" si="430"/>
        <v>0</v>
      </c>
      <c r="W509">
        <f t="shared" si="446"/>
        <v>0</v>
      </c>
      <c r="X509">
        <f t="shared" si="431"/>
        <v>0</v>
      </c>
      <c r="Y509" s="22" t="s">
        <v>305</v>
      </c>
      <c r="Z509">
        <v>0</v>
      </c>
      <c r="AA509">
        <f t="shared" si="451"/>
        <v>1</v>
      </c>
      <c r="AB509">
        <f t="shared" si="413"/>
        <v>0</v>
      </c>
      <c r="AC509">
        <v>0</v>
      </c>
      <c r="AD509">
        <v>0</v>
      </c>
      <c r="AE509">
        <f t="shared" si="422"/>
        <v>1</v>
      </c>
      <c r="AF509" s="23">
        <v>1</v>
      </c>
      <c r="AG509">
        <v>0</v>
      </c>
      <c r="AH509">
        <v>0</v>
      </c>
      <c r="AJ509">
        <f t="shared" si="415"/>
        <v>0</v>
      </c>
      <c r="AK509" s="22" t="s">
        <v>106</v>
      </c>
      <c r="AN509">
        <f>IF(ISERROR(VLOOKUP($J509,'[1]early late'!$G$1:$BT$134,6,FALSE)),"",VLOOKUP($J509,'[1]early late'!$G$1:$BT$134,6,FALSE))</f>
        <v>15</v>
      </c>
      <c r="AO509" s="24">
        <v>1</v>
      </c>
      <c r="AP509" s="25">
        <f t="shared" si="398"/>
        <v>73.120547945205473</v>
      </c>
      <c r="AQ509">
        <v>1</v>
      </c>
      <c r="AS509" s="26">
        <v>1</v>
      </c>
      <c r="AT509" s="24">
        <v>1</v>
      </c>
      <c r="AU509" s="27">
        <v>9</v>
      </c>
      <c r="AV509" s="27"/>
      <c r="AW509" s="29">
        <f>AW508</f>
        <v>41054</v>
      </c>
      <c r="AX509" s="22">
        <f>IF(ISERROR(VLOOKUP($J509,'[1]early late'!$G$1:$BT$134,7,FALSE)),"",VLOOKUP($J509,'[1]early late'!$G$1:$BT$134,7,FALSE))</f>
        <v>41060</v>
      </c>
      <c r="AY509" s="29">
        <f>AY508</f>
        <v>41183</v>
      </c>
      <c r="AZ509" s="27">
        <f t="shared" si="447"/>
        <v>4.2</v>
      </c>
      <c r="BA509" t="s">
        <v>101</v>
      </c>
      <c r="BB509" s="25">
        <f t="shared" si="448"/>
        <v>0</v>
      </c>
      <c r="BC509">
        <v>0.69</v>
      </c>
      <c r="BD509">
        <v>19.66</v>
      </c>
      <c r="BE509">
        <v>0.97</v>
      </c>
      <c r="BF509">
        <v>15.65</v>
      </c>
      <c r="BG509" s="27">
        <f>IF(ISERROR(VLOOKUP($J509,'[1]early late'!$G$1:$BT$134,8,FALSE)),"",VLOOKUP($J509,'[1]early late'!$G$1:$BT$134,8,FALSE))</f>
        <v>6</v>
      </c>
      <c r="BH509" s="27">
        <f>IF(ISERROR(VLOOKUP($J509,'[1]early late'!$G$1:$BT$134,9,FALSE)),"",VLOOKUP($J509,'[1]early late'!$G$1:$BT$134,9,FALSE))</f>
        <v>0.61299999999999999</v>
      </c>
      <c r="BJ509">
        <v>2.6</v>
      </c>
      <c r="BK509">
        <v>17.61</v>
      </c>
      <c r="BN509" s="28">
        <f>IF(ISERROR(VLOOKUP($J509,'[1]early late'!$G$1:$BT$134,40,FALSE)),"",VLOOKUP($J509,'[1]early late'!$G$1:$BT$134,40,FALSE))</f>
        <v>-7.6999999999999957E-2</v>
      </c>
      <c r="BO509" s="28">
        <f>IF(ISERROR(VLOOKUP($J509,'[1]early late'!$G$1:$BT$134,41,FALSE)),"",VLOOKUP($J509,'[1]early late'!$G$1:$BT$134,41,FALSE))</f>
        <v>1.9870000000000001</v>
      </c>
      <c r="BP509">
        <f t="shared" si="399"/>
        <v>0.28000000000000003</v>
      </c>
      <c r="BQ509">
        <f t="shared" si="432"/>
        <v>-4.01</v>
      </c>
      <c r="BR509">
        <f t="shared" si="433"/>
        <v>-4.29</v>
      </c>
      <c r="BS509">
        <f t="shared" si="400"/>
        <v>1.9100000000000001</v>
      </c>
      <c r="BT509">
        <f t="shared" si="434"/>
        <v>-2.0500000000000007</v>
      </c>
      <c r="BU509">
        <f t="shared" si="435"/>
        <v>-3.9599999999999991</v>
      </c>
      <c r="BV509" t="str">
        <f t="shared" si="449"/>
        <v/>
      </c>
      <c r="BW509" s="24">
        <f t="shared" si="450"/>
        <v>0</v>
      </c>
      <c r="BX509" s="24">
        <f t="shared" si="436"/>
        <v>-0.23999999999999977</v>
      </c>
      <c r="BY509" s="24">
        <f t="shared" si="437"/>
        <v>-0.19000000000000006</v>
      </c>
      <c r="BZ509" s="24">
        <f t="shared" si="438"/>
        <v>-0.55000000000000004</v>
      </c>
      <c r="CA509" s="24">
        <f t="shared" si="439"/>
        <v>1</v>
      </c>
      <c r="CB509" s="24" t="str">
        <f t="shared" si="401"/>
        <v/>
      </c>
      <c r="CC509" s="24">
        <f t="shared" si="440"/>
        <v>1</v>
      </c>
      <c r="CD509" s="25">
        <f t="shared" si="441"/>
        <v>0</v>
      </c>
      <c r="CE509" s="24">
        <f t="shared" si="442"/>
        <v>1</v>
      </c>
      <c r="CF509">
        <f t="shared" si="443"/>
        <v>1</v>
      </c>
      <c r="CG509">
        <f t="shared" si="402"/>
        <v>1</v>
      </c>
      <c r="CH509">
        <f t="shared" si="403"/>
        <v>1</v>
      </c>
      <c r="CI509">
        <f t="shared" si="404"/>
        <v>1</v>
      </c>
      <c r="CJ509">
        <f t="shared" si="405"/>
        <v>1</v>
      </c>
      <c r="CK509">
        <f t="shared" si="411"/>
        <v>4.7120418848167533</v>
      </c>
      <c r="CL509">
        <f t="shared" si="420"/>
        <v>0.33999999999999986</v>
      </c>
      <c r="CM509">
        <f t="shared" si="421"/>
        <v>0</v>
      </c>
      <c r="CN509" t="str">
        <f t="shared" si="444"/>
        <v/>
      </c>
      <c r="CO509" t="str">
        <f t="shared" si="445"/>
        <v/>
      </c>
    </row>
    <row r="510" spans="1:93" ht="16" hidden="1" x14ac:dyDescent="0.2">
      <c r="A510">
        <v>136</v>
      </c>
      <c r="B510" t="s">
        <v>465</v>
      </c>
      <c r="C510" t="s">
        <v>94</v>
      </c>
      <c r="J510" t="str">
        <f t="shared" si="425"/>
        <v>Paula Morgan-Maddox_0</v>
      </c>
      <c r="K510" s="22">
        <v>13456</v>
      </c>
      <c r="L510">
        <v>1</v>
      </c>
      <c r="M510" s="22" t="s">
        <v>466</v>
      </c>
      <c r="N510" s="22"/>
      <c r="O510">
        <v>0</v>
      </c>
      <c r="P510">
        <v>0</v>
      </c>
      <c r="Q510">
        <v>0</v>
      </c>
      <c r="R510">
        <f t="shared" si="426"/>
        <v>0</v>
      </c>
      <c r="S510">
        <f t="shared" si="427"/>
        <v>1</v>
      </c>
      <c r="T510">
        <f t="shared" si="428"/>
        <v>1</v>
      </c>
      <c r="U510">
        <f t="shared" si="429"/>
        <v>0</v>
      </c>
      <c r="V510">
        <f t="shared" si="430"/>
        <v>0</v>
      </c>
      <c r="W510">
        <f t="shared" si="446"/>
        <v>0</v>
      </c>
      <c r="X510">
        <f t="shared" si="431"/>
        <v>0</v>
      </c>
      <c r="Y510" s="22" t="s">
        <v>467</v>
      </c>
      <c r="Z510">
        <v>0</v>
      </c>
      <c r="AA510">
        <f t="shared" si="451"/>
        <v>1</v>
      </c>
      <c r="AB510">
        <f t="shared" si="413"/>
        <v>0</v>
      </c>
      <c r="AC510">
        <v>0</v>
      </c>
      <c r="AD510">
        <v>0</v>
      </c>
      <c r="AE510">
        <f t="shared" si="422"/>
        <v>1</v>
      </c>
      <c r="AF510" s="23">
        <v>1</v>
      </c>
      <c r="AG510">
        <f t="shared" ref="AG510:AG541" si="452">IF(ISERROR(SEARCH("entro",Y510)),0,1)</f>
        <v>0</v>
      </c>
      <c r="AH510">
        <v>0</v>
      </c>
      <c r="AJ510">
        <f t="shared" si="415"/>
        <v>0</v>
      </c>
      <c r="AK510" s="22"/>
      <c r="AN510">
        <v>12</v>
      </c>
      <c r="AO510" s="24">
        <v>2</v>
      </c>
      <c r="AP510" s="25">
        <f t="shared" si="398"/>
        <v>75.449315068493149</v>
      </c>
      <c r="AQ510">
        <v>1</v>
      </c>
      <c r="AS510" s="26">
        <v>0</v>
      </c>
      <c r="AT510" s="24">
        <v>1</v>
      </c>
      <c r="AU510" s="27">
        <v>9</v>
      </c>
      <c r="AV510" s="27"/>
      <c r="AW510" s="29">
        <v>41395</v>
      </c>
      <c r="AX510" s="22" t="str">
        <f>IF(ISERROR(VLOOKUP($J510,'[1]early late'!$G$1:$BT$134,7,FALSE)),"",VLOOKUP($J510,'[1]early late'!$G$1:$BT$134,7,FALSE))</f>
        <v/>
      </c>
      <c r="AY510" s="29">
        <v>41470</v>
      </c>
      <c r="AZ510" s="27">
        <f t="shared" si="447"/>
        <v>2.4666666666666668</v>
      </c>
      <c r="BA510" t="s">
        <v>101</v>
      </c>
      <c r="BB510" s="25">
        <f t="shared" si="448"/>
        <v>0</v>
      </c>
      <c r="BC510">
        <v>1.1200000000000001</v>
      </c>
      <c r="BD510">
        <v>17.7</v>
      </c>
      <c r="BE510">
        <v>3</v>
      </c>
      <c r="BF510">
        <v>19.53</v>
      </c>
      <c r="BG510" s="27" t="str">
        <f>IF(ISERROR(VLOOKUP($J510,'[1]early late'!$G$1:$BT$134,8,FALSE)),"",VLOOKUP($J510,'[1]early late'!$G$1:$BT$134,8,FALSE))</f>
        <v/>
      </c>
      <c r="BH510" s="27" t="str">
        <f>IF(ISERROR(VLOOKUP($J510,'[1]early late'!$G$1:$BT$134,9,FALSE)),"",VLOOKUP($J510,'[1]early late'!$G$1:$BT$134,9,FALSE))</f>
        <v/>
      </c>
      <c r="BJ510">
        <v>2.79</v>
      </c>
      <c r="BK510">
        <v>15.88</v>
      </c>
      <c r="BN510" s="28" t="str">
        <f>IF(ISERROR(VLOOKUP($J510,'[1]early late'!$G$1:$BT$134,40,FALSE)),"",VLOOKUP($J510,'[1]early late'!$G$1:$BT$134,40,FALSE))</f>
        <v/>
      </c>
      <c r="BO510" s="28" t="str">
        <f>IF(ISERROR(VLOOKUP($J510,'[1]early late'!$G$1:$BT$134,41,FALSE)),"",VLOOKUP($J510,'[1]early late'!$G$1:$BT$134,41,FALSE))</f>
        <v/>
      </c>
      <c r="BP510">
        <f t="shared" si="399"/>
        <v>1.88</v>
      </c>
      <c r="BQ510">
        <f t="shared" si="432"/>
        <v>1.8300000000000018</v>
      </c>
      <c r="BR510">
        <f t="shared" si="433"/>
        <v>-4.9999999999998046E-2</v>
      </c>
      <c r="BS510">
        <f t="shared" si="400"/>
        <v>1.67</v>
      </c>
      <c r="BT510">
        <f t="shared" si="434"/>
        <v>-1.8199999999999985</v>
      </c>
      <c r="BU510">
        <f t="shared" si="435"/>
        <v>-3.4899999999999984</v>
      </c>
      <c r="BV510" t="str">
        <f t="shared" si="449"/>
        <v/>
      </c>
      <c r="BW510" s="24">
        <f t="shared" si="450"/>
        <v>1</v>
      </c>
      <c r="BX510" s="24">
        <f t="shared" si="436"/>
        <v>0.73</v>
      </c>
      <c r="BY510" s="24">
        <f t="shared" si="437"/>
        <v>-7.9999999999999849E-2</v>
      </c>
      <c r="BZ510" s="24">
        <f t="shared" si="438"/>
        <v>1.87</v>
      </c>
      <c r="CA510" s="24">
        <f t="shared" si="439"/>
        <v>1</v>
      </c>
      <c r="CB510" s="24">
        <f t="shared" si="401"/>
        <v>0</v>
      </c>
      <c r="CC510" s="24">
        <f t="shared" si="440"/>
        <v>1</v>
      </c>
      <c r="CD510" s="25">
        <f t="shared" si="441"/>
        <v>0</v>
      </c>
      <c r="CE510" s="24">
        <f t="shared" si="442"/>
        <v>0</v>
      </c>
      <c r="CF510">
        <f t="shared" si="443"/>
        <v>1</v>
      </c>
      <c r="CG510">
        <f t="shared" si="402"/>
        <v>1</v>
      </c>
      <c r="CH510">
        <f t="shared" si="403"/>
        <v>1</v>
      </c>
      <c r="CI510">
        <f t="shared" si="404"/>
        <v>1</v>
      </c>
      <c r="CJ510">
        <f t="shared" si="405"/>
        <v>1</v>
      </c>
      <c r="CK510">
        <f t="shared" si="411"/>
        <v>5.3892215568862278</v>
      </c>
      <c r="CL510">
        <f t="shared" si="420"/>
        <v>0.58000000000000007</v>
      </c>
      <c r="CM510">
        <f t="shared" si="421"/>
        <v>0</v>
      </c>
      <c r="CN510" t="str">
        <f t="shared" si="444"/>
        <v/>
      </c>
      <c r="CO510" t="str">
        <f t="shared" si="445"/>
        <v/>
      </c>
    </row>
    <row r="511" spans="1:93" ht="16" hidden="1" x14ac:dyDescent="0.2">
      <c r="A511">
        <v>145</v>
      </c>
      <c r="B511" t="s">
        <v>486</v>
      </c>
      <c r="C511" t="s">
        <v>94</v>
      </c>
      <c r="D511" t="s">
        <v>487</v>
      </c>
      <c r="E511" t="s">
        <v>488</v>
      </c>
      <c r="F511" t="s">
        <v>97</v>
      </c>
      <c r="G511">
        <v>91506</v>
      </c>
      <c r="H511" t="s">
        <v>489</v>
      </c>
      <c r="J511" t="str">
        <f t="shared" si="425"/>
        <v>Robert Hollis_1</v>
      </c>
      <c r="K511" s="22">
        <v>24223</v>
      </c>
      <c r="L511">
        <v>0</v>
      </c>
      <c r="M511" s="22"/>
      <c r="N511" s="22"/>
      <c r="O511">
        <v>0</v>
      </c>
      <c r="P511">
        <v>0</v>
      </c>
      <c r="Q511">
        <v>0</v>
      </c>
      <c r="R511">
        <f t="shared" si="426"/>
        <v>0</v>
      </c>
      <c r="S511">
        <f t="shared" si="427"/>
        <v>0</v>
      </c>
      <c r="T511">
        <f t="shared" si="428"/>
        <v>0</v>
      </c>
      <c r="U511">
        <f t="shared" si="429"/>
        <v>0</v>
      </c>
      <c r="V511">
        <f t="shared" si="430"/>
        <v>0</v>
      </c>
      <c r="W511">
        <f t="shared" si="446"/>
        <v>0</v>
      </c>
      <c r="X511">
        <f t="shared" si="431"/>
        <v>0</v>
      </c>
      <c r="Y511" s="22" t="s">
        <v>490</v>
      </c>
      <c r="Z511">
        <v>0</v>
      </c>
      <c r="AA511">
        <f t="shared" si="451"/>
        <v>1</v>
      </c>
      <c r="AB511">
        <f t="shared" si="413"/>
        <v>1</v>
      </c>
      <c r="AE511">
        <f t="shared" si="422"/>
        <v>0</v>
      </c>
      <c r="AF511" s="23">
        <f>IF(ISERROR(SEARCH("canth",Y511)),0,1)</f>
        <v>0</v>
      </c>
      <c r="AG511">
        <f t="shared" si="452"/>
        <v>0</v>
      </c>
      <c r="AH511">
        <v>0</v>
      </c>
      <c r="AJ511">
        <f t="shared" si="415"/>
        <v>0</v>
      </c>
      <c r="AK511" s="22"/>
      <c r="AN511">
        <v>14</v>
      </c>
      <c r="AO511" s="24">
        <v>1</v>
      </c>
      <c r="AP511" s="25">
        <f t="shared" si="398"/>
        <v>40.441095890410956</v>
      </c>
      <c r="AQ511">
        <v>1</v>
      </c>
      <c r="AS511" s="26">
        <v>1</v>
      </c>
      <c r="AT511" s="24">
        <v>1</v>
      </c>
      <c r="AU511" s="27">
        <v>9</v>
      </c>
      <c r="AW511" s="22">
        <v>39199</v>
      </c>
      <c r="AX511" s="22" t="str">
        <f>IF(ISERROR(VLOOKUP($J511,'[1]early late'!$G$1:$BT$134,7,FALSE)),"",VLOOKUP($J511,'[1]early late'!$G$1:$BT$134,7,FALSE))</f>
        <v/>
      </c>
      <c r="AY511" s="22">
        <v>39252</v>
      </c>
      <c r="AZ511" s="27">
        <f t="shared" si="447"/>
        <v>1.7333333333333334</v>
      </c>
      <c r="BA511" t="s">
        <v>245</v>
      </c>
      <c r="BB511" s="25">
        <f t="shared" si="448"/>
        <v>2</v>
      </c>
      <c r="BC511" s="27">
        <v>1.851</v>
      </c>
      <c r="BD511" s="27">
        <v>13.885999999999999</v>
      </c>
      <c r="BE511" s="27">
        <v>3.157</v>
      </c>
      <c r="BF511" s="27">
        <v>19.510000000000002</v>
      </c>
      <c r="BG511" s="27" t="str">
        <f>IF(ISERROR(VLOOKUP($J511,'[1]early late'!$G$1:$BT$134,8,FALSE)),"",VLOOKUP($J511,'[1]early late'!$G$1:$BT$134,8,FALSE))</f>
        <v/>
      </c>
      <c r="BH511" s="27" t="str">
        <f>IF(ISERROR(VLOOKUP($J511,'[1]early late'!$G$1:$BT$134,9,FALSE)),"",VLOOKUP($J511,'[1]early late'!$G$1:$BT$134,9,FALSE))</f>
        <v/>
      </c>
      <c r="BI511" s="27"/>
      <c r="BJ511">
        <v>4.1189999999999998</v>
      </c>
      <c r="BK511">
        <v>13.468999999999999</v>
      </c>
      <c r="BM511" s="28" t="s">
        <v>491</v>
      </c>
      <c r="BN511" s="28" t="str">
        <f>IF(ISERROR(VLOOKUP($J511,'[1]early late'!$G$1:$BT$134,40,FALSE)),"",VLOOKUP($J511,'[1]early late'!$G$1:$BT$134,40,FALSE))</f>
        <v/>
      </c>
      <c r="BO511" s="28" t="str">
        <f>IF(ISERROR(VLOOKUP($J511,'[1]early late'!$G$1:$BT$134,41,FALSE)),"",VLOOKUP($J511,'[1]early late'!$G$1:$BT$134,41,FALSE))</f>
        <v/>
      </c>
      <c r="BP511">
        <f t="shared" si="399"/>
        <v>1.306</v>
      </c>
      <c r="BQ511">
        <f t="shared" si="432"/>
        <v>5.6240000000000023</v>
      </c>
      <c r="BR511">
        <f t="shared" si="433"/>
        <v>4.3180000000000023</v>
      </c>
      <c r="BS511">
        <f t="shared" si="400"/>
        <v>2.2679999999999998</v>
      </c>
      <c r="BT511">
        <f t="shared" si="434"/>
        <v>-0.41699999999999982</v>
      </c>
      <c r="BU511">
        <f t="shared" si="435"/>
        <v>-2.6850000000000005</v>
      </c>
      <c r="BV511" t="str">
        <f t="shared" si="449"/>
        <v/>
      </c>
      <c r="BW511" s="24">
        <f t="shared" si="450"/>
        <v>1</v>
      </c>
      <c r="BX511" s="24">
        <f t="shared" si="436"/>
        <v>-0.4009999999999998</v>
      </c>
      <c r="BY511" s="24">
        <f t="shared" si="437"/>
        <v>0.40100000000000002</v>
      </c>
      <c r="BZ511" s="24">
        <f t="shared" si="438"/>
        <v>0.40700000000000003</v>
      </c>
      <c r="CA511" s="24">
        <f t="shared" si="439"/>
        <v>1</v>
      </c>
      <c r="CB511" s="24">
        <f t="shared" si="401"/>
        <v>0</v>
      </c>
      <c r="CC511" s="24">
        <f t="shared" si="440"/>
        <v>1</v>
      </c>
      <c r="CD511" s="25">
        <f t="shared" si="441"/>
        <v>0</v>
      </c>
      <c r="CE511" s="24">
        <f t="shared" si="442"/>
        <v>1</v>
      </c>
      <c r="CF511">
        <f t="shared" si="443"/>
        <v>1</v>
      </c>
      <c r="CG511">
        <f t="shared" si="402"/>
        <v>1</v>
      </c>
      <c r="CH511">
        <f t="shared" si="403"/>
        <v>1</v>
      </c>
      <c r="CI511">
        <f t="shared" si="404"/>
        <v>1</v>
      </c>
      <c r="CJ511">
        <f t="shared" si="405"/>
        <v>1</v>
      </c>
      <c r="CK511">
        <f t="shared" si="411"/>
        <v>3.9682539682539688</v>
      </c>
      <c r="CL511">
        <f t="shared" si="420"/>
        <v>-1.7999999999999794E-2</v>
      </c>
      <c r="CM511">
        <f t="shared" si="421"/>
        <v>0</v>
      </c>
      <c r="CN511" t="str">
        <f t="shared" si="444"/>
        <v/>
      </c>
      <c r="CO511">
        <f t="shared" si="445"/>
        <v>1</v>
      </c>
    </row>
    <row r="512" spans="1:93" ht="16" x14ac:dyDescent="0.2">
      <c r="A512">
        <v>174</v>
      </c>
      <c r="B512" t="s">
        <v>555</v>
      </c>
      <c r="C512" t="s">
        <v>94</v>
      </c>
      <c r="J512" t="str">
        <f t="shared" si="425"/>
        <v>Susan Nakagama_0</v>
      </c>
      <c r="K512" s="22">
        <v>19918</v>
      </c>
      <c r="L512">
        <v>1</v>
      </c>
      <c r="M512" s="22" t="s">
        <v>92</v>
      </c>
      <c r="N512" s="22"/>
      <c r="O512">
        <v>1</v>
      </c>
      <c r="R512">
        <f t="shared" si="426"/>
        <v>0</v>
      </c>
      <c r="S512">
        <f t="shared" si="427"/>
        <v>0</v>
      </c>
      <c r="T512">
        <f t="shared" si="428"/>
        <v>0</v>
      </c>
      <c r="U512">
        <f t="shared" si="429"/>
        <v>0</v>
      </c>
      <c r="V512">
        <f t="shared" si="430"/>
        <v>0</v>
      </c>
      <c r="W512">
        <f t="shared" si="446"/>
        <v>0</v>
      </c>
      <c r="X512">
        <f t="shared" si="431"/>
        <v>0</v>
      </c>
      <c r="Y512" s="22" t="s">
        <v>158</v>
      </c>
      <c r="Z512">
        <v>0</v>
      </c>
      <c r="AA512">
        <f t="shared" si="451"/>
        <v>1</v>
      </c>
      <c r="AB512">
        <f t="shared" si="413"/>
        <v>0</v>
      </c>
      <c r="AC512">
        <v>0</v>
      </c>
      <c r="AD512">
        <v>0</v>
      </c>
      <c r="AE512">
        <f t="shared" si="422"/>
        <v>0</v>
      </c>
      <c r="AF512" s="23">
        <f>IF(ISERROR(SEARCH("canth",Y512)),0,1)</f>
        <v>0</v>
      </c>
      <c r="AG512">
        <f t="shared" si="452"/>
        <v>0</v>
      </c>
      <c r="AH512">
        <v>0</v>
      </c>
      <c r="AJ512">
        <f t="shared" si="415"/>
        <v>0</v>
      </c>
      <c r="AK512" s="22"/>
      <c r="AO512" s="24">
        <v>2</v>
      </c>
      <c r="AP512" s="25">
        <f t="shared" si="398"/>
        <v>58.032876712328765</v>
      </c>
      <c r="AQ512">
        <v>1</v>
      </c>
      <c r="AS512" s="26">
        <v>0</v>
      </c>
      <c r="AT512" s="24">
        <v>1</v>
      </c>
      <c r="AU512" s="27">
        <v>9</v>
      </c>
      <c r="AW512" s="29">
        <v>41409</v>
      </c>
      <c r="AX512" s="22" t="str">
        <f>IF(ISERROR(VLOOKUP($J512,'[1]early late'!$G$1:$BT$134,7,FALSE)),"",VLOOKUP($J512,'[1]early late'!$G$1:$BT$134,7,FALSE))</f>
        <v/>
      </c>
      <c r="AY512" s="29">
        <v>41417</v>
      </c>
      <c r="AZ512" s="27">
        <f t="shared" si="447"/>
        <v>0.26666666666666666</v>
      </c>
      <c r="BA512" t="s">
        <v>101</v>
      </c>
      <c r="BB512" s="25">
        <f t="shared" si="448"/>
        <v>0</v>
      </c>
      <c r="BC512">
        <v>2.66</v>
      </c>
      <c r="BD512">
        <v>21.13</v>
      </c>
      <c r="BE512">
        <v>4.5</v>
      </c>
      <c r="BF512">
        <v>27.67</v>
      </c>
      <c r="BG512" s="27" t="str">
        <f>IF(ISERROR(VLOOKUP($J512,'[1]early late'!$G$1:$BT$134,8,FALSE)),"",VLOOKUP($J512,'[1]early late'!$G$1:$BT$134,8,FALSE))</f>
        <v/>
      </c>
      <c r="BH512" s="27" t="str">
        <f>IF(ISERROR(VLOOKUP($J512,'[1]early late'!$G$1:$BT$134,9,FALSE)),"",VLOOKUP($J512,'[1]early late'!$G$1:$BT$134,9,FALSE))</f>
        <v/>
      </c>
      <c r="BJ512">
        <v>4.22</v>
      </c>
      <c r="BK512">
        <v>24.37</v>
      </c>
      <c r="BL512">
        <v>0</v>
      </c>
      <c r="BN512" s="28" t="str">
        <f>IF(ISERROR(VLOOKUP($J512,'[1]early late'!$G$1:$BT$134,40,FALSE)),"",VLOOKUP($J512,'[1]early late'!$G$1:$BT$134,40,FALSE))</f>
        <v/>
      </c>
      <c r="BO512" s="28" t="str">
        <f>IF(ISERROR(VLOOKUP($J512,'[1]early late'!$G$1:$BT$134,41,FALSE)),"",VLOOKUP($J512,'[1]early late'!$G$1:$BT$134,41,FALSE))</f>
        <v/>
      </c>
      <c r="BP512">
        <f t="shared" si="399"/>
        <v>1.8399999999999999</v>
      </c>
      <c r="BQ512">
        <f t="shared" si="432"/>
        <v>6.5400000000000027</v>
      </c>
      <c r="BR512">
        <f t="shared" si="433"/>
        <v>4.7000000000000028</v>
      </c>
      <c r="BS512">
        <f t="shared" si="400"/>
        <v>1.5599999999999996</v>
      </c>
      <c r="BT512">
        <f t="shared" si="434"/>
        <v>3.240000000000002</v>
      </c>
      <c r="BU512">
        <f t="shared" si="435"/>
        <v>1.6800000000000033</v>
      </c>
      <c r="BW512" s="24">
        <f t="shared" si="450"/>
        <v>1</v>
      </c>
      <c r="BX512" s="24">
        <f t="shared" si="436"/>
        <v>1.4499999999999997</v>
      </c>
      <c r="BY512" s="24">
        <f t="shared" si="437"/>
        <v>-1.2999999999999998</v>
      </c>
      <c r="BZ512" s="24">
        <f t="shared" si="438"/>
        <v>4.9999999999999822E-2</v>
      </c>
      <c r="CA512" s="24">
        <f t="shared" si="439"/>
        <v>0</v>
      </c>
      <c r="CB512" s="24">
        <f t="shared" si="401"/>
        <v>0</v>
      </c>
      <c r="CC512" s="24">
        <f t="shared" si="440"/>
        <v>0</v>
      </c>
      <c r="CD512" s="25">
        <f t="shared" si="441"/>
        <v>0</v>
      </c>
      <c r="CE512" s="24">
        <f t="shared" si="442"/>
        <v>1</v>
      </c>
      <c r="CF512">
        <f t="shared" si="443"/>
        <v>1</v>
      </c>
      <c r="CG512">
        <f t="shared" si="402"/>
        <v>1</v>
      </c>
      <c r="CH512">
        <f t="shared" si="403"/>
        <v>1</v>
      </c>
      <c r="CI512">
        <f t="shared" si="404"/>
        <v>0</v>
      </c>
      <c r="CJ512">
        <f t="shared" si="405"/>
        <v>1</v>
      </c>
      <c r="CK512">
        <f t="shared" si="411"/>
        <v>5.7692307692307709</v>
      </c>
      <c r="CL512">
        <f t="shared" si="420"/>
        <v>0.69000000000000039</v>
      </c>
      <c r="CM512">
        <f t="shared" si="421"/>
        <v>0</v>
      </c>
      <c r="CN512" t="str">
        <f t="shared" si="444"/>
        <v/>
      </c>
      <c r="CO512" t="str">
        <f t="shared" si="445"/>
        <v/>
      </c>
    </row>
    <row r="513" spans="1:93" ht="16" x14ac:dyDescent="0.2">
      <c r="A513">
        <v>192</v>
      </c>
      <c r="B513" t="s">
        <v>594</v>
      </c>
      <c r="C513" t="s">
        <v>94</v>
      </c>
      <c r="D513" t="s">
        <v>595</v>
      </c>
      <c r="E513" t="s">
        <v>404</v>
      </c>
      <c r="F513" t="s">
        <v>97</v>
      </c>
      <c r="G513">
        <v>91361</v>
      </c>
      <c r="H513" t="s">
        <v>596</v>
      </c>
      <c r="J513" t="str">
        <f t="shared" si="425"/>
        <v>William Leong_0</v>
      </c>
      <c r="K513" s="22">
        <f>IF(ISERROR(VLOOKUP($J513,'[1]early late'!$G$1:$BT$134,4,FALSE)),"",VLOOKUP($J513,'[1]early late'!$G$1:$BT$134,4,FALSE))</f>
        <v>13108</v>
      </c>
      <c r="L513">
        <v>1</v>
      </c>
      <c r="M513" s="22" t="s">
        <v>597</v>
      </c>
      <c r="N513" s="22"/>
      <c r="O513">
        <v>0</v>
      </c>
      <c r="P513">
        <v>0</v>
      </c>
      <c r="Q513">
        <v>0</v>
      </c>
      <c r="R513">
        <f t="shared" si="426"/>
        <v>0</v>
      </c>
      <c r="S513">
        <f t="shared" si="427"/>
        <v>1</v>
      </c>
      <c r="T513">
        <f t="shared" si="428"/>
        <v>0</v>
      </c>
      <c r="U513">
        <f t="shared" si="429"/>
        <v>0</v>
      </c>
      <c r="V513">
        <f t="shared" si="430"/>
        <v>0</v>
      </c>
      <c r="W513">
        <f t="shared" si="446"/>
        <v>0</v>
      </c>
      <c r="X513">
        <f t="shared" si="431"/>
        <v>0</v>
      </c>
      <c r="Y513" s="22" t="s">
        <v>158</v>
      </c>
      <c r="Z513">
        <v>0</v>
      </c>
      <c r="AA513">
        <f t="shared" si="451"/>
        <v>1</v>
      </c>
      <c r="AB513">
        <f t="shared" si="413"/>
        <v>0</v>
      </c>
      <c r="AC513">
        <v>0</v>
      </c>
      <c r="AD513">
        <v>0</v>
      </c>
      <c r="AE513">
        <f t="shared" si="422"/>
        <v>0</v>
      </c>
      <c r="AF513" s="23">
        <f>IF(ISERROR(SEARCH("canth",Y513)),0,1)</f>
        <v>0</v>
      </c>
      <c r="AG513">
        <f t="shared" si="452"/>
        <v>0</v>
      </c>
      <c r="AH513">
        <v>0</v>
      </c>
      <c r="AJ513">
        <f t="shared" si="415"/>
        <v>0</v>
      </c>
      <c r="AK513" s="22"/>
      <c r="AN513">
        <f>IF(ISERROR(VLOOKUP($J513,'[1]early late'!$G$1:$BT$134,6,FALSE)),"",VLOOKUP($J513,'[1]early late'!$G$1:$BT$134,6,FALSE))</f>
        <v>10</v>
      </c>
      <c r="AO513" s="24">
        <v>1</v>
      </c>
      <c r="AP513" s="25">
        <f t="shared" si="398"/>
        <v>71.846575342465755</v>
      </c>
      <c r="AQ513">
        <v>1</v>
      </c>
      <c r="AS513" s="26">
        <v>0</v>
      </c>
      <c r="AT513" s="24">
        <v>1</v>
      </c>
      <c r="AU513" s="27">
        <v>9</v>
      </c>
      <c r="AW513" s="22">
        <v>39715</v>
      </c>
      <c r="AX513" s="22">
        <f>IF(ISERROR(VLOOKUP($J513,'[1]early late'!$G$1:$BT$134,7,FALSE)),"",VLOOKUP($J513,'[1]early late'!$G$1:$BT$134,7,FALSE))</f>
        <v>39720</v>
      </c>
      <c r="AY513" s="22">
        <v>39818</v>
      </c>
      <c r="AZ513" s="27">
        <f t="shared" si="447"/>
        <v>3.3666666666666667</v>
      </c>
      <c r="BA513" t="s">
        <v>101</v>
      </c>
      <c r="BB513" s="25">
        <f t="shared" si="448"/>
        <v>0</v>
      </c>
      <c r="BC513" s="27">
        <v>0.64</v>
      </c>
      <c r="BD513" s="27">
        <v>16.690000000000001</v>
      </c>
      <c r="BE513" s="27">
        <v>1.33</v>
      </c>
      <c r="BF513" s="27">
        <v>13.36</v>
      </c>
      <c r="BG513" s="27">
        <f>IF(ISERROR(VLOOKUP($J513,'[1]early late'!$G$1:$BT$134,8,FALSE)),"",VLOOKUP($J513,'[1]early late'!$G$1:$BT$134,8,FALSE))</f>
        <v>5</v>
      </c>
      <c r="BH513" s="27">
        <f>IF(ISERROR(VLOOKUP($J513,'[1]early late'!$G$1:$BT$134,9,FALSE)),"",VLOOKUP($J513,'[1]early late'!$G$1:$BT$134,9,FALSE))</f>
        <v>2.0790000000000002</v>
      </c>
      <c r="BI513" s="27"/>
      <c r="BJ513">
        <v>0.61899999999999999</v>
      </c>
      <c r="BK513">
        <v>13.624000000000001</v>
      </c>
      <c r="BM513" s="28"/>
      <c r="BN513" s="28">
        <f>IF(ISERROR(VLOOKUP($J513,'[1]early late'!$G$1:$BT$134,40,FALSE)),"",VLOOKUP($J513,'[1]early late'!$G$1:$BT$134,40,FALSE))</f>
        <v>1.4390000000000001</v>
      </c>
      <c r="BO513" s="28">
        <f>IF(ISERROR(VLOOKUP($J513,'[1]early late'!$G$1:$BT$134,41,FALSE)),"",VLOOKUP($J513,'[1]early late'!$G$1:$BT$134,41,FALSE))</f>
        <v>-1.4600000000000002</v>
      </c>
      <c r="BP513">
        <f t="shared" si="399"/>
        <v>0.69000000000000006</v>
      </c>
      <c r="BQ513">
        <f t="shared" si="432"/>
        <v>-3.3300000000000018</v>
      </c>
      <c r="BR513">
        <f t="shared" si="433"/>
        <v>-4.0200000000000022</v>
      </c>
      <c r="BS513">
        <f t="shared" si="400"/>
        <v>-2.1000000000000019E-2</v>
      </c>
      <c r="BT513">
        <f t="shared" si="434"/>
        <v>-3.0660000000000007</v>
      </c>
      <c r="BU513">
        <f t="shared" si="435"/>
        <v>-3.0449999999999999</v>
      </c>
      <c r="BV513" t="str">
        <f>IF(ISNUMBER($BL513),IF($BL513=$BW513,1,0),"")</f>
        <v/>
      </c>
      <c r="BW513" s="24">
        <f t="shared" si="450"/>
        <v>1</v>
      </c>
      <c r="BX513" s="24">
        <f t="shared" si="436"/>
        <v>-1.9610000000000001</v>
      </c>
      <c r="BY513" s="24">
        <f t="shared" si="437"/>
        <v>-0.85</v>
      </c>
      <c r="BZ513" s="24">
        <f t="shared" si="438"/>
        <v>-4.9999999999999822E-2</v>
      </c>
      <c r="CA513" s="24">
        <f t="shared" si="439"/>
        <v>1</v>
      </c>
      <c r="CB513" s="24">
        <f t="shared" si="401"/>
        <v>0</v>
      </c>
      <c r="CC513" s="24">
        <f t="shared" si="440"/>
        <v>0</v>
      </c>
      <c r="CD513" s="25">
        <f t="shared" si="441"/>
        <v>0</v>
      </c>
      <c r="CE513" s="24">
        <f t="shared" si="442"/>
        <v>1</v>
      </c>
      <c r="CF513">
        <f t="shared" si="443"/>
        <v>1</v>
      </c>
      <c r="CG513">
        <f t="shared" si="402"/>
        <v>0</v>
      </c>
      <c r="CH513">
        <f t="shared" si="403"/>
        <v>0</v>
      </c>
      <c r="CI513">
        <f t="shared" si="404"/>
        <v>0</v>
      </c>
      <c r="CJ513">
        <f t="shared" si="405"/>
        <v>0</v>
      </c>
      <c r="CK513">
        <f t="shared" si="411"/>
        <v>-428.57142857142821</v>
      </c>
      <c r="CL513">
        <f t="shared" si="420"/>
        <v>2.2709999999999999</v>
      </c>
      <c r="CM513">
        <f t="shared" si="421"/>
        <v>1</v>
      </c>
      <c r="CN513" t="str">
        <f t="shared" si="444"/>
        <v/>
      </c>
      <c r="CO513" t="str">
        <f t="shared" si="445"/>
        <v/>
      </c>
    </row>
    <row r="514" spans="1:93" ht="16" hidden="1" x14ac:dyDescent="0.2">
      <c r="A514">
        <v>196</v>
      </c>
      <c r="B514" t="s">
        <v>603</v>
      </c>
      <c r="C514" t="s">
        <v>94</v>
      </c>
      <c r="D514" t="s">
        <v>604</v>
      </c>
      <c r="E514" t="s">
        <v>109</v>
      </c>
      <c r="F514" t="s">
        <v>97</v>
      </c>
      <c r="G514">
        <v>90008</v>
      </c>
      <c r="H514" t="s">
        <v>605</v>
      </c>
      <c r="J514" t="str">
        <f t="shared" si="425"/>
        <v>Willie Rowe_0</v>
      </c>
      <c r="K514" s="22">
        <f>IF(ISERROR(VLOOKUP($J514,'[1]early late'!$G$1:$BT$134,4,FALSE)),"",VLOOKUP($J514,'[1]early late'!$G$1:$BT$134,4,FALSE))</f>
        <v>16301</v>
      </c>
      <c r="L514">
        <v>1</v>
      </c>
      <c r="M514" s="32" t="s">
        <v>606</v>
      </c>
      <c r="N514" s="32"/>
      <c r="O514">
        <v>0</v>
      </c>
      <c r="P514">
        <v>0</v>
      </c>
      <c r="Q514">
        <v>0</v>
      </c>
      <c r="R514">
        <f t="shared" si="426"/>
        <v>0</v>
      </c>
      <c r="S514">
        <f t="shared" si="427"/>
        <v>0</v>
      </c>
      <c r="T514">
        <f t="shared" si="428"/>
        <v>0</v>
      </c>
      <c r="U514">
        <f t="shared" si="429"/>
        <v>0</v>
      </c>
      <c r="V514">
        <f t="shared" si="430"/>
        <v>0</v>
      </c>
      <c r="W514">
        <f t="shared" si="446"/>
        <v>0</v>
      </c>
      <c r="X514">
        <f t="shared" si="431"/>
        <v>0</v>
      </c>
      <c r="Y514" s="22" t="s">
        <v>370</v>
      </c>
      <c r="Z514">
        <v>0</v>
      </c>
      <c r="AA514">
        <f t="shared" si="451"/>
        <v>1</v>
      </c>
      <c r="AB514">
        <f t="shared" si="413"/>
        <v>0</v>
      </c>
      <c r="AC514">
        <v>0</v>
      </c>
      <c r="AD514">
        <v>0</v>
      </c>
      <c r="AE514">
        <f t="shared" si="422"/>
        <v>1</v>
      </c>
      <c r="AF514" s="23">
        <v>1</v>
      </c>
      <c r="AG514">
        <f t="shared" si="452"/>
        <v>0</v>
      </c>
      <c r="AH514">
        <v>1</v>
      </c>
      <c r="AI514" t="s">
        <v>607</v>
      </c>
      <c r="AJ514">
        <f t="shared" si="415"/>
        <v>1</v>
      </c>
      <c r="AK514" s="22" t="s">
        <v>608</v>
      </c>
      <c r="AL514" t="s">
        <v>609</v>
      </c>
      <c r="AM514">
        <v>8</v>
      </c>
      <c r="AN514">
        <v>17</v>
      </c>
      <c r="AO514" s="24">
        <v>1</v>
      </c>
      <c r="AP514" s="25">
        <f t="shared" si="398"/>
        <v>63.019178082191779</v>
      </c>
      <c r="AQ514">
        <v>1</v>
      </c>
      <c r="AS514" s="26">
        <v>0</v>
      </c>
      <c r="AT514" s="24">
        <v>1</v>
      </c>
      <c r="AU514" s="27">
        <v>9</v>
      </c>
      <c r="AV514" s="27"/>
      <c r="AW514" s="22">
        <v>39638</v>
      </c>
      <c r="AX514" s="22">
        <f>IF(ISERROR(VLOOKUP($J514,'[1]early late'!$G$1:$BT$134,7,FALSE)),"",VLOOKUP($J514,'[1]early late'!$G$1:$BT$134,7,FALSE))</f>
        <v>39643</v>
      </c>
      <c r="AY514" s="22">
        <v>39818</v>
      </c>
      <c r="AZ514" s="27">
        <f t="shared" si="447"/>
        <v>5.8666666666666663</v>
      </c>
      <c r="BA514" t="s">
        <v>101</v>
      </c>
      <c r="BB514" s="25">
        <f t="shared" si="448"/>
        <v>0</v>
      </c>
      <c r="BC514" s="27">
        <v>0.56999999999999995</v>
      </c>
      <c r="BD514" s="27">
        <v>25.67</v>
      </c>
      <c r="BE514" s="27">
        <v>2.91</v>
      </c>
      <c r="BF514" s="27">
        <v>24.87</v>
      </c>
      <c r="BG514" s="27">
        <f>IF(ISERROR(VLOOKUP($J514,'[1]early late'!$G$1:$BT$134,8,FALSE)),"",VLOOKUP($J514,'[1]early late'!$G$1:$BT$134,8,FALSE))</f>
        <v>5</v>
      </c>
      <c r="BH514" s="27">
        <f>IF(ISERROR(VLOOKUP($J514,'[1]early late'!$G$1:$BT$134,9,FALSE)),"",VLOOKUP($J514,'[1]early late'!$G$1:$BT$134,9,FALSE))</f>
        <v>2.0299999999999998</v>
      </c>
      <c r="BI514" s="27"/>
      <c r="BJ514">
        <v>1.98</v>
      </c>
      <c r="BK514">
        <v>18.87</v>
      </c>
      <c r="BM514" s="28"/>
      <c r="BN514" s="28">
        <f>IF(ISERROR(VLOOKUP($J514,'[1]early late'!$G$1:$BT$134,40,FALSE)),"",VLOOKUP($J514,'[1]early late'!$G$1:$BT$134,40,FALSE))</f>
        <v>1.46</v>
      </c>
      <c r="BO514" s="28">
        <f>IF(ISERROR(VLOOKUP($J514,'[1]early late'!$G$1:$BT$134,41,FALSE)),"",VLOOKUP($J514,'[1]early late'!$G$1:$BT$134,41,FALSE))</f>
        <v>-4.9999999999999822E-2</v>
      </c>
      <c r="BP514">
        <f t="shared" si="399"/>
        <v>2.3400000000000003</v>
      </c>
      <c r="BQ514">
        <f t="shared" si="432"/>
        <v>-0.80000000000000071</v>
      </c>
      <c r="BR514">
        <f t="shared" si="433"/>
        <v>-3.140000000000001</v>
      </c>
      <c r="BS514">
        <f t="shared" si="400"/>
        <v>1.4100000000000001</v>
      </c>
      <c r="BT514">
        <f t="shared" si="434"/>
        <v>-6.8000000000000007</v>
      </c>
      <c r="BU514">
        <f t="shared" si="435"/>
        <v>-8.2100000000000009</v>
      </c>
      <c r="BV514" t="str">
        <f>IF(ISNUMBER($BL514),IF($BL514=$BW514,1,0),"")</f>
        <v/>
      </c>
      <c r="BW514" s="24">
        <f t="shared" si="450"/>
        <v>1</v>
      </c>
      <c r="BX514" s="24">
        <f t="shared" si="436"/>
        <v>1.02</v>
      </c>
      <c r="BY514" s="24">
        <f t="shared" si="437"/>
        <v>0.35699999999999998</v>
      </c>
      <c r="BZ514" s="24">
        <f t="shared" si="438"/>
        <v>-0.60999999999999988</v>
      </c>
      <c r="CA514" s="24">
        <f t="shared" si="439"/>
        <v>1</v>
      </c>
      <c r="CB514" s="24">
        <f t="shared" si="401"/>
        <v>0</v>
      </c>
      <c r="CC514" s="24">
        <f t="shared" si="440"/>
        <v>1</v>
      </c>
      <c r="CD514" s="25">
        <f t="shared" si="441"/>
        <v>0</v>
      </c>
      <c r="CE514" s="24">
        <f t="shared" si="442"/>
        <v>1</v>
      </c>
      <c r="CF514">
        <f t="shared" si="443"/>
        <v>1</v>
      </c>
      <c r="CG514">
        <f t="shared" si="402"/>
        <v>0</v>
      </c>
      <c r="CH514">
        <f t="shared" si="403"/>
        <v>1</v>
      </c>
      <c r="CI514">
        <f t="shared" si="404"/>
        <v>0</v>
      </c>
      <c r="CJ514">
        <f t="shared" si="405"/>
        <v>0</v>
      </c>
      <c r="CK514">
        <f t="shared" si="411"/>
        <v>6.3829787234042543</v>
      </c>
      <c r="CL514">
        <f t="shared" si="420"/>
        <v>0.83999999999999986</v>
      </c>
      <c r="CM514">
        <f t="shared" si="421"/>
        <v>0</v>
      </c>
      <c r="CN514" t="str">
        <f t="shared" si="444"/>
        <v/>
      </c>
      <c r="CO514" t="str">
        <f t="shared" si="445"/>
        <v/>
      </c>
    </row>
    <row r="515" spans="1:93" ht="16" hidden="1" x14ac:dyDescent="0.2">
      <c r="A515">
        <v>197</v>
      </c>
      <c r="B515" t="s">
        <v>603</v>
      </c>
      <c r="C515" t="s">
        <v>94</v>
      </c>
      <c r="D515" t="s">
        <v>604</v>
      </c>
      <c r="E515" t="s">
        <v>109</v>
      </c>
      <c r="F515" t="s">
        <v>97</v>
      </c>
      <c r="G515">
        <v>90008</v>
      </c>
      <c r="H515" t="s">
        <v>605</v>
      </c>
      <c r="J515" t="str">
        <f t="shared" si="425"/>
        <v>Willie Rowe_1</v>
      </c>
      <c r="K515" s="22">
        <f>IF(ISERROR(VLOOKUP($J515,'[1]early late'!$G$1:$BT$134,4,FALSE)),"",VLOOKUP($J515,'[1]early late'!$G$1:$BT$134,4,FALSE))</f>
        <v>16301</v>
      </c>
      <c r="L515">
        <v>0</v>
      </c>
      <c r="M515" s="32"/>
      <c r="N515" s="32"/>
      <c r="O515">
        <v>0</v>
      </c>
      <c r="P515">
        <v>0</v>
      </c>
      <c r="Q515">
        <v>0</v>
      </c>
      <c r="R515">
        <f t="shared" si="426"/>
        <v>0</v>
      </c>
      <c r="S515">
        <f t="shared" si="427"/>
        <v>0</v>
      </c>
      <c r="T515">
        <f t="shared" si="428"/>
        <v>0</v>
      </c>
      <c r="U515">
        <f t="shared" si="429"/>
        <v>0</v>
      </c>
      <c r="V515">
        <f t="shared" si="430"/>
        <v>0</v>
      </c>
      <c r="W515">
        <f t="shared" si="446"/>
        <v>0</v>
      </c>
      <c r="X515">
        <f t="shared" si="431"/>
        <v>0</v>
      </c>
      <c r="Y515" s="22" t="s">
        <v>370</v>
      </c>
      <c r="Z515">
        <v>0</v>
      </c>
      <c r="AA515">
        <f t="shared" si="451"/>
        <v>1</v>
      </c>
      <c r="AB515">
        <f t="shared" si="413"/>
        <v>0</v>
      </c>
      <c r="AC515">
        <v>0</v>
      </c>
      <c r="AD515">
        <v>0</v>
      </c>
      <c r="AE515">
        <f t="shared" si="422"/>
        <v>1</v>
      </c>
      <c r="AF515" s="23">
        <v>1</v>
      </c>
      <c r="AG515">
        <f t="shared" si="452"/>
        <v>0</v>
      </c>
      <c r="AH515">
        <v>1</v>
      </c>
      <c r="AI515" t="s">
        <v>607</v>
      </c>
      <c r="AJ515">
        <f t="shared" si="415"/>
        <v>1</v>
      </c>
      <c r="AK515" s="22" t="s">
        <v>608</v>
      </c>
      <c r="AL515" t="s">
        <v>609</v>
      </c>
      <c r="AM515">
        <v>8</v>
      </c>
      <c r="AN515">
        <v>17</v>
      </c>
      <c r="AO515" s="24">
        <v>1</v>
      </c>
      <c r="AP515" s="25">
        <f t="shared" si="398"/>
        <v>63.019178082191779</v>
      </c>
      <c r="AQ515">
        <v>1</v>
      </c>
      <c r="AS515" s="26">
        <v>1</v>
      </c>
      <c r="AT515" s="24">
        <v>1</v>
      </c>
      <c r="AU515" s="27">
        <v>9</v>
      </c>
      <c r="AV515" s="27"/>
      <c r="AW515" s="22">
        <v>39638</v>
      </c>
      <c r="AX515" s="22">
        <f>IF(ISERROR(VLOOKUP($J515,'[1]early late'!$G$1:$BT$134,7,FALSE)),"",VLOOKUP($J515,'[1]early late'!$G$1:$BT$134,7,FALSE))</f>
        <v>39643</v>
      </c>
      <c r="AY515" s="22">
        <f>AY514</f>
        <v>39818</v>
      </c>
      <c r="AZ515" s="27">
        <f t="shared" si="447"/>
        <v>5.8666666666666663</v>
      </c>
      <c r="BA515" t="s">
        <v>101</v>
      </c>
      <c r="BB515" s="25">
        <f t="shared" si="448"/>
        <v>0</v>
      </c>
      <c r="BC515" s="27">
        <v>0.21299999999999999</v>
      </c>
      <c r="BD515" s="27">
        <v>26.113</v>
      </c>
      <c r="BE515" s="27">
        <v>3.52</v>
      </c>
      <c r="BF515" s="27">
        <v>23.18</v>
      </c>
      <c r="BG515" s="27">
        <f>IF(ISERROR(VLOOKUP($J515,'[1]early late'!$G$1:$BT$134,8,FALSE)),"",VLOOKUP($J515,'[1]early late'!$G$1:$BT$134,8,FALSE))</f>
        <v>5</v>
      </c>
      <c r="BH515" s="27">
        <f>IF(ISERROR(VLOOKUP($J515,'[1]early late'!$G$1:$BT$134,9,FALSE)),"",VLOOKUP($J515,'[1]early late'!$G$1:$BT$134,9,FALSE))</f>
        <v>1.48</v>
      </c>
      <c r="BI515" s="27"/>
      <c r="BJ515">
        <v>0.96</v>
      </c>
      <c r="BK515">
        <v>22.84</v>
      </c>
      <c r="BM515" s="28"/>
      <c r="BN515" s="28">
        <f>IF(ISERROR(VLOOKUP($J515,'[1]early late'!$G$1:$BT$134,40,FALSE)),"",VLOOKUP($J515,'[1]early late'!$G$1:$BT$134,40,FALSE))</f>
        <v>1.2669999999999999</v>
      </c>
      <c r="BO515" s="28">
        <f>IF(ISERROR(VLOOKUP($J515,'[1]early late'!$G$1:$BT$134,41,FALSE)),"",VLOOKUP($J515,'[1]early late'!$G$1:$BT$134,41,FALSE))</f>
        <v>-0.52</v>
      </c>
      <c r="BP515">
        <f t="shared" si="399"/>
        <v>3.3069999999999999</v>
      </c>
      <c r="BQ515">
        <f t="shared" si="432"/>
        <v>-2.9329999999999998</v>
      </c>
      <c r="BR515">
        <f t="shared" si="433"/>
        <v>-6.24</v>
      </c>
      <c r="BS515">
        <f t="shared" si="400"/>
        <v>0.747</v>
      </c>
      <c r="BT515">
        <f t="shared" si="434"/>
        <v>-3.2729999999999997</v>
      </c>
      <c r="BU515">
        <f t="shared" si="435"/>
        <v>-4.0199999999999996</v>
      </c>
      <c r="BV515" t="str">
        <f>IF(ISNUMBER($BL515),IF($BL515=$BW515,1,0),"")</f>
        <v/>
      </c>
      <c r="BW515" s="24">
        <f t="shared" si="450"/>
        <v>0</v>
      </c>
      <c r="BX515" s="24">
        <f t="shared" si="436"/>
        <v>-1.02</v>
      </c>
      <c r="BY515" s="24">
        <f t="shared" si="437"/>
        <v>-0.35699999999999998</v>
      </c>
      <c r="BZ515" s="24">
        <f t="shared" si="438"/>
        <v>0.60999999999999988</v>
      </c>
      <c r="CA515" s="24">
        <f t="shared" si="439"/>
        <v>1</v>
      </c>
      <c r="CB515" s="24" t="str">
        <f t="shared" si="401"/>
        <v/>
      </c>
      <c r="CC515" s="24">
        <f t="shared" si="440"/>
        <v>1</v>
      </c>
      <c r="CD515" s="25">
        <f t="shared" si="441"/>
        <v>0</v>
      </c>
      <c r="CE515" s="24">
        <f t="shared" si="442"/>
        <v>1</v>
      </c>
      <c r="CF515">
        <f t="shared" si="443"/>
        <v>1</v>
      </c>
      <c r="CG515">
        <f t="shared" si="402"/>
        <v>0</v>
      </c>
      <c r="CH515">
        <f t="shared" si="403"/>
        <v>0</v>
      </c>
      <c r="CI515">
        <f t="shared" si="404"/>
        <v>0</v>
      </c>
      <c r="CJ515">
        <f t="shared" si="405"/>
        <v>0</v>
      </c>
      <c r="CK515">
        <f t="shared" si="411"/>
        <v>12.048192771084338</v>
      </c>
      <c r="CL515">
        <f t="shared" si="420"/>
        <v>1.5030000000000001</v>
      </c>
      <c r="CM515">
        <f t="shared" si="421"/>
        <v>1</v>
      </c>
      <c r="CN515" t="str">
        <f t="shared" si="444"/>
        <v/>
      </c>
      <c r="CO515" t="str">
        <f t="shared" si="445"/>
        <v/>
      </c>
    </row>
    <row r="516" spans="1:93" ht="16" hidden="1" x14ac:dyDescent="0.2">
      <c r="A516">
        <v>206</v>
      </c>
      <c r="B516" t="s">
        <v>636</v>
      </c>
      <c r="C516" t="s">
        <v>94</v>
      </c>
      <c r="D516" t="s">
        <v>637</v>
      </c>
      <c r="E516" t="s">
        <v>638</v>
      </c>
      <c r="F516" t="s">
        <v>97</v>
      </c>
      <c r="G516">
        <v>91340</v>
      </c>
      <c r="H516" t="s">
        <v>639</v>
      </c>
      <c r="J516" t="str">
        <f t="shared" si="425"/>
        <v>Blanca Beltran_0</v>
      </c>
      <c r="K516" s="22">
        <v>16535</v>
      </c>
      <c r="L516">
        <v>0</v>
      </c>
      <c r="M516" s="22"/>
      <c r="N516" s="22"/>
      <c r="O516">
        <v>0</v>
      </c>
      <c r="P516">
        <v>0</v>
      </c>
      <c r="Q516">
        <v>0</v>
      </c>
      <c r="R516">
        <f t="shared" si="426"/>
        <v>0</v>
      </c>
      <c r="S516">
        <f t="shared" si="427"/>
        <v>0</v>
      </c>
      <c r="T516">
        <f t="shared" si="428"/>
        <v>0</v>
      </c>
      <c r="U516">
        <f t="shared" si="429"/>
        <v>0</v>
      </c>
      <c r="V516">
        <f t="shared" si="430"/>
        <v>0</v>
      </c>
      <c r="W516">
        <f t="shared" si="446"/>
        <v>0</v>
      </c>
      <c r="X516">
        <f t="shared" si="431"/>
        <v>0</v>
      </c>
      <c r="Y516" s="22" t="s">
        <v>640</v>
      </c>
      <c r="Z516">
        <v>0</v>
      </c>
      <c r="AA516">
        <v>1</v>
      </c>
      <c r="AB516">
        <f t="shared" si="413"/>
        <v>1</v>
      </c>
      <c r="AC516">
        <v>1</v>
      </c>
      <c r="AD516">
        <v>0</v>
      </c>
      <c r="AE516">
        <f t="shared" si="422"/>
        <v>0</v>
      </c>
      <c r="AF516" s="23">
        <f t="shared" ref="AF516:AF544" si="453">IF(ISERROR(SEARCH("canth",Y516)),0,1)</f>
        <v>0</v>
      </c>
      <c r="AG516">
        <f t="shared" si="452"/>
        <v>0</v>
      </c>
      <c r="AH516">
        <v>0</v>
      </c>
      <c r="AJ516">
        <f t="shared" si="415"/>
        <v>0</v>
      </c>
      <c r="AK516" s="22"/>
      <c r="AN516" t="str">
        <f>IF(ISERROR(VLOOKUP($J516,'[1]early late'!$G$1:$BT$134,6,FALSE)),"",VLOOKUP($J516,'[1]early late'!$G$1:$BT$134,6,FALSE))</f>
        <v/>
      </c>
      <c r="AO516" s="24">
        <v>2</v>
      </c>
      <c r="AP516" s="25">
        <f t="shared" ref="AP516:AP579" si="454">DAYS360(K516,AW516)/365</f>
        <v>63.0027397260274</v>
      </c>
      <c r="AQ516">
        <v>1</v>
      </c>
      <c r="AS516" s="26">
        <v>0</v>
      </c>
      <c r="AT516" s="24">
        <v>1</v>
      </c>
      <c r="AU516" s="27">
        <v>9</v>
      </c>
      <c r="AV516" s="27"/>
      <c r="AW516" s="22">
        <v>39868</v>
      </c>
      <c r="AX516" s="22" t="str">
        <f>IF(ISERROR(VLOOKUP($J516,'[1]early late'!$G$1:$BT$134,7,FALSE)),"",VLOOKUP($J516,'[1]early late'!$G$1:$BT$134,7,FALSE))</f>
        <v/>
      </c>
      <c r="AY516" s="22">
        <v>39966</v>
      </c>
      <c r="AZ516" s="27">
        <v>3.2666666666666702</v>
      </c>
      <c r="BA516" t="s">
        <v>245</v>
      </c>
      <c r="BB516" s="25">
        <f t="shared" si="448"/>
        <v>2</v>
      </c>
      <c r="BC516" s="27">
        <v>0.89</v>
      </c>
      <c r="BD516" s="27">
        <v>18.98</v>
      </c>
      <c r="BE516" s="27">
        <v>3</v>
      </c>
      <c r="BF516" s="27">
        <v>16.21</v>
      </c>
      <c r="BG516" s="27" t="str">
        <f>IF(ISERROR(VLOOKUP($J516,'[1]early late'!$G$1:$BT$134,8,FALSE)),"",VLOOKUP($J516,'[1]early late'!$G$1:$BT$134,8,FALSE))</f>
        <v/>
      </c>
      <c r="BH516" s="27" t="str">
        <f>IF(ISERROR(VLOOKUP($J516,'[1]early late'!$G$1:$BT$134,9,FALSE)),"",VLOOKUP($J516,'[1]early late'!$G$1:$BT$134,9,FALSE))</f>
        <v/>
      </c>
      <c r="BI516" s="27"/>
      <c r="BJ516">
        <v>4.1399999999999997</v>
      </c>
      <c r="BK516">
        <v>13</v>
      </c>
      <c r="BM516" s="28" t="s">
        <v>427</v>
      </c>
      <c r="BN516" s="28" t="str">
        <f>IF(ISERROR(VLOOKUP($J516,'[1]early late'!$G$1:$BT$134,40,FALSE)),"",VLOOKUP($J516,'[1]early late'!$G$1:$BT$134,40,FALSE))</f>
        <v/>
      </c>
      <c r="BO516" s="28" t="str">
        <f>IF(ISERROR(VLOOKUP($J516,'[1]early late'!$G$1:$BT$134,41,FALSE)),"",VLOOKUP($J516,'[1]early late'!$G$1:$BT$134,41,FALSE))</f>
        <v/>
      </c>
      <c r="BP516">
        <f t="shared" ref="BP516:BP579" si="455">BE516-BC516</f>
        <v>2.11</v>
      </c>
      <c r="BQ516">
        <f t="shared" si="432"/>
        <v>-2.7699999999999996</v>
      </c>
      <c r="BR516">
        <f t="shared" si="433"/>
        <v>-4.879999999999999</v>
      </c>
      <c r="BS516">
        <f t="shared" ref="BS516:BS579" si="456">IF(AND(ISNUMBER(BC516),ISNUMBER(BJ516)),BJ516-BC516,"")</f>
        <v>3.2499999999999996</v>
      </c>
      <c r="BT516">
        <f t="shared" si="434"/>
        <v>-5.98</v>
      </c>
      <c r="BU516">
        <f t="shared" si="435"/>
        <v>-9.23</v>
      </c>
      <c r="BW516" s="24">
        <f t="shared" si="450"/>
        <v>1</v>
      </c>
      <c r="BX516" s="24">
        <f t="shared" si="436"/>
        <v>0.67999999999999972</v>
      </c>
      <c r="BY516" s="24">
        <f t="shared" si="437"/>
        <v>0.89</v>
      </c>
      <c r="BZ516" s="24">
        <f t="shared" si="438"/>
        <v>8.0000000000000071E-2</v>
      </c>
      <c r="CA516" s="24">
        <f t="shared" si="439"/>
        <v>1</v>
      </c>
      <c r="CB516" s="24">
        <f t="shared" ref="CB516:CB579" si="457">IF(BW516=1,IF(BP516&lt;0.5,1,0),"")</f>
        <v>0</v>
      </c>
      <c r="CC516" s="24">
        <f t="shared" si="440"/>
        <v>1</v>
      </c>
      <c r="CD516" s="25">
        <f t="shared" si="441"/>
        <v>0</v>
      </c>
      <c r="CE516" s="24">
        <f t="shared" si="442"/>
        <v>1</v>
      </c>
      <c r="CF516">
        <f t="shared" si="443"/>
        <v>1</v>
      </c>
      <c r="CG516">
        <f t="shared" ref="CG516:CG579" si="458">IF(CF516=1,IF(BJ516&gt;2.500000001,1,0),"")</f>
        <v>1</v>
      </c>
      <c r="CH516">
        <f t="shared" ref="CH516:CH579" si="459">IF(CF516=1,IF(BJ516-BC516&gt;1,1,0),"")</f>
        <v>1</v>
      </c>
      <c r="CI516">
        <f t="shared" ref="CI516:CI579" si="460">IF(CF516=1,IF(AND(BX516&lt;1,BX516&gt;-1),1,0),"")</f>
        <v>1</v>
      </c>
      <c r="CJ516">
        <f t="shared" ref="CJ516:CJ579" si="461">IF(CF516=1,IF(CG516+CI516&gt;0,1,0),"")</f>
        <v>1</v>
      </c>
      <c r="CK516">
        <f t="shared" si="411"/>
        <v>2.7692307692307696</v>
      </c>
      <c r="CL516">
        <f t="shared" si="420"/>
        <v>-0.99999999999999956</v>
      </c>
      <c r="CM516">
        <f t="shared" si="421"/>
        <v>1</v>
      </c>
      <c r="CN516" t="str">
        <f t="shared" si="444"/>
        <v/>
      </c>
      <c r="CO516">
        <f t="shared" si="445"/>
        <v>1</v>
      </c>
    </row>
    <row r="517" spans="1:93" ht="16" hidden="1" x14ac:dyDescent="0.2">
      <c r="A517">
        <v>207</v>
      </c>
      <c r="B517" t="s">
        <v>636</v>
      </c>
      <c r="C517" t="s">
        <v>94</v>
      </c>
      <c r="D517" t="s">
        <v>637</v>
      </c>
      <c r="E517" t="s">
        <v>638</v>
      </c>
      <c r="F517" t="s">
        <v>97</v>
      </c>
      <c r="G517">
        <v>91340</v>
      </c>
      <c r="H517" t="s">
        <v>639</v>
      </c>
      <c r="J517" t="str">
        <f t="shared" si="425"/>
        <v>Blanca Beltran_1</v>
      </c>
      <c r="K517" s="22">
        <v>16535</v>
      </c>
      <c r="L517">
        <v>0</v>
      </c>
      <c r="M517" s="22"/>
      <c r="N517" s="22"/>
      <c r="O517">
        <v>0</v>
      </c>
      <c r="P517">
        <v>0</v>
      </c>
      <c r="Q517">
        <v>0</v>
      </c>
      <c r="R517">
        <f t="shared" si="426"/>
        <v>0</v>
      </c>
      <c r="S517">
        <f t="shared" si="427"/>
        <v>0</v>
      </c>
      <c r="T517">
        <f t="shared" si="428"/>
        <v>0</v>
      </c>
      <c r="U517">
        <f t="shared" si="429"/>
        <v>0</v>
      </c>
      <c r="V517">
        <f t="shared" si="430"/>
        <v>0</v>
      </c>
      <c r="W517">
        <f t="shared" si="446"/>
        <v>0</v>
      </c>
      <c r="X517">
        <f t="shared" si="431"/>
        <v>0</v>
      </c>
      <c r="Y517" s="22" t="s">
        <v>640</v>
      </c>
      <c r="Z517">
        <v>0</v>
      </c>
      <c r="AA517">
        <v>1</v>
      </c>
      <c r="AB517">
        <f t="shared" si="413"/>
        <v>1</v>
      </c>
      <c r="AC517">
        <v>1</v>
      </c>
      <c r="AD517">
        <v>0</v>
      </c>
      <c r="AE517">
        <f t="shared" si="422"/>
        <v>0</v>
      </c>
      <c r="AF517" s="23">
        <f t="shared" si="453"/>
        <v>0</v>
      </c>
      <c r="AG517">
        <f t="shared" si="452"/>
        <v>0</v>
      </c>
      <c r="AH517">
        <v>0</v>
      </c>
      <c r="AJ517">
        <f t="shared" si="415"/>
        <v>0</v>
      </c>
      <c r="AK517" s="22"/>
      <c r="AN517" t="str">
        <f>IF(ISERROR(VLOOKUP($J517,'[1]early late'!$G$1:$BT$134,6,FALSE)),"",VLOOKUP($J517,'[1]early late'!$G$1:$BT$134,6,FALSE))</f>
        <v/>
      </c>
      <c r="AO517" s="24">
        <v>2</v>
      </c>
      <c r="AP517" s="25">
        <f t="shared" si="454"/>
        <v>63.0027397260274</v>
      </c>
      <c r="AQ517">
        <v>1</v>
      </c>
      <c r="AS517" s="26">
        <v>1</v>
      </c>
      <c r="AT517" s="24">
        <v>1</v>
      </c>
      <c r="AU517" s="27">
        <v>9</v>
      </c>
      <c r="AV517" s="27"/>
      <c r="AW517" s="22">
        <v>39868</v>
      </c>
      <c r="AX517" s="22" t="str">
        <f>IF(ISERROR(VLOOKUP($J517,'[1]early late'!$G$1:$BT$134,7,FALSE)),"",VLOOKUP($J517,'[1]early late'!$G$1:$BT$134,7,FALSE))</f>
        <v/>
      </c>
      <c r="AY517" s="22">
        <v>39966</v>
      </c>
      <c r="AZ517" s="27">
        <v>3.2666666666666702</v>
      </c>
      <c r="BA517" t="s">
        <v>245</v>
      </c>
      <c r="BB517" s="25">
        <f t="shared" si="448"/>
        <v>2</v>
      </c>
      <c r="BC517" s="27">
        <v>0</v>
      </c>
      <c r="BD517" s="27">
        <v>18.850000000000001</v>
      </c>
      <c r="BE517" s="27">
        <v>2.92</v>
      </c>
      <c r="BF517" s="27">
        <v>16.52</v>
      </c>
      <c r="BG517" s="27" t="str">
        <f>IF(ISERROR(VLOOKUP($J517,'[1]early late'!$G$1:$BT$134,8,FALSE)),"",VLOOKUP($J517,'[1]early late'!$G$1:$BT$134,8,FALSE))</f>
        <v/>
      </c>
      <c r="BH517" s="27" t="str">
        <f>IF(ISERROR(VLOOKUP($J517,'[1]early late'!$G$1:$BT$134,9,FALSE)),"",VLOOKUP($J517,'[1]early late'!$G$1:$BT$134,9,FALSE))</f>
        <v/>
      </c>
      <c r="BI517" s="27"/>
      <c r="BJ517">
        <v>3.46</v>
      </c>
      <c r="BK517">
        <v>14.66</v>
      </c>
      <c r="BM517" s="28" t="s">
        <v>427</v>
      </c>
      <c r="BN517" s="28" t="str">
        <f>IF(ISERROR(VLOOKUP($J517,'[1]early late'!$G$1:$BT$134,40,FALSE)),"",VLOOKUP($J517,'[1]early late'!$G$1:$BT$134,40,FALSE))</f>
        <v/>
      </c>
      <c r="BO517" s="28" t="str">
        <f>IF(ISERROR(VLOOKUP($J517,'[1]early late'!$G$1:$BT$134,41,FALSE)),"",VLOOKUP($J517,'[1]early late'!$G$1:$BT$134,41,FALSE))</f>
        <v/>
      </c>
      <c r="BP517">
        <f t="shared" si="455"/>
        <v>2.92</v>
      </c>
      <c r="BQ517">
        <f t="shared" si="432"/>
        <v>-2.3300000000000018</v>
      </c>
      <c r="BR517">
        <f t="shared" si="433"/>
        <v>-5.2500000000000018</v>
      </c>
      <c r="BS517">
        <f t="shared" si="456"/>
        <v>3.46</v>
      </c>
      <c r="BT517">
        <f t="shared" si="434"/>
        <v>-4.1900000000000013</v>
      </c>
      <c r="BU517">
        <f t="shared" si="435"/>
        <v>-7.6500000000000021</v>
      </c>
      <c r="BW517" s="24">
        <f t="shared" si="450"/>
        <v>1</v>
      </c>
      <c r="BX517" s="24">
        <f t="shared" si="436"/>
        <v>-0.67999999999999972</v>
      </c>
      <c r="BY517" s="24">
        <f t="shared" si="437"/>
        <v>-0.89</v>
      </c>
      <c r="BZ517" s="24">
        <f t="shared" si="438"/>
        <v>-8.0000000000000071E-2</v>
      </c>
      <c r="CA517" s="24">
        <f t="shared" si="439"/>
        <v>1</v>
      </c>
      <c r="CB517" s="24">
        <f t="shared" si="457"/>
        <v>0</v>
      </c>
      <c r="CC517" s="24">
        <f t="shared" si="440"/>
        <v>1</v>
      </c>
      <c r="CD517" s="25">
        <f t="shared" si="441"/>
        <v>0</v>
      </c>
      <c r="CE517" s="24">
        <f t="shared" si="442"/>
        <v>1</v>
      </c>
      <c r="CF517">
        <f t="shared" si="443"/>
        <v>1</v>
      </c>
      <c r="CG517">
        <f t="shared" si="458"/>
        <v>1</v>
      </c>
      <c r="CH517">
        <f t="shared" si="459"/>
        <v>1</v>
      </c>
      <c r="CI517">
        <f t="shared" si="460"/>
        <v>1</v>
      </c>
      <c r="CJ517">
        <f t="shared" si="461"/>
        <v>1</v>
      </c>
      <c r="CK517">
        <f t="shared" si="411"/>
        <v>2.601156069364162</v>
      </c>
      <c r="CL517">
        <f t="shared" si="420"/>
        <v>-1.21</v>
      </c>
      <c r="CM517">
        <f t="shared" si="421"/>
        <v>1</v>
      </c>
      <c r="CN517">
        <f t="shared" si="444"/>
        <v>1</v>
      </c>
      <c r="CO517">
        <f t="shared" si="445"/>
        <v>1</v>
      </c>
    </row>
    <row r="518" spans="1:93" ht="16" hidden="1" x14ac:dyDescent="0.2">
      <c r="A518">
        <v>221</v>
      </c>
      <c r="B518" t="s">
        <v>665</v>
      </c>
      <c r="C518" t="s">
        <v>94</v>
      </c>
      <c r="D518" t="s">
        <v>666</v>
      </c>
      <c r="E518" t="s">
        <v>667</v>
      </c>
      <c r="F518" t="s">
        <v>97</v>
      </c>
      <c r="G518">
        <v>91607</v>
      </c>
      <c r="H518" t="s">
        <v>668</v>
      </c>
      <c r="J518" t="str">
        <f t="shared" si="425"/>
        <v>Elaine Hallman_0</v>
      </c>
      <c r="K518" s="22">
        <v>13741</v>
      </c>
      <c r="L518">
        <v>0</v>
      </c>
      <c r="M518" s="22"/>
      <c r="N518" s="22"/>
      <c r="O518">
        <v>0</v>
      </c>
      <c r="P518">
        <v>0</v>
      </c>
      <c r="Q518">
        <v>0</v>
      </c>
      <c r="R518">
        <f t="shared" si="426"/>
        <v>0</v>
      </c>
      <c r="S518">
        <f t="shared" si="427"/>
        <v>0</v>
      </c>
      <c r="T518">
        <f t="shared" si="428"/>
        <v>0</v>
      </c>
      <c r="U518">
        <f t="shared" si="429"/>
        <v>0</v>
      </c>
      <c r="V518">
        <f t="shared" si="430"/>
        <v>0</v>
      </c>
      <c r="W518">
        <f t="shared" si="446"/>
        <v>0</v>
      </c>
      <c r="X518">
        <f t="shared" si="431"/>
        <v>0</v>
      </c>
      <c r="Y518" s="22" t="s">
        <v>669</v>
      </c>
      <c r="Z518">
        <v>0</v>
      </c>
      <c r="AA518">
        <f>IF(ISERROR(SEARCH("ptosis",Y518)),0,1)</f>
        <v>1</v>
      </c>
      <c r="AB518">
        <f t="shared" si="413"/>
        <v>1</v>
      </c>
      <c r="AC518">
        <v>1</v>
      </c>
      <c r="AD518">
        <v>0</v>
      </c>
      <c r="AE518">
        <f t="shared" si="422"/>
        <v>0</v>
      </c>
      <c r="AF518" s="23">
        <f t="shared" si="453"/>
        <v>1</v>
      </c>
      <c r="AG518">
        <f t="shared" si="452"/>
        <v>0</v>
      </c>
      <c r="AH518">
        <v>0</v>
      </c>
      <c r="AJ518">
        <f t="shared" si="415"/>
        <v>0</v>
      </c>
      <c r="AK518" s="22"/>
      <c r="AN518">
        <v>13</v>
      </c>
      <c r="AO518" s="24">
        <v>2</v>
      </c>
      <c r="AP518" s="25">
        <f t="shared" si="454"/>
        <v>70.254794520547946</v>
      </c>
      <c r="AQ518">
        <v>1</v>
      </c>
      <c r="AS518" s="26">
        <v>0</v>
      </c>
      <c r="AT518" s="24">
        <v>1</v>
      </c>
      <c r="AU518" s="27">
        <v>9</v>
      </c>
      <c r="AV518" s="27"/>
      <c r="AW518" s="22">
        <v>39759</v>
      </c>
      <c r="AX518" s="22" t="str">
        <f>IF(ISERROR(VLOOKUP($J518,'[1]early late'!$G$1:$BT$134,7,FALSE)),"",VLOOKUP($J518,'[1]early late'!$G$1:$BT$134,7,FALSE))</f>
        <v/>
      </c>
      <c r="AY518" s="22">
        <v>40210</v>
      </c>
      <c r="AZ518" s="27">
        <v>14.8</v>
      </c>
      <c r="BA518" t="s">
        <v>118</v>
      </c>
      <c r="BB518" s="25">
        <f t="shared" si="448"/>
        <v>1</v>
      </c>
      <c r="BC518" s="27">
        <v>1.75</v>
      </c>
      <c r="BD518" s="27">
        <v>19.649999999999999</v>
      </c>
      <c r="BE518" s="27">
        <v>0.9</v>
      </c>
      <c r="BF518" s="27">
        <v>17.760000000000002</v>
      </c>
      <c r="BG518" s="27" t="str">
        <f>IF(ISERROR(VLOOKUP($J518,'[1]early late'!$G$1:$BT$134,8,FALSE)),"",VLOOKUP($J518,'[1]early late'!$G$1:$BT$134,8,FALSE))</f>
        <v/>
      </c>
      <c r="BH518" s="27" t="str">
        <f>IF(ISERROR(VLOOKUP($J518,'[1]early late'!$G$1:$BT$134,9,FALSE)),"",VLOOKUP($J518,'[1]early late'!$G$1:$BT$134,9,FALSE))</f>
        <v/>
      </c>
      <c r="BI518" s="27"/>
      <c r="BJ518">
        <v>2.77</v>
      </c>
      <c r="BK518">
        <v>14.89</v>
      </c>
      <c r="BM518" s="28" t="s">
        <v>670</v>
      </c>
      <c r="BN518" s="28" t="str">
        <f>IF(ISERROR(VLOOKUP($J518,'[1]early late'!$G$1:$BT$134,40,FALSE)),"",VLOOKUP($J518,'[1]early late'!$G$1:$BT$134,40,FALSE))</f>
        <v/>
      </c>
      <c r="BO518" s="28" t="str">
        <f>IF(ISERROR(VLOOKUP($J518,'[1]early late'!$G$1:$BT$134,41,FALSE)),"",VLOOKUP($J518,'[1]early late'!$G$1:$BT$134,41,FALSE))</f>
        <v/>
      </c>
      <c r="BP518">
        <f t="shared" si="455"/>
        <v>-0.85</v>
      </c>
      <c r="BQ518">
        <f t="shared" si="432"/>
        <v>-1.889999999999997</v>
      </c>
      <c r="BR518">
        <f t="shared" si="433"/>
        <v>-1.0399999999999969</v>
      </c>
      <c r="BS518">
        <f t="shared" si="456"/>
        <v>1.02</v>
      </c>
      <c r="BT518">
        <f t="shared" si="434"/>
        <v>-4.759999999999998</v>
      </c>
      <c r="BU518">
        <f t="shared" si="435"/>
        <v>-5.7799999999999976</v>
      </c>
      <c r="BW518" s="24">
        <f t="shared" si="450"/>
        <v>0</v>
      </c>
      <c r="BX518" s="24">
        <f t="shared" si="436"/>
        <v>-8.9999999999999858E-2</v>
      </c>
      <c r="BY518" s="24">
        <f t="shared" si="437"/>
        <v>-0.12000000000000011</v>
      </c>
      <c r="BZ518" s="24">
        <f t="shared" si="438"/>
        <v>-0.98999999999999988</v>
      </c>
      <c r="CA518" s="24">
        <f t="shared" si="439"/>
        <v>1</v>
      </c>
      <c r="CB518" s="24" t="str">
        <f t="shared" si="457"/>
        <v/>
      </c>
      <c r="CC518" s="24">
        <f t="shared" si="440"/>
        <v>1</v>
      </c>
      <c r="CD518" s="25">
        <f t="shared" si="441"/>
        <v>0</v>
      </c>
      <c r="CE518" s="24">
        <f t="shared" si="442"/>
        <v>1</v>
      </c>
      <c r="CF518">
        <f t="shared" si="443"/>
        <v>1</v>
      </c>
      <c r="CG518">
        <f t="shared" si="458"/>
        <v>1</v>
      </c>
      <c r="CH518">
        <f t="shared" si="459"/>
        <v>1</v>
      </c>
      <c r="CI518">
        <f t="shared" si="460"/>
        <v>1</v>
      </c>
      <c r="CJ518">
        <f t="shared" si="461"/>
        <v>1</v>
      </c>
      <c r="CK518">
        <f t="shared" si="411"/>
        <v>8.8235294117647065</v>
      </c>
      <c r="CL518">
        <f t="shared" si="420"/>
        <v>1.23</v>
      </c>
      <c r="CM518">
        <f t="shared" si="421"/>
        <v>1</v>
      </c>
      <c r="CN518" t="str">
        <f t="shared" si="444"/>
        <v/>
      </c>
      <c r="CO518">
        <f t="shared" si="445"/>
        <v>1</v>
      </c>
    </row>
    <row r="519" spans="1:93" ht="16" hidden="1" x14ac:dyDescent="0.2">
      <c r="A519">
        <v>222</v>
      </c>
      <c r="B519" t="s">
        <v>665</v>
      </c>
      <c r="C519" t="s">
        <v>94</v>
      </c>
      <c r="D519" t="s">
        <v>666</v>
      </c>
      <c r="E519" t="s">
        <v>667</v>
      </c>
      <c r="F519" t="s">
        <v>97</v>
      </c>
      <c r="G519">
        <v>91607</v>
      </c>
      <c r="H519" t="s">
        <v>668</v>
      </c>
      <c r="J519" t="str">
        <f t="shared" si="425"/>
        <v>Elaine Hallman_1</v>
      </c>
      <c r="K519" s="22">
        <v>13741</v>
      </c>
      <c r="L519">
        <v>0</v>
      </c>
      <c r="M519" s="22"/>
      <c r="N519" s="22"/>
      <c r="O519">
        <v>0</v>
      </c>
      <c r="P519">
        <v>0</v>
      </c>
      <c r="Q519">
        <v>0</v>
      </c>
      <c r="R519">
        <f t="shared" si="426"/>
        <v>0</v>
      </c>
      <c r="S519">
        <f t="shared" si="427"/>
        <v>0</v>
      </c>
      <c r="T519">
        <f t="shared" si="428"/>
        <v>0</v>
      </c>
      <c r="U519">
        <f t="shared" si="429"/>
        <v>0</v>
      </c>
      <c r="V519">
        <f t="shared" si="430"/>
        <v>0</v>
      </c>
      <c r="W519">
        <f t="shared" si="446"/>
        <v>0</v>
      </c>
      <c r="X519">
        <f t="shared" si="431"/>
        <v>0</v>
      </c>
      <c r="Y519" s="22" t="s">
        <v>669</v>
      </c>
      <c r="Z519">
        <v>0</v>
      </c>
      <c r="AA519">
        <f>IF(ISERROR(SEARCH("ptosis",Y519)),0,1)</f>
        <v>1</v>
      </c>
      <c r="AB519">
        <f t="shared" si="413"/>
        <v>1</v>
      </c>
      <c r="AC519">
        <v>1</v>
      </c>
      <c r="AD519">
        <v>0</v>
      </c>
      <c r="AE519">
        <f t="shared" si="422"/>
        <v>0</v>
      </c>
      <c r="AF519" s="23">
        <f t="shared" si="453"/>
        <v>1</v>
      </c>
      <c r="AG519">
        <f t="shared" si="452"/>
        <v>0</v>
      </c>
      <c r="AH519">
        <v>0</v>
      </c>
      <c r="AJ519">
        <f t="shared" si="415"/>
        <v>0</v>
      </c>
      <c r="AK519" s="22"/>
      <c r="AN519">
        <v>13</v>
      </c>
      <c r="AO519" s="24">
        <v>2</v>
      </c>
      <c r="AP519" s="25">
        <f t="shared" si="454"/>
        <v>70.254794520547946</v>
      </c>
      <c r="AQ519">
        <v>1</v>
      </c>
      <c r="AS519" s="26">
        <v>1</v>
      </c>
      <c r="AT519" s="24">
        <v>1</v>
      </c>
      <c r="AU519" s="27">
        <v>9</v>
      </c>
      <c r="AV519" s="27"/>
      <c r="AW519" s="22">
        <v>39759</v>
      </c>
      <c r="AX519" s="22" t="str">
        <f>IF(ISERROR(VLOOKUP($J519,'[1]early late'!$G$1:$BT$134,7,FALSE)),"",VLOOKUP($J519,'[1]early late'!$G$1:$BT$134,7,FALSE))</f>
        <v/>
      </c>
      <c r="AY519" s="22">
        <v>40210</v>
      </c>
      <c r="AZ519" s="27">
        <v>14.8</v>
      </c>
      <c r="BA519" t="s">
        <v>118</v>
      </c>
      <c r="BB519" s="25">
        <f t="shared" si="448"/>
        <v>1</v>
      </c>
      <c r="BC519" s="27">
        <v>1.87</v>
      </c>
      <c r="BD519" s="27">
        <v>19.829999999999998</v>
      </c>
      <c r="BE519" s="27">
        <v>1.89</v>
      </c>
      <c r="BF519" s="27">
        <v>15.92</v>
      </c>
      <c r="BG519" s="27" t="str">
        <f>IF(ISERROR(VLOOKUP($J519,'[1]early late'!$G$1:$BT$134,8,FALSE)),"",VLOOKUP($J519,'[1]early late'!$G$1:$BT$134,8,FALSE))</f>
        <v/>
      </c>
      <c r="BH519" s="27" t="str">
        <f>IF(ISERROR(VLOOKUP($J519,'[1]early late'!$G$1:$BT$134,9,FALSE)),"",VLOOKUP($J519,'[1]early late'!$G$1:$BT$134,9,FALSE))</f>
        <v/>
      </c>
      <c r="BI519" s="27"/>
      <c r="BJ519">
        <v>2.86</v>
      </c>
      <c r="BK519">
        <v>15.16</v>
      </c>
      <c r="BM519" s="28" t="s">
        <v>670</v>
      </c>
      <c r="BN519" s="28" t="str">
        <f>IF(ISERROR(VLOOKUP($J519,'[1]early late'!$G$1:$BT$134,40,FALSE)),"",VLOOKUP($J519,'[1]early late'!$G$1:$BT$134,40,FALSE))</f>
        <v/>
      </c>
      <c r="BO519" s="28" t="str">
        <f>IF(ISERROR(VLOOKUP($J519,'[1]early late'!$G$1:$BT$134,41,FALSE)),"",VLOOKUP($J519,'[1]early late'!$G$1:$BT$134,41,FALSE))</f>
        <v/>
      </c>
      <c r="BP519">
        <f t="shared" si="455"/>
        <v>1.9999999999999796E-2</v>
      </c>
      <c r="BQ519">
        <f t="shared" si="432"/>
        <v>-3.9099999999999984</v>
      </c>
      <c r="BR519">
        <f t="shared" si="433"/>
        <v>-3.9299999999999979</v>
      </c>
      <c r="BS519">
        <f t="shared" si="456"/>
        <v>0.98999999999999977</v>
      </c>
      <c r="BT519">
        <f t="shared" si="434"/>
        <v>-4.6699999999999982</v>
      </c>
      <c r="BU519">
        <f t="shared" si="435"/>
        <v>-5.6599999999999966</v>
      </c>
      <c r="BW519" s="24">
        <f t="shared" si="450"/>
        <v>1</v>
      </c>
      <c r="BX519" s="24">
        <f t="shared" si="436"/>
        <v>8.9999999999999858E-2</v>
      </c>
      <c r="BY519" s="24">
        <f t="shared" si="437"/>
        <v>0.12000000000000011</v>
      </c>
      <c r="BZ519" s="24">
        <f t="shared" si="438"/>
        <v>0.98999999999999988</v>
      </c>
      <c r="CA519" s="24">
        <f t="shared" si="439"/>
        <v>1</v>
      </c>
      <c r="CB519" s="24">
        <f t="shared" si="457"/>
        <v>1</v>
      </c>
      <c r="CC519" s="24">
        <f t="shared" si="440"/>
        <v>1</v>
      </c>
      <c r="CD519" s="25">
        <f t="shared" si="441"/>
        <v>0</v>
      </c>
      <c r="CE519" s="24">
        <f t="shared" si="442"/>
        <v>1</v>
      </c>
      <c r="CF519">
        <f t="shared" si="443"/>
        <v>1</v>
      </c>
      <c r="CG519">
        <f t="shared" si="458"/>
        <v>1</v>
      </c>
      <c r="CH519">
        <f t="shared" si="459"/>
        <v>0</v>
      </c>
      <c r="CI519">
        <f t="shared" si="460"/>
        <v>1</v>
      </c>
      <c r="CJ519">
        <f t="shared" si="461"/>
        <v>1</v>
      </c>
      <c r="CK519">
        <f t="shared" si="411"/>
        <v>9.0909090909090935</v>
      </c>
      <c r="CL519">
        <f t="shared" si="420"/>
        <v>1.2600000000000002</v>
      </c>
      <c r="CM519">
        <f t="shared" si="421"/>
        <v>1</v>
      </c>
      <c r="CN519" t="str">
        <f t="shared" si="444"/>
        <v/>
      </c>
      <c r="CO519">
        <f t="shared" si="445"/>
        <v>1</v>
      </c>
    </row>
    <row r="520" spans="1:93" ht="16" hidden="1" x14ac:dyDescent="0.2">
      <c r="A520">
        <v>281</v>
      </c>
      <c r="B520" t="s">
        <v>784</v>
      </c>
      <c r="C520" t="s">
        <v>94</v>
      </c>
      <c r="J520" t="str">
        <f t="shared" si="425"/>
        <v>Mina Narula_1</v>
      </c>
      <c r="K520" s="22">
        <v>22986</v>
      </c>
      <c r="L520">
        <v>0</v>
      </c>
      <c r="M520" s="22"/>
      <c r="N520" s="22"/>
      <c r="O520">
        <v>0</v>
      </c>
      <c r="P520">
        <v>0</v>
      </c>
      <c r="Q520">
        <v>0</v>
      </c>
      <c r="R520">
        <f t="shared" si="426"/>
        <v>0</v>
      </c>
      <c r="S520">
        <f t="shared" si="427"/>
        <v>0</v>
      </c>
      <c r="T520">
        <f t="shared" si="428"/>
        <v>0</v>
      </c>
      <c r="U520">
        <f t="shared" si="429"/>
        <v>0</v>
      </c>
      <c r="V520">
        <f t="shared" si="430"/>
        <v>0</v>
      </c>
      <c r="W520">
        <f t="shared" si="446"/>
        <v>0</v>
      </c>
      <c r="X520">
        <f t="shared" si="431"/>
        <v>0</v>
      </c>
      <c r="Y520" s="22" t="s">
        <v>785</v>
      </c>
      <c r="Z520">
        <v>0</v>
      </c>
      <c r="AA520">
        <f>IF(ISERROR(SEARCH("ptosis",Y520)),0,1)</f>
        <v>1</v>
      </c>
      <c r="AB520">
        <f t="shared" si="413"/>
        <v>1</v>
      </c>
      <c r="AC520">
        <v>1</v>
      </c>
      <c r="AD520">
        <v>0</v>
      </c>
      <c r="AE520">
        <f t="shared" si="422"/>
        <v>0</v>
      </c>
      <c r="AF520" s="23">
        <f t="shared" si="453"/>
        <v>0</v>
      </c>
      <c r="AG520">
        <f t="shared" si="452"/>
        <v>0</v>
      </c>
      <c r="AH520">
        <v>0</v>
      </c>
      <c r="AJ520">
        <f t="shared" si="415"/>
        <v>0</v>
      </c>
      <c r="AK520" s="22"/>
      <c r="AN520" t="str">
        <f>IF(ISERROR(VLOOKUP($J520,'[1]early late'!$G$1:$BT$134,6,FALSE)),"",VLOOKUP($J520,'[1]early late'!$G$1:$BT$134,6,FALSE))</f>
        <v/>
      </c>
      <c r="AO520" s="24">
        <v>2</v>
      </c>
      <c r="AP520" s="25">
        <f t="shared" si="454"/>
        <v>39.057534246575344</v>
      </c>
      <c r="AQ520">
        <v>1</v>
      </c>
      <c r="AS520" s="26">
        <v>1</v>
      </c>
      <c r="AT520" s="24">
        <v>1</v>
      </c>
      <c r="AU520" s="27">
        <v>9</v>
      </c>
      <c r="AV520" s="27"/>
      <c r="AW520" s="22">
        <v>37449</v>
      </c>
      <c r="AX520" s="22" t="str">
        <f>IF(ISERROR(VLOOKUP($J520,'[1]early late'!$G$1:$BT$134,7,FALSE)),"",VLOOKUP($J520,'[1]early late'!$G$1:$BT$134,7,FALSE))</f>
        <v/>
      </c>
      <c r="AY520" s="22">
        <v>37523</v>
      </c>
      <c r="AZ520" s="27">
        <v>2.4</v>
      </c>
      <c r="BA520" t="s">
        <v>118</v>
      </c>
      <c r="BB520" s="25">
        <f t="shared" si="448"/>
        <v>1</v>
      </c>
      <c r="BC520" s="27">
        <v>2.16</v>
      </c>
      <c r="BD520" s="27">
        <v>18.059999999999999</v>
      </c>
      <c r="BE520" s="27">
        <v>3.45</v>
      </c>
      <c r="BF520" s="27">
        <v>14.7</v>
      </c>
      <c r="BG520" s="27" t="str">
        <f>IF(ISERROR(VLOOKUP($J520,'[1]early late'!$G$1:$BT$134,8,FALSE)),"",VLOOKUP($J520,'[1]early late'!$G$1:$BT$134,8,FALSE))</f>
        <v/>
      </c>
      <c r="BH520" s="27" t="str">
        <f>IF(ISERROR(VLOOKUP($J520,'[1]early late'!$G$1:$BT$134,9,FALSE)),"",VLOOKUP($J520,'[1]early late'!$G$1:$BT$134,9,FALSE))</f>
        <v/>
      </c>
      <c r="BI520" s="27"/>
      <c r="BJ520">
        <v>3.56</v>
      </c>
      <c r="BK520">
        <v>15.6</v>
      </c>
      <c r="BM520" s="28" t="s">
        <v>712</v>
      </c>
      <c r="BN520" s="28" t="str">
        <f>IF(ISERROR(VLOOKUP($J520,'[1]early late'!$G$1:$BT$134,40,FALSE)),"",VLOOKUP($J520,'[1]early late'!$G$1:$BT$134,40,FALSE))</f>
        <v/>
      </c>
      <c r="BO520" s="28" t="str">
        <f>IF(ISERROR(VLOOKUP($J520,'[1]early late'!$G$1:$BT$134,41,FALSE)),"",VLOOKUP($J520,'[1]early late'!$G$1:$BT$134,41,FALSE))</f>
        <v/>
      </c>
      <c r="BP520">
        <f t="shared" si="455"/>
        <v>1.29</v>
      </c>
      <c r="BQ520">
        <f t="shared" si="432"/>
        <v>-3.3599999999999994</v>
      </c>
      <c r="BR520">
        <f t="shared" si="433"/>
        <v>-4.6499999999999995</v>
      </c>
      <c r="BS520">
        <f t="shared" si="456"/>
        <v>1.4</v>
      </c>
      <c r="BT520">
        <f t="shared" si="434"/>
        <v>-2.4599999999999991</v>
      </c>
      <c r="BU520">
        <f t="shared" si="435"/>
        <v>-3.8599999999999994</v>
      </c>
      <c r="BW520" s="24">
        <f t="shared" si="450"/>
        <v>1</v>
      </c>
      <c r="BX520" s="24">
        <f t="shared" si="436"/>
        <v>-0.64000000000000012</v>
      </c>
      <c r="BY520" s="24">
        <f t="shared" si="437"/>
        <v>-1.87</v>
      </c>
      <c r="BZ520" s="24">
        <f t="shared" si="438"/>
        <v>0.31000000000000005</v>
      </c>
      <c r="CA520" s="24">
        <f t="shared" si="439"/>
        <v>0</v>
      </c>
      <c r="CB520" s="24">
        <f t="shared" si="457"/>
        <v>0</v>
      </c>
      <c r="CC520" s="24">
        <f t="shared" si="440"/>
        <v>1</v>
      </c>
      <c r="CD520" s="25">
        <f t="shared" si="441"/>
        <v>0</v>
      </c>
      <c r="CE520" s="24">
        <f t="shared" si="442"/>
        <v>1</v>
      </c>
      <c r="CF520">
        <f t="shared" si="443"/>
        <v>1</v>
      </c>
      <c r="CG520">
        <f t="shared" si="458"/>
        <v>1</v>
      </c>
      <c r="CH520">
        <f t="shared" si="459"/>
        <v>1</v>
      </c>
      <c r="CI520">
        <f t="shared" si="460"/>
        <v>1</v>
      </c>
      <c r="CJ520">
        <f t="shared" si="461"/>
        <v>1</v>
      </c>
      <c r="CK520">
        <f t="shared" si="411"/>
        <v>6.4285714285714288</v>
      </c>
      <c r="CL520">
        <f t="shared" si="420"/>
        <v>0.85000000000000009</v>
      </c>
      <c r="CM520">
        <f t="shared" si="421"/>
        <v>0</v>
      </c>
      <c r="CN520" t="str">
        <f t="shared" si="444"/>
        <v/>
      </c>
      <c r="CO520">
        <f t="shared" si="445"/>
        <v>1</v>
      </c>
    </row>
    <row r="521" spans="1:93" ht="16" hidden="1" x14ac:dyDescent="0.2">
      <c r="A521">
        <v>283</v>
      </c>
      <c r="B521" t="s">
        <v>786</v>
      </c>
      <c r="C521" t="s">
        <v>94</v>
      </c>
      <c r="D521" t="s">
        <v>787</v>
      </c>
      <c r="E521" t="s">
        <v>242</v>
      </c>
      <c r="F521" t="s">
        <v>97</v>
      </c>
      <c r="G521">
        <v>91403</v>
      </c>
      <c r="H521" t="s">
        <v>788</v>
      </c>
      <c r="J521" t="str">
        <f t="shared" si="425"/>
        <v>Miriam Abrams_1</v>
      </c>
      <c r="K521" s="22">
        <v>15409</v>
      </c>
      <c r="L521">
        <v>0</v>
      </c>
      <c r="M521" s="22"/>
      <c r="N521" s="22"/>
      <c r="O521">
        <v>0</v>
      </c>
      <c r="P521">
        <v>0</v>
      </c>
      <c r="Q521">
        <v>0</v>
      </c>
      <c r="R521">
        <f t="shared" si="426"/>
        <v>0</v>
      </c>
      <c r="S521">
        <f t="shared" si="427"/>
        <v>0</v>
      </c>
      <c r="T521">
        <f t="shared" si="428"/>
        <v>0</v>
      </c>
      <c r="U521">
        <f t="shared" si="429"/>
        <v>0</v>
      </c>
      <c r="V521">
        <f t="shared" si="430"/>
        <v>0</v>
      </c>
      <c r="W521">
        <f t="shared" si="446"/>
        <v>0</v>
      </c>
      <c r="X521">
        <f t="shared" si="431"/>
        <v>0</v>
      </c>
      <c r="Y521" s="22" t="s">
        <v>789</v>
      </c>
      <c r="Z521">
        <v>0</v>
      </c>
      <c r="AA521">
        <f>IF(ISERROR(SEARCH("ptosis",Y521)),0,1)</f>
        <v>1</v>
      </c>
      <c r="AB521">
        <f t="shared" si="413"/>
        <v>1</v>
      </c>
      <c r="AE521">
        <f t="shared" si="422"/>
        <v>0</v>
      </c>
      <c r="AF521" s="23">
        <f t="shared" si="453"/>
        <v>0</v>
      </c>
      <c r="AG521">
        <f t="shared" si="452"/>
        <v>0</v>
      </c>
      <c r="AH521">
        <v>0</v>
      </c>
      <c r="AJ521">
        <f t="shared" si="415"/>
        <v>0</v>
      </c>
      <c r="AK521" s="22"/>
      <c r="AN521">
        <v>14</v>
      </c>
      <c r="AO521" s="24">
        <v>2</v>
      </c>
      <c r="AP521" s="25">
        <f t="shared" si="454"/>
        <v>65.101369863013701</v>
      </c>
      <c r="AQ521" s="28">
        <v>3</v>
      </c>
      <c r="AS521" s="26">
        <v>1</v>
      </c>
      <c r="AT521" s="24">
        <v>1</v>
      </c>
      <c r="AU521" s="27">
        <v>9</v>
      </c>
      <c r="AV521" s="27"/>
      <c r="AW521" s="22">
        <v>39518</v>
      </c>
      <c r="AX521" s="22" t="str">
        <f>IF(ISERROR(VLOOKUP($J521,'[1]early late'!$G$1:$BT$134,7,FALSE)),"",VLOOKUP($J521,'[1]early late'!$G$1:$BT$134,7,FALSE))</f>
        <v/>
      </c>
      <c r="AY521" s="22">
        <v>40695</v>
      </c>
      <c r="AZ521" s="27">
        <v>38.6666666666667</v>
      </c>
      <c r="BA521" t="s">
        <v>118</v>
      </c>
      <c r="BB521" s="25">
        <f t="shared" si="448"/>
        <v>1</v>
      </c>
      <c r="BC521" s="27">
        <v>0</v>
      </c>
      <c r="BD521" s="27">
        <v>17.739999999999998</v>
      </c>
      <c r="BE521" s="27">
        <v>2.0499999999999998</v>
      </c>
      <c r="BF521" s="27">
        <v>18.670000000000002</v>
      </c>
      <c r="BG521" s="27" t="str">
        <f>IF(ISERROR(VLOOKUP($J521,'[1]early late'!$G$1:$BT$134,8,FALSE)),"",VLOOKUP($J521,'[1]early late'!$G$1:$BT$134,8,FALSE))</f>
        <v/>
      </c>
      <c r="BH521" s="27" t="str">
        <f>IF(ISERROR(VLOOKUP($J521,'[1]early late'!$G$1:$BT$134,9,FALSE)),"",VLOOKUP($J521,'[1]early late'!$G$1:$BT$134,9,FALSE))</f>
        <v/>
      </c>
      <c r="BI521" s="27"/>
      <c r="BJ521">
        <v>2.2799999999999998</v>
      </c>
      <c r="BK521">
        <v>16.2</v>
      </c>
      <c r="BM521" s="28" t="s">
        <v>670</v>
      </c>
      <c r="BN521" s="28" t="str">
        <f>IF(ISERROR(VLOOKUP($J521,'[1]early late'!$G$1:$BT$134,40,FALSE)),"",VLOOKUP($J521,'[1]early late'!$G$1:$BT$134,40,FALSE))</f>
        <v/>
      </c>
      <c r="BO521" s="28" t="str">
        <f>IF(ISERROR(VLOOKUP($J521,'[1]early late'!$G$1:$BT$134,41,FALSE)),"",VLOOKUP($J521,'[1]early late'!$G$1:$BT$134,41,FALSE))</f>
        <v/>
      </c>
      <c r="BP521">
        <f t="shared" si="455"/>
        <v>2.0499999999999998</v>
      </c>
      <c r="BQ521">
        <f t="shared" si="432"/>
        <v>0.93000000000000327</v>
      </c>
      <c r="BR521">
        <f t="shared" si="433"/>
        <v>-1.1199999999999966</v>
      </c>
      <c r="BS521">
        <f t="shared" si="456"/>
        <v>2.2799999999999998</v>
      </c>
      <c r="BT521">
        <f t="shared" si="434"/>
        <v>-1.5399999999999991</v>
      </c>
      <c r="BU521">
        <f t="shared" si="435"/>
        <v>-3.8199999999999985</v>
      </c>
      <c r="BW521" s="24">
        <f t="shared" si="450"/>
        <v>1</v>
      </c>
      <c r="BX521" s="24" t="str">
        <f t="shared" si="436"/>
        <v/>
      </c>
      <c r="BY521" s="24" t="str">
        <f t="shared" si="437"/>
        <v/>
      </c>
      <c r="BZ521" s="24" t="str">
        <f t="shared" si="438"/>
        <v/>
      </c>
      <c r="CA521" s="24" t="str">
        <f t="shared" si="439"/>
        <v/>
      </c>
      <c r="CB521" s="24">
        <f t="shared" si="457"/>
        <v>0</v>
      </c>
      <c r="CC521" s="24">
        <f t="shared" si="440"/>
        <v>1</v>
      </c>
      <c r="CD521" s="25">
        <f t="shared" si="441"/>
        <v>0</v>
      </c>
      <c r="CE521" s="24" t="str">
        <f t="shared" si="442"/>
        <v/>
      </c>
      <c r="CF521">
        <f t="shared" si="443"/>
        <v>1</v>
      </c>
      <c r="CG521">
        <f t="shared" si="458"/>
        <v>0</v>
      </c>
      <c r="CH521">
        <f t="shared" si="459"/>
        <v>1</v>
      </c>
      <c r="CI521">
        <f t="shared" si="460"/>
        <v>0</v>
      </c>
      <c r="CJ521">
        <f t="shared" si="461"/>
        <v>0</v>
      </c>
      <c r="CK521">
        <f t="shared" si="411"/>
        <v>3.9473684210526319</v>
      </c>
      <c r="CL521">
        <f t="shared" si="420"/>
        <v>-2.9999999999999805E-2</v>
      </c>
      <c r="CM521">
        <f t="shared" si="421"/>
        <v>0</v>
      </c>
      <c r="CN521" t="str">
        <f t="shared" si="444"/>
        <v/>
      </c>
      <c r="CO521">
        <f t="shared" si="445"/>
        <v>1</v>
      </c>
    </row>
    <row r="522" spans="1:93" ht="16" hidden="1" x14ac:dyDescent="0.2">
      <c r="A522">
        <v>300</v>
      </c>
      <c r="B522" t="s">
        <v>826</v>
      </c>
      <c r="C522" t="s">
        <v>94</v>
      </c>
      <c r="J522" t="str">
        <f t="shared" si="425"/>
        <v>Suren Soghomonian_0</v>
      </c>
      <c r="K522" s="22">
        <v>15397</v>
      </c>
      <c r="L522">
        <v>0</v>
      </c>
      <c r="M522" s="22"/>
      <c r="N522" s="22"/>
      <c r="O522">
        <v>0</v>
      </c>
      <c r="P522">
        <v>0</v>
      </c>
      <c r="Q522">
        <v>0</v>
      </c>
      <c r="R522">
        <f t="shared" si="426"/>
        <v>0</v>
      </c>
      <c r="S522">
        <f t="shared" si="427"/>
        <v>0</v>
      </c>
      <c r="T522">
        <f t="shared" si="428"/>
        <v>0</v>
      </c>
      <c r="U522">
        <f t="shared" si="429"/>
        <v>0</v>
      </c>
      <c r="V522">
        <f t="shared" si="430"/>
        <v>0</v>
      </c>
      <c r="W522">
        <f t="shared" si="446"/>
        <v>0</v>
      </c>
      <c r="X522">
        <f t="shared" si="431"/>
        <v>0</v>
      </c>
      <c r="Y522" s="22" t="s">
        <v>827</v>
      </c>
      <c r="Z522">
        <v>0</v>
      </c>
      <c r="AA522">
        <v>1</v>
      </c>
      <c r="AB522">
        <f t="shared" si="413"/>
        <v>1</v>
      </c>
      <c r="AC522">
        <v>1</v>
      </c>
      <c r="AD522">
        <v>0</v>
      </c>
      <c r="AE522">
        <f t="shared" si="422"/>
        <v>0</v>
      </c>
      <c r="AF522" s="23">
        <f t="shared" si="453"/>
        <v>1</v>
      </c>
      <c r="AG522">
        <f t="shared" si="452"/>
        <v>0</v>
      </c>
      <c r="AH522">
        <v>0</v>
      </c>
      <c r="AJ522">
        <f t="shared" si="415"/>
        <v>0</v>
      </c>
      <c r="AK522" s="22"/>
      <c r="AL522" t="s">
        <v>828</v>
      </c>
      <c r="AM522" t="s">
        <v>829</v>
      </c>
      <c r="AN522">
        <v>15</v>
      </c>
      <c r="AO522" s="24">
        <v>1</v>
      </c>
      <c r="AP522" s="25">
        <f t="shared" si="454"/>
        <v>67.284931506849318</v>
      </c>
      <c r="AQ522">
        <v>1</v>
      </c>
      <c r="AS522" s="26">
        <v>0</v>
      </c>
      <c r="AT522" s="24">
        <v>1</v>
      </c>
      <c r="AU522" s="27">
        <v>9</v>
      </c>
      <c r="AV522" s="27"/>
      <c r="AW522" s="22">
        <v>40312</v>
      </c>
      <c r="AX522" s="22" t="str">
        <f>IF(ISERROR(VLOOKUP($J522,'[1]early late'!$G$1:$BT$134,7,FALSE)),"",VLOOKUP($J522,'[1]early late'!$G$1:$BT$134,7,FALSE))</f>
        <v/>
      </c>
      <c r="AY522" s="22">
        <v>40511</v>
      </c>
      <c r="AZ522" s="27">
        <v>6.5</v>
      </c>
      <c r="BA522" t="s">
        <v>245</v>
      </c>
      <c r="BB522" s="25">
        <f t="shared" si="448"/>
        <v>2</v>
      </c>
      <c r="BC522" s="27">
        <v>1.23</v>
      </c>
      <c r="BD522" s="27">
        <v>13.68</v>
      </c>
      <c r="BE522" s="27">
        <v>1.32</v>
      </c>
      <c r="BF522" s="27">
        <v>11.95</v>
      </c>
      <c r="BG522" s="27" t="str">
        <f>IF(ISERROR(VLOOKUP($J522,'[1]early late'!$G$1:$BT$134,8,FALSE)),"",VLOOKUP($J522,'[1]early late'!$G$1:$BT$134,8,FALSE))</f>
        <v/>
      </c>
      <c r="BH522" s="27" t="str">
        <f>IF(ISERROR(VLOOKUP($J522,'[1]early late'!$G$1:$BT$134,9,FALSE)),"",VLOOKUP($J522,'[1]early late'!$G$1:$BT$134,9,FALSE))</f>
        <v/>
      </c>
      <c r="BI522" s="27"/>
      <c r="BJ522">
        <v>0.96</v>
      </c>
      <c r="BK522">
        <v>12.32</v>
      </c>
      <c r="BM522" s="28"/>
      <c r="BN522" s="28" t="str">
        <f>IF(ISERROR(VLOOKUP($J522,'[1]early late'!$G$1:$BT$134,40,FALSE)),"",VLOOKUP($J522,'[1]early late'!$G$1:$BT$134,40,FALSE))</f>
        <v/>
      </c>
      <c r="BO522" s="28" t="str">
        <f>IF(ISERROR(VLOOKUP($J522,'[1]early late'!$G$1:$BT$134,41,FALSE)),"",VLOOKUP($J522,'[1]early late'!$G$1:$BT$134,41,FALSE))</f>
        <v/>
      </c>
      <c r="BP522">
        <f t="shared" si="455"/>
        <v>9.000000000000008E-2</v>
      </c>
      <c r="BQ522">
        <f t="shared" si="432"/>
        <v>-1.7300000000000004</v>
      </c>
      <c r="BR522">
        <f t="shared" si="433"/>
        <v>-1.8200000000000005</v>
      </c>
      <c r="BS522">
        <f t="shared" si="456"/>
        <v>-0.27</v>
      </c>
      <c r="BT522">
        <f t="shared" si="434"/>
        <v>-1.3599999999999994</v>
      </c>
      <c r="BU522">
        <f t="shared" si="435"/>
        <v>-1.0899999999999999</v>
      </c>
      <c r="BW522" s="24">
        <f t="shared" si="450"/>
        <v>1</v>
      </c>
      <c r="BX522" s="24">
        <f t="shared" si="436"/>
        <v>-0.48</v>
      </c>
      <c r="BY522" s="24">
        <f t="shared" si="437"/>
        <v>0.87</v>
      </c>
      <c r="BZ522" s="24">
        <f t="shared" si="438"/>
        <v>-0.17999999999999994</v>
      </c>
      <c r="CA522" s="24">
        <f t="shared" si="439"/>
        <v>1</v>
      </c>
      <c r="CB522" s="24">
        <f t="shared" si="457"/>
        <v>1</v>
      </c>
      <c r="CC522" s="24">
        <f t="shared" si="440"/>
        <v>1</v>
      </c>
      <c r="CD522" s="25">
        <f t="shared" si="441"/>
        <v>0</v>
      </c>
      <c r="CE522" s="24">
        <f t="shared" si="442"/>
        <v>1</v>
      </c>
      <c r="CF522">
        <f t="shared" si="443"/>
        <v>1</v>
      </c>
      <c r="CG522">
        <f t="shared" si="458"/>
        <v>0</v>
      </c>
      <c r="CH522">
        <f t="shared" si="459"/>
        <v>0</v>
      </c>
      <c r="CI522">
        <f t="shared" si="460"/>
        <v>1</v>
      </c>
      <c r="CJ522">
        <f t="shared" si="461"/>
        <v>1</v>
      </c>
      <c r="CK522">
        <f t="shared" si="411"/>
        <v>-33.333333333333329</v>
      </c>
      <c r="CL522">
        <f t="shared" si="420"/>
        <v>2.52</v>
      </c>
      <c r="CM522">
        <f t="shared" si="421"/>
        <v>1</v>
      </c>
      <c r="CN522" t="str">
        <f t="shared" si="444"/>
        <v/>
      </c>
      <c r="CO522">
        <f t="shared" si="445"/>
        <v>1</v>
      </c>
    </row>
    <row r="523" spans="1:93" ht="16" hidden="1" x14ac:dyDescent="0.2">
      <c r="A523">
        <v>301</v>
      </c>
      <c r="B523" t="s">
        <v>826</v>
      </c>
      <c r="C523" t="s">
        <v>94</v>
      </c>
      <c r="J523" t="str">
        <f t="shared" si="425"/>
        <v>Suren Soghomonian_1</v>
      </c>
      <c r="K523" s="22">
        <v>15397</v>
      </c>
      <c r="L523">
        <v>0</v>
      </c>
      <c r="M523" s="22"/>
      <c r="N523" s="22"/>
      <c r="O523">
        <v>0</v>
      </c>
      <c r="P523">
        <v>0</v>
      </c>
      <c r="Q523">
        <v>0</v>
      </c>
      <c r="R523">
        <f t="shared" si="426"/>
        <v>0</v>
      </c>
      <c r="S523">
        <f t="shared" si="427"/>
        <v>0</v>
      </c>
      <c r="T523">
        <f t="shared" si="428"/>
        <v>0</v>
      </c>
      <c r="U523">
        <f t="shared" si="429"/>
        <v>0</v>
      </c>
      <c r="V523">
        <f t="shared" si="430"/>
        <v>0</v>
      </c>
      <c r="W523">
        <f t="shared" si="446"/>
        <v>0</v>
      </c>
      <c r="X523">
        <f t="shared" si="431"/>
        <v>0</v>
      </c>
      <c r="Y523" s="22" t="s">
        <v>827</v>
      </c>
      <c r="Z523">
        <v>0</v>
      </c>
      <c r="AA523">
        <v>1</v>
      </c>
      <c r="AB523">
        <f t="shared" si="413"/>
        <v>1</v>
      </c>
      <c r="AC523">
        <v>1</v>
      </c>
      <c r="AD523">
        <v>0</v>
      </c>
      <c r="AE523">
        <f t="shared" si="422"/>
        <v>0</v>
      </c>
      <c r="AF523" s="23">
        <f t="shared" si="453"/>
        <v>1</v>
      </c>
      <c r="AG523">
        <f t="shared" si="452"/>
        <v>0</v>
      </c>
      <c r="AH523">
        <v>0</v>
      </c>
      <c r="AJ523">
        <f t="shared" si="415"/>
        <v>0</v>
      </c>
      <c r="AK523" s="22"/>
      <c r="AL523" t="s">
        <v>828</v>
      </c>
      <c r="AM523" t="s">
        <v>829</v>
      </c>
      <c r="AN523">
        <v>20</v>
      </c>
      <c r="AO523" s="24">
        <v>1</v>
      </c>
      <c r="AP523" s="25">
        <f t="shared" si="454"/>
        <v>67.284931506849318</v>
      </c>
      <c r="AQ523">
        <v>1</v>
      </c>
      <c r="AS523" s="26">
        <v>1</v>
      </c>
      <c r="AT523" s="24">
        <v>1</v>
      </c>
      <c r="AU523" s="27">
        <v>9</v>
      </c>
      <c r="AV523" s="27"/>
      <c r="AW523" s="22">
        <v>40312</v>
      </c>
      <c r="AX523" s="22" t="str">
        <f>IF(ISERROR(VLOOKUP($J523,'[1]early late'!$G$1:$BT$134,7,FALSE)),"",VLOOKUP($J523,'[1]early late'!$G$1:$BT$134,7,FALSE))</f>
        <v/>
      </c>
      <c r="AY523" s="22">
        <v>40511</v>
      </c>
      <c r="AZ523" s="27">
        <v>6.5</v>
      </c>
      <c r="BA523" t="s">
        <v>245</v>
      </c>
      <c r="BB523" s="25">
        <f t="shared" si="448"/>
        <v>2</v>
      </c>
      <c r="BC523" s="27">
        <v>0.36</v>
      </c>
      <c r="BD523" s="27">
        <v>12.43</v>
      </c>
      <c r="BE523" s="27">
        <v>1.5</v>
      </c>
      <c r="BF523" s="27">
        <v>10.81</v>
      </c>
      <c r="BG523" s="27" t="str">
        <f>IF(ISERROR(VLOOKUP($J523,'[1]early late'!$G$1:$BT$134,8,FALSE)),"",VLOOKUP($J523,'[1]early late'!$G$1:$BT$134,8,FALSE))</f>
        <v/>
      </c>
      <c r="BH523" s="27" t="str">
        <f>IF(ISERROR(VLOOKUP($J523,'[1]early late'!$G$1:$BT$134,9,FALSE)),"",VLOOKUP($J523,'[1]early late'!$G$1:$BT$134,9,FALSE))</f>
        <v/>
      </c>
      <c r="BI523" s="27"/>
      <c r="BJ523">
        <v>1.44</v>
      </c>
      <c r="BK523">
        <v>11.09</v>
      </c>
      <c r="BM523" s="28"/>
      <c r="BN523" s="28" t="str">
        <f>IF(ISERROR(VLOOKUP($J523,'[1]early late'!$G$1:$BT$134,40,FALSE)),"",VLOOKUP($J523,'[1]early late'!$G$1:$BT$134,40,FALSE))</f>
        <v/>
      </c>
      <c r="BO523" s="28" t="str">
        <f>IF(ISERROR(VLOOKUP($J523,'[1]early late'!$G$1:$BT$134,41,FALSE)),"",VLOOKUP($J523,'[1]early late'!$G$1:$BT$134,41,FALSE))</f>
        <v/>
      </c>
      <c r="BP523">
        <f t="shared" si="455"/>
        <v>1.1400000000000001</v>
      </c>
      <c r="BQ523">
        <f t="shared" si="432"/>
        <v>-1.6199999999999992</v>
      </c>
      <c r="BR523">
        <f t="shared" si="433"/>
        <v>-2.7599999999999993</v>
      </c>
      <c r="BS523">
        <f t="shared" si="456"/>
        <v>1.08</v>
      </c>
      <c r="BT523">
        <f t="shared" si="434"/>
        <v>-1.3399999999999999</v>
      </c>
      <c r="BU523">
        <f t="shared" si="435"/>
        <v>-2.42</v>
      </c>
      <c r="BW523" s="24">
        <f t="shared" si="450"/>
        <v>1</v>
      </c>
      <c r="BX523" s="24">
        <f t="shared" si="436"/>
        <v>0.48</v>
      </c>
      <c r="BY523" s="24">
        <f t="shared" si="437"/>
        <v>-0.87</v>
      </c>
      <c r="BZ523" s="24">
        <f t="shared" si="438"/>
        <v>0.17999999999999994</v>
      </c>
      <c r="CA523" s="24">
        <f t="shared" si="439"/>
        <v>1</v>
      </c>
      <c r="CB523" s="24">
        <f t="shared" si="457"/>
        <v>0</v>
      </c>
      <c r="CC523" s="24">
        <f t="shared" si="440"/>
        <v>1</v>
      </c>
      <c r="CD523" s="25">
        <f t="shared" si="441"/>
        <v>0</v>
      </c>
      <c r="CE523" s="24">
        <f t="shared" si="442"/>
        <v>1</v>
      </c>
      <c r="CF523">
        <f t="shared" si="443"/>
        <v>1</v>
      </c>
      <c r="CG523">
        <f t="shared" si="458"/>
        <v>0</v>
      </c>
      <c r="CH523">
        <f t="shared" si="459"/>
        <v>1</v>
      </c>
      <c r="CI523">
        <f t="shared" si="460"/>
        <v>1</v>
      </c>
      <c r="CJ523">
        <f t="shared" si="461"/>
        <v>1</v>
      </c>
      <c r="CK523">
        <f t="shared" si="411"/>
        <v>8.3333333333333321</v>
      </c>
      <c r="CL523">
        <f t="shared" si="420"/>
        <v>1.17</v>
      </c>
      <c r="CM523">
        <f t="shared" si="421"/>
        <v>1</v>
      </c>
      <c r="CN523" t="str">
        <f t="shared" si="444"/>
        <v/>
      </c>
      <c r="CO523">
        <f t="shared" si="445"/>
        <v>1</v>
      </c>
    </row>
    <row r="524" spans="1:93" ht="16" hidden="1" x14ac:dyDescent="0.2">
      <c r="A524">
        <v>308</v>
      </c>
      <c r="B524" t="s">
        <v>842</v>
      </c>
      <c r="C524" t="s">
        <v>94</v>
      </c>
      <c r="D524" t="s">
        <v>843</v>
      </c>
      <c r="E524" t="s">
        <v>844</v>
      </c>
      <c r="F524" t="s">
        <v>97</v>
      </c>
      <c r="G524">
        <v>91754</v>
      </c>
      <c r="H524" t="s">
        <v>845</v>
      </c>
      <c r="J524" t="str">
        <f t="shared" si="425"/>
        <v>Ted Hashimoto_0</v>
      </c>
      <c r="K524" s="22">
        <v>7925</v>
      </c>
      <c r="L524">
        <v>0</v>
      </c>
      <c r="M524" s="22"/>
      <c r="N524" s="22"/>
      <c r="O524">
        <v>0</v>
      </c>
      <c r="P524">
        <v>0</v>
      </c>
      <c r="Q524">
        <v>0</v>
      </c>
      <c r="R524">
        <f t="shared" si="426"/>
        <v>0</v>
      </c>
      <c r="S524">
        <f t="shared" si="427"/>
        <v>0</v>
      </c>
      <c r="T524">
        <f t="shared" si="428"/>
        <v>0</v>
      </c>
      <c r="U524">
        <f t="shared" si="429"/>
        <v>0</v>
      </c>
      <c r="V524">
        <f t="shared" si="430"/>
        <v>0</v>
      </c>
      <c r="W524">
        <f t="shared" si="446"/>
        <v>0</v>
      </c>
      <c r="X524">
        <f t="shared" si="431"/>
        <v>0</v>
      </c>
      <c r="Y524" s="22" t="s">
        <v>846</v>
      </c>
      <c r="Z524">
        <v>0</v>
      </c>
      <c r="AA524">
        <f t="shared" ref="AA524:AA530" si="462">IF(ISERROR(SEARCH("ptosis",Y524)),0,1)</f>
        <v>1</v>
      </c>
      <c r="AB524">
        <f t="shared" si="413"/>
        <v>1</v>
      </c>
      <c r="AC524">
        <v>1</v>
      </c>
      <c r="AD524">
        <v>0</v>
      </c>
      <c r="AE524">
        <f t="shared" si="422"/>
        <v>0</v>
      </c>
      <c r="AF524" s="23">
        <f t="shared" si="453"/>
        <v>0</v>
      </c>
      <c r="AG524">
        <f t="shared" si="452"/>
        <v>0</v>
      </c>
      <c r="AH524">
        <v>0</v>
      </c>
      <c r="AJ524">
        <f t="shared" si="415"/>
        <v>0</v>
      </c>
      <c r="AK524" s="22"/>
      <c r="AM524">
        <v>4</v>
      </c>
      <c r="AN524">
        <v>11</v>
      </c>
      <c r="AO524" s="24">
        <v>1</v>
      </c>
      <c r="AP524" s="25">
        <f t="shared" si="454"/>
        <v>86.627397260273966</v>
      </c>
      <c r="AQ524" s="28">
        <v>3</v>
      </c>
      <c r="AS524" s="26">
        <v>0</v>
      </c>
      <c r="AT524" s="24">
        <v>1</v>
      </c>
      <c r="AU524" s="27">
        <v>9</v>
      </c>
      <c r="AV524" s="27"/>
      <c r="AW524" s="22">
        <v>40004</v>
      </c>
      <c r="AX524" s="22" t="str">
        <f>IF(ISERROR(VLOOKUP($J524,'[1]early late'!$G$1:$BT$134,7,FALSE)),"",VLOOKUP($J524,'[1]early late'!$G$1:$BT$134,7,FALSE))</f>
        <v/>
      </c>
      <c r="AY524" s="22">
        <v>40100</v>
      </c>
      <c r="AZ524" s="27">
        <v>3.1333333333333302</v>
      </c>
      <c r="BA524" t="s">
        <v>118</v>
      </c>
      <c r="BB524" s="25">
        <f t="shared" si="448"/>
        <v>1</v>
      </c>
      <c r="BC524" s="27">
        <v>0</v>
      </c>
      <c r="BD524" s="27">
        <v>30.29</v>
      </c>
      <c r="BE524" s="27">
        <v>0.28000000000000003</v>
      </c>
      <c r="BF524" s="27">
        <v>27.033999999999999</v>
      </c>
      <c r="BG524" s="27" t="str">
        <f>IF(ISERROR(VLOOKUP($J524,'[1]early late'!$G$1:$BT$134,8,FALSE)),"",VLOOKUP($J524,'[1]early late'!$G$1:$BT$134,8,FALSE))</f>
        <v/>
      </c>
      <c r="BH524" s="27" t="str">
        <f>IF(ISERROR(VLOOKUP($J524,'[1]early late'!$G$1:$BT$134,9,FALSE)),"",VLOOKUP($J524,'[1]early late'!$G$1:$BT$134,9,FALSE))</f>
        <v/>
      </c>
      <c r="BI524" s="27"/>
      <c r="BJ524">
        <v>2.9</v>
      </c>
      <c r="BK524">
        <v>25.46</v>
      </c>
      <c r="BM524" s="28" t="s">
        <v>427</v>
      </c>
      <c r="BN524" s="28" t="str">
        <f>IF(ISERROR(VLOOKUP($J524,'[1]early late'!$G$1:$BT$134,40,FALSE)),"",VLOOKUP($J524,'[1]early late'!$G$1:$BT$134,40,FALSE))</f>
        <v/>
      </c>
      <c r="BO524" s="28" t="str">
        <f>IF(ISERROR(VLOOKUP($J524,'[1]early late'!$G$1:$BT$134,41,FALSE)),"",VLOOKUP($J524,'[1]early late'!$G$1:$BT$134,41,FALSE))</f>
        <v/>
      </c>
      <c r="BP524">
        <f t="shared" si="455"/>
        <v>0.28000000000000003</v>
      </c>
      <c r="BQ524">
        <f t="shared" si="432"/>
        <v>-3.2560000000000002</v>
      </c>
      <c r="BR524">
        <f t="shared" si="433"/>
        <v>-3.5360000000000005</v>
      </c>
      <c r="BS524">
        <f t="shared" si="456"/>
        <v>2.9</v>
      </c>
      <c r="BT524">
        <f t="shared" si="434"/>
        <v>-4.8299999999999983</v>
      </c>
      <c r="BU524">
        <f t="shared" si="435"/>
        <v>-7.7299999999999969</v>
      </c>
      <c r="BW524" s="24">
        <f t="shared" si="450"/>
        <v>0</v>
      </c>
      <c r="BX524" s="24" t="str">
        <f t="shared" si="436"/>
        <v/>
      </c>
      <c r="BY524" s="24" t="str">
        <f t="shared" si="437"/>
        <v/>
      </c>
      <c r="BZ524" s="24" t="str">
        <f t="shared" si="438"/>
        <v/>
      </c>
      <c r="CA524" s="24" t="str">
        <f t="shared" si="439"/>
        <v/>
      </c>
      <c r="CB524" s="24" t="str">
        <f t="shared" si="457"/>
        <v/>
      </c>
      <c r="CC524" s="24">
        <f t="shared" si="440"/>
        <v>1</v>
      </c>
      <c r="CD524" s="25">
        <f t="shared" si="441"/>
        <v>0</v>
      </c>
      <c r="CE524" s="24" t="str">
        <f t="shared" si="442"/>
        <v/>
      </c>
      <c r="CF524">
        <f t="shared" si="443"/>
        <v>1</v>
      </c>
      <c r="CG524">
        <f t="shared" si="458"/>
        <v>1</v>
      </c>
      <c r="CH524">
        <f t="shared" si="459"/>
        <v>1</v>
      </c>
      <c r="CI524">
        <f t="shared" si="460"/>
        <v>0</v>
      </c>
      <c r="CJ524">
        <f t="shared" si="461"/>
        <v>1</v>
      </c>
      <c r="CK524">
        <f t="shared" si="411"/>
        <v>3.103448275862069</v>
      </c>
      <c r="CL524">
        <f t="shared" si="420"/>
        <v>-0.64999999999999991</v>
      </c>
      <c r="CM524">
        <f t="shared" si="421"/>
        <v>0</v>
      </c>
      <c r="CN524">
        <f t="shared" si="444"/>
        <v>1</v>
      </c>
      <c r="CO524">
        <f t="shared" si="445"/>
        <v>1</v>
      </c>
    </row>
    <row r="525" spans="1:93" ht="16" hidden="1" x14ac:dyDescent="0.2">
      <c r="A525">
        <v>444</v>
      </c>
      <c r="B525" t="s">
        <v>1229</v>
      </c>
      <c r="C525" t="s">
        <v>94</v>
      </c>
      <c r="D525" t="s">
        <v>1230</v>
      </c>
      <c r="E525" t="s">
        <v>1231</v>
      </c>
      <c r="F525" t="s">
        <v>97</v>
      </c>
      <c r="G525">
        <v>90717</v>
      </c>
      <c r="H525" t="s">
        <v>1232</v>
      </c>
      <c r="J525" t="str">
        <f t="shared" si="425"/>
        <v>Cheryl Aranaga_0</v>
      </c>
      <c r="K525" s="22">
        <v>18574</v>
      </c>
      <c r="L525">
        <v>0</v>
      </c>
      <c r="M525" s="22"/>
      <c r="N525" s="22"/>
      <c r="O525">
        <v>0</v>
      </c>
      <c r="P525">
        <v>0</v>
      </c>
      <c r="Q525">
        <v>0</v>
      </c>
      <c r="R525">
        <f t="shared" si="426"/>
        <v>0</v>
      </c>
      <c r="S525">
        <f t="shared" si="427"/>
        <v>0</v>
      </c>
      <c r="T525">
        <f t="shared" si="428"/>
        <v>0</v>
      </c>
      <c r="U525">
        <f t="shared" si="429"/>
        <v>0</v>
      </c>
      <c r="V525">
        <f t="shared" si="430"/>
        <v>0</v>
      </c>
      <c r="W525">
        <f t="shared" si="446"/>
        <v>0</v>
      </c>
      <c r="X525">
        <f t="shared" si="431"/>
        <v>0</v>
      </c>
      <c r="Y525" s="22" t="s">
        <v>1233</v>
      </c>
      <c r="Z525">
        <v>0</v>
      </c>
      <c r="AA525">
        <f t="shared" si="462"/>
        <v>1</v>
      </c>
      <c r="AB525">
        <f t="shared" si="413"/>
        <v>1</v>
      </c>
      <c r="AC525">
        <v>1</v>
      </c>
      <c r="AD525">
        <v>1</v>
      </c>
      <c r="AE525">
        <f t="shared" si="422"/>
        <v>0</v>
      </c>
      <c r="AF525" s="23">
        <f t="shared" si="453"/>
        <v>0</v>
      </c>
      <c r="AG525">
        <f t="shared" si="452"/>
        <v>0</v>
      </c>
      <c r="AH525">
        <v>0</v>
      </c>
      <c r="AJ525">
        <f t="shared" si="415"/>
        <v>0</v>
      </c>
      <c r="AK525" s="22" t="s">
        <v>1234</v>
      </c>
      <c r="AN525">
        <v>13</v>
      </c>
      <c r="AO525" s="24">
        <v>2</v>
      </c>
      <c r="AP525" s="25">
        <f t="shared" si="454"/>
        <v>57.610958904109587</v>
      </c>
      <c r="AQ525">
        <v>2</v>
      </c>
      <c r="AS525" s="26">
        <v>0</v>
      </c>
      <c r="AT525" s="24">
        <v>1</v>
      </c>
      <c r="AU525" s="27">
        <v>9</v>
      </c>
      <c r="AV525" s="27"/>
      <c r="AW525" s="22">
        <v>39908</v>
      </c>
      <c r="AX525" s="22" t="str">
        <f>IF(ISERROR(VLOOKUP($J525,'[1]early late'!$G$1:$BT$134,7,FALSE)),"",VLOOKUP($J525,'[1]early late'!$G$1:$BT$134,7,FALSE))</f>
        <v/>
      </c>
      <c r="AY525" s="22">
        <v>40126</v>
      </c>
      <c r="AZ525" s="27">
        <f>IF(AND(ISNUMBER(AW525),ISNUMBER(AY525)),DAYS360(AW525,AY525)/30,"")</f>
        <v>7.1333333333333337</v>
      </c>
      <c r="BA525" t="s">
        <v>1235</v>
      </c>
      <c r="BB525" s="25">
        <f t="shared" si="448"/>
        <v>3</v>
      </c>
      <c r="BC525" s="27">
        <v>1.1399999999999999</v>
      </c>
      <c r="BD525" s="27">
        <v>20.399999999999999</v>
      </c>
      <c r="BE525" s="27"/>
      <c r="BF525" s="27"/>
      <c r="BG525" s="27" t="str">
        <f>IF(ISERROR(VLOOKUP($J525,'[1]early late'!$G$1:$BT$134,8,FALSE)),"",VLOOKUP($J525,'[1]early late'!$G$1:$BT$134,8,FALSE))</f>
        <v/>
      </c>
      <c r="BH525" s="27" t="str">
        <f>IF(ISERROR(VLOOKUP($J525,'[1]early late'!$G$1:$BT$134,9,FALSE)),"",VLOOKUP($J525,'[1]early late'!$G$1:$BT$134,9,FALSE))</f>
        <v/>
      </c>
      <c r="BI525" s="27"/>
      <c r="BJ525">
        <v>3.22</v>
      </c>
      <c r="BK525">
        <v>23.6</v>
      </c>
      <c r="BM525" s="28" t="s">
        <v>1236</v>
      </c>
      <c r="BN525" s="28" t="str">
        <f>IF(ISERROR(VLOOKUP($J525,'[1]early late'!$G$1:$BT$134,40,FALSE)),"",VLOOKUP($J525,'[1]early late'!$G$1:$BT$134,40,FALSE))</f>
        <v/>
      </c>
      <c r="BO525" s="28" t="str">
        <f>IF(ISERROR(VLOOKUP($J525,'[1]early late'!$G$1:$BT$134,41,FALSE)),"",VLOOKUP($J525,'[1]early late'!$G$1:$BT$134,41,FALSE))</f>
        <v/>
      </c>
      <c r="BP525">
        <f t="shared" si="455"/>
        <v>-1.1399999999999999</v>
      </c>
      <c r="BQ525">
        <f t="shared" si="432"/>
        <v>-20.399999999999999</v>
      </c>
      <c r="BR525">
        <f t="shared" si="433"/>
        <v>-19.259999999999998</v>
      </c>
      <c r="BS525">
        <f t="shared" si="456"/>
        <v>2.08</v>
      </c>
      <c r="BT525">
        <f t="shared" si="434"/>
        <v>3.2000000000000028</v>
      </c>
      <c r="BU525">
        <f t="shared" si="435"/>
        <v>1.1200000000000045</v>
      </c>
      <c r="BW525" s="24">
        <f t="shared" si="450"/>
        <v>0</v>
      </c>
      <c r="BX525" s="24" t="str">
        <f t="shared" si="436"/>
        <v/>
      </c>
      <c r="BY525" s="24" t="str">
        <f t="shared" si="437"/>
        <v/>
      </c>
      <c r="BZ525" s="24" t="str">
        <f t="shared" si="438"/>
        <v/>
      </c>
      <c r="CA525" s="24" t="str">
        <f t="shared" si="439"/>
        <v/>
      </c>
      <c r="CB525" s="24" t="str">
        <f t="shared" si="457"/>
        <v/>
      </c>
      <c r="CC525" s="24">
        <f t="shared" si="440"/>
        <v>1</v>
      </c>
      <c r="CD525" s="25">
        <f t="shared" si="441"/>
        <v>0</v>
      </c>
      <c r="CE525" s="24" t="str">
        <f t="shared" si="442"/>
        <v/>
      </c>
      <c r="CF525">
        <f t="shared" si="443"/>
        <v>1</v>
      </c>
      <c r="CG525">
        <f t="shared" si="458"/>
        <v>1</v>
      </c>
      <c r="CH525">
        <f t="shared" si="459"/>
        <v>1</v>
      </c>
      <c r="CI525">
        <f t="shared" si="460"/>
        <v>0</v>
      </c>
      <c r="CJ525">
        <f t="shared" si="461"/>
        <v>1</v>
      </c>
      <c r="CK525">
        <f t="shared" si="411"/>
        <v>4.3269230769230766</v>
      </c>
      <c r="CL525">
        <f t="shared" si="420"/>
        <v>0.16999999999999993</v>
      </c>
      <c r="CM525">
        <f t="shared" si="421"/>
        <v>0</v>
      </c>
      <c r="CN525" t="str">
        <f t="shared" si="444"/>
        <v/>
      </c>
      <c r="CO525">
        <f t="shared" si="445"/>
        <v>1</v>
      </c>
    </row>
    <row r="526" spans="1:93" ht="16" x14ac:dyDescent="0.2">
      <c r="A526">
        <v>480</v>
      </c>
      <c r="B526" t="s">
        <v>1359</v>
      </c>
      <c r="C526" t="s">
        <v>94</v>
      </c>
      <c r="D526" t="s">
        <v>1360</v>
      </c>
      <c r="E526" t="s">
        <v>1361</v>
      </c>
      <c r="F526" t="s">
        <v>97</v>
      </c>
      <c r="G526">
        <v>91362</v>
      </c>
      <c r="H526" t="s">
        <v>1362</v>
      </c>
      <c r="J526" t="str">
        <f t="shared" si="425"/>
        <v>James Izu (21)_0</v>
      </c>
      <c r="K526" s="22">
        <v>17810</v>
      </c>
      <c r="L526">
        <v>0</v>
      </c>
      <c r="M526" s="22"/>
      <c r="N526" s="22"/>
      <c r="O526">
        <v>0</v>
      </c>
      <c r="P526">
        <v>0</v>
      </c>
      <c r="Q526">
        <v>0</v>
      </c>
      <c r="R526">
        <f t="shared" si="426"/>
        <v>0</v>
      </c>
      <c r="S526">
        <f t="shared" si="427"/>
        <v>0</v>
      </c>
      <c r="T526">
        <f t="shared" si="428"/>
        <v>0</v>
      </c>
      <c r="U526">
        <f t="shared" si="429"/>
        <v>0</v>
      </c>
      <c r="V526">
        <f t="shared" si="430"/>
        <v>0</v>
      </c>
      <c r="W526">
        <f t="shared" si="446"/>
        <v>0</v>
      </c>
      <c r="X526">
        <f t="shared" si="431"/>
        <v>0</v>
      </c>
      <c r="Y526" s="22" t="s">
        <v>158</v>
      </c>
      <c r="Z526">
        <v>0</v>
      </c>
      <c r="AA526">
        <f t="shared" si="462"/>
        <v>1</v>
      </c>
      <c r="AB526">
        <f t="shared" si="413"/>
        <v>0</v>
      </c>
      <c r="AC526">
        <v>0</v>
      </c>
      <c r="AD526">
        <v>0</v>
      </c>
      <c r="AE526">
        <f t="shared" si="422"/>
        <v>0</v>
      </c>
      <c r="AF526" s="23">
        <f t="shared" si="453"/>
        <v>0</v>
      </c>
      <c r="AG526">
        <f t="shared" si="452"/>
        <v>0</v>
      </c>
      <c r="AH526">
        <v>1</v>
      </c>
      <c r="AI526" t="s">
        <v>1363</v>
      </c>
      <c r="AJ526">
        <f t="shared" si="415"/>
        <v>1</v>
      </c>
      <c r="AK526" s="22" t="s">
        <v>1364</v>
      </c>
      <c r="AN526">
        <v>14</v>
      </c>
      <c r="AO526" s="24">
        <v>1</v>
      </c>
      <c r="AP526" s="25">
        <f t="shared" si="454"/>
        <v>58.56986301369863</v>
      </c>
      <c r="AQ526">
        <v>2</v>
      </c>
      <c r="AS526" s="26">
        <v>0</v>
      </c>
      <c r="AT526" s="24">
        <v>1</v>
      </c>
      <c r="AU526" s="27">
        <v>9</v>
      </c>
      <c r="AV526" s="27"/>
      <c r="AW526" s="22">
        <v>39500</v>
      </c>
      <c r="AX526" s="22" t="str">
        <f>IF(ISERROR(VLOOKUP($J526,'[1]early late'!$G$1:$BT$134,7,FALSE)),"",VLOOKUP($J526,'[1]early late'!$G$1:$BT$134,7,FALSE))</f>
        <v/>
      </c>
      <c r="AY526" s="22">
        <v>39622</v>
      </c>
      <c r="AZ526" s="27">
        <f>IF(AND(ISNUMBER(AW526),ISNUMBER(AY526)),DAYS360(AW526,AY526)/30,"")</f>
        <v>4.0333333333333332</v>
      </c>
      <c r="BA526" t="s">
        <v>245</v>
      </c>
      <c r="BB526" s="25">
        <f t="shared" si="448"/>
        <v>2</v>
      </c>
      <c r="BC526" s="27">
        <v>0.54</v>
      </c>
      <c r="BD526" s="27">
        <v>16.91</v>
      </c>
      <c r="BE526" s="27">
        <v>2.6</v>
      </c>
      <c r="BF526" s="27">
        <v>17.48</v>
      </c>
      <c r="BG526" s="27" t="str">
        <f>IF(ISERROR(VLOOKUP($J526,'[1]early late'!$G$1:$BT$134,8,FALSE)),"",VLOOKUP($J526,'[1]early late'!$G$1:$BT$134,8,FALSE))</f>
        <v/>
      </c>
      <c r="BH526" s="27" t="str">
        <f>IF(ISERROR(VLOOKUP($J526,'[1]early late'!$G$1:$BT$134,9,FALSE)),"",VLOOKUP($J526,'[1]early late'!$G$1:$BT$134,9,FALSE))</f>
        <v/>
      </c>
      <c r="BI526" s="27"/>
      <c r="BJ526" s="27">
        <v>1.49</v>
      </c>
      <c r="BK526" s="27">
        <v>15.74</v>
      </c>
      <c r="BM526" s="28" t="s">
        <v>1365</v>
      </c>
      <c r="BN526" s="28" t="str">
        <f>IF(ISERROR(VLOOKUP($J526,'[1]early late'!$G$1:$BT$134,40,FALSE)),"",VLOOKUP($J526,'[1]early late'!$G$1:$BT$134,40,FALSE))</f>
        <v/>
      </c>
      <c r="BO526" s="28" t="str">
        <f>IF(ISERROR(VLOOKUP($J526,'[1]early late'!$G$1:$BT$134,41,FALSE)),"",VLOOKUP($J526,'[1]early late'!$G$1:$BT$134,41,FALSE))</f>
        <v/>
      </c>
      <c r="BP526">
        <f t="shared" si="455"/>
        <v>2.06</v>
      </c>
      <c r="BQ526">
        <f t="shared" si="432"/>
        <v>0.57000000000000028</v>
      </c>
      <c r="BR526">
        <f t="shared" si="433"/>
        <v>-1.4899999999999998</v>
      </c>
      <c r="BS526">
        <f t="shared" si="456"/>
        <v>0.95</v>
      </c>
      <c r="BT526">
        <f t="shared" si="434"/>
        <v>-1.17</v>
      </c>
      <c r="BU526">
        <f t="shared" si="435"/>
        <v>-2.120000000000001</v>
      </c>
      <c r="BW526" s="24">
        <f t="shared" si="450"/>
        <v>1</v>
      </c>
      <c r="BX526" s="24" t="str">
        <f t="shared" si="436"/>
        <v/>
      </c>
      <c r="BY526" s="24" t="str">
        <f t="shared" si="437"/>
        <v/>
      </c>
      <c r="BZ526" s="24" t="str">
        <f t="shared" si="438"/>
        <v/>
      </c>
      <c r="CA526" s="24" t="str">
        <f t="shared" si="439"/>
        <v/>
      </c>
      <c r="CB526" s="24">
        <f t="shared" si="457"/>
        <v>0</v>
      </c>
      <c r="CC526" s="24">
        <f t="shared" si="440"/>
        <v>0</v>
      </c>
      <c r="CD526" s="25">
        <f t="shared" si="441"/>
        <v>0</v>
      </c>
      <c r="CE526" s="24" t="str">
        <f t="shared" si="442"/>
        <v/>
      </c>
      <c r="CF526">
        <f t="shared" si="443"/>
        <v>1</v>
      </c>
      <c r="CG526">
        <f t="shared" si="458"/>
        <v>0</v>
      </c>
      <c r="CH526">
        <f t="shared" si="459"/>
        <v>0</v>
      </c>
      <c r="CI526">
        <f t="shared" si="460"/>
        <v>0</v>
      </c>
      <c r="CJ526">
        <f t="shared" si="461"/>
        <v>0</v>
      </c>
      <c r="CK526">
        <f t="shared" si="411"/>
        <v>9.4736842105263168</v>
      </c>
      <c r="CL526">
        <f t="shared" si="420"/>
        <v>1.3</v>
      </c>
      <c r="CM526">
        <f t="shared" si="421"/>
        <v>1</v>
      </c>
      <c r="CN526" t="str">
        <f t="shared" si="444"/>
        <v/>
      </c>
      <c r="CO526" t="str">
        <f t="shared" si="445"/>
        <v/>
      </c>
    </row>
    <row r="527" spans="1:93" ht="16" x14ac:dyDescent="0.2">
      <c r="A527">
        <v>519</v>
      </c>
      <c r="B527" t="s">
        <v>1493</v>
      </c>
      <c r="C527" t="s">
        <v>94</v>
      </c>
      <c r="D527" t="s">
        <v>1494</v>
      </c>
      <c r="E527" t="s">
        <v>1495</v>
      </c>
      <c r="F527" t="s">
        <v>1071</v>
      </c>
      <c r="G527">
        <v>85253</v>
      </c>
      <c r="H527" t="s">
        <v>1496</v>
      </c>
      <c r="J527" t="str">
        <f t="shared" si="425"/>
        <v>Naomi Gauthier_0</v>
      </c>
      <c r="K527" s="22">
        <v>24518</v>
      </c>
      <c r="L527">
        <v>0</v>
      </c>
      <c r="M527" s="22"/>
      <c r="N527" s="22"/>
      <c r="O527">
        <v>0</v>
      </c>
      <c r="P527">
        <v>0</v>
      </c>
      <c r="Q527">
        <v>0</v>
      </c>
      <c r="R527">
        <f t="shared" si="426"/>
        <v>0</v>
      </c>
      <c r="S527">
        <f t="shared" si="427"/>
        <v>0</v>
      </c>
      <c r="T527">
        <f t="shared" si="428"/>
        <v>0</v>
      </c>
      <c r="U527">
        <f t="shared" si="429"/>
        <v>0</v>
      </c>
      <c r="V527">
        <f t="shared" si="430"/>
        <v>0</v>
      </c>
      <c r="W527">
        <f t="shared" si="446"/>
        <v>0</v>
      </c>
      <c r="X527">
        <f t="shared" si="431"/>
        <v>0</v>
      </c>
      <c r="Y527" s="22" t="s">
        <v>158</v>
      </c>
      <c r="Z527">
        <v>0</v>
      </c>
      <c r="AA527">
        <f t="shared" si="462"/>
        <v>1</v>
      </c>
      <c r="AB527">
        <f t="shared" si="413"/>
        <v>0</v>
      </c>
      <c r="AC527">
        <v>0</v>
      </c>
      <c r="AD527">
        <v>0</v>
      </c>
      <c r="AE527">
        <f t="shared" si="422"/>
        <v>0</v>
      </c>
      <c r="AF527" s="23">
        <f t="shared" si="453"/>
        <v>0</v>
      </c>
      <c r="AG527">
        <f t="shared" si="452"/>
        <v>0</v>
      </c>
      <c r="AH527">
        <v>1</v>
      </c>
      <c r="AI527" t="s">
        <v>1497</v>
      </c>
      <c r="AJ527">
        <f t="shared" si="415"/>
        <v>1</v>
      </c>
      <c r="AK527" s="22" t="s">
        <v>1498</v>
      </c>
      <c r="AN527">
        <v>10</v>
      </c>
      <c r="AO527" s="24">
        <v>2</v>
      </c>
      <c r="AP527" s="25">
        <f t="shared" si="454"/>
        <v>38.397260273972606</v>
      </c>
      <c r="AQ527">
        <v>2</v>
      </c>
      <c r="AS527" s="26">
        <v>0</v>
      </c>
      <c r="AT527" s="24">
        <v>1</v>
      </c>
      <c r="AU527" s="27">
        <v>9</v>
      </c>
      <c r="AV527" s="27"/>
      <c r="AW527" s="22">
        <v>38737</v>
      </c>
      <c r="AX527" s="22" t="str">
        <f>IF(ISERROR(VLOOKUP($J527,'[1]early late'!$G$1:$BT$134,7,FALSE)),"",VLOOKUP($J527,'[1]early late'!$G$1:$BT$134,7,FALSE))</f>
        <v/>
      </c>
      <c r="AY527" s="22">
        <v>41344</v>
      </c>
      <c r="AZ527" s="27">
        <f>IF(AND(ISNUMBER(AW527),ISNUMBER(AY527)),DAYS360(AW527,AY527)/30,"")</f>
        <v>85.7</v>
      </c>
      <c r="BA527" t="s">
        <v>1235</v>
      </c>
      <c r="BB527" s="25">
        <f t="shared" si="448"/>
        <v>3</v>
      </c>
      <c r="BC527" s="27">
        <v>1.4550000000000001</v>
      </c>
      <c r="BD527" s="27">
        <v>14.335000000000001</v>
      </c>
      <c r="BE527" s="27"/>
      <c r="BF527" s="27"/>
      <c r="BG527" s="27" t="str">
        <f>IF(ISERROR(VLOOKUP($J527,'[1]early late'!$G$1:$BT$134,8,FALSE)),"",VLOOKUP($J527,'[1]early late'!$G$1:$BT$134,8,FALSE))</f>
        <v/>
      </c>
      <c r="BH527" s="27" t="str">
        <f>IF(ISERROR(VLOOKUP($J527,'[1]early late'!$G$1:$BT$134,9,FALSE)),"",VLOOKUP($J527,'[1]early late'!$G$1:$BT$134,9,FALSE))</f>
        <v/>
      </c>
      <c r="BI527" s="27"/>
      <c r="BJ527">
        <v>1.07</v>
      </c>
      <c r="BK527">
        <v>15.75</v>
      </c>
      <c r="BM527" s="28"/>
      <c r="BN527" s="28" t="str">
        <f>IF(ISERROR(VLOOKUP($J527,'[1]early late'!$G$1:$BT$134,40,FALSE)),"",VLOOKUP($J527,'[1]early late'!$G$1:$BT$134,40,FALSE))</f>
        <v/>
      </c>
      <c r="BO527" s="28" t="str">
        <f>IF(ISERROR(VLOOKUP($J527,'[1]early late'!$G$1:$BT$134,41,FALSE)),"",VLOOKUP($J527,'[1]early late'!$G$1:$BT$134,41,FALSE))</f>
        <v/>
      </c>
      <c r="BP527">
        <f t="shared" si="455"/>
        <v>-1.4550000000000001</v>
      </c>
      <c r="BQ527">
        <f t="shared" si="432"/>
        <v>-14.335000000000001</v>
      </c>
      <c r="BR527">
        <f t="shared" si="433"/>
        <v>-12.88</v>
      </c>
      <c r="BS527">
        <f t="shared" si="456"/>
        <v>-0.38500000000000001</v>
      </c>
      <c r="BT527">
        <f t="shared" si="434"/>
        <v>1.4149999999999991</v>
      </c>
      <c r="BU527">
        <f t="shared" si="435"/>
        <v>1.7999999999999989</v>
      </c>
      <c r="BW527" s="24">
        <f t="shared" si="450"/>
        <v>0</v>
      </c>
      <c r="BX527" s="24" t="str">
        <f t="shared" si="436"/>
        <v/>
      </c>
      <c r="BY527" s="24" t="str">
        <f t="shared" si="437"/>
        <v/>
      </c>
      <c r="BZ527" s="24" t="str">
        <f t="shared" si="438"/>
        <v/>
      </c>
      <c r="CA527" s="24" t="str">
        <f t="shared" si="439"/>
        <v/>
      </c>
      <c r="CB527" s="24" t="str">
        <f t="shared" si="457"/>
        <v/>
      </c>
      <c r="CC527" s="24">
        <f t="shared" si="440"/>
        <v>0</v>
      </c>
      <c r="CD527" s="25">
        <f t="shared" si="441"/>
        <v>0</v>
      </c>
      <c r="CE527" s="24" t="str">
        <f t="shared" si="442"/>
        <v/>
      </c>
      <c r="CF527">
        <f t="shared" si="443"/>
        <v>1</v>
      </c>
      <c r="CG527">
        <f t="shared" si="458"/>
        <v>0</v>
      </c>
      <c r="CH527">
        <f t="shared" si="459"/>
        <v>0</v>
      </c>
      <c r="CI527">
        <f t="shared" si="460"/>
        <v>0</v>
      </c>
      <c r="CJ527">
        <f t="shared" si="461"/>
        <v>0</v>
      </c>
      <c r="CK527">
        <f t="shared" si="411"/>
        <v>-23.376623376623375</v>
      </c>
      <c r="CL527">
        <f t="shared" si="420"/>
        <v>2.6349999999999998</v>
      </c>
      <c r="CM527">
        <f t="shared" si="421"/>
        <v>1</v>
      </c>
      <c r="CN527" t="str">
        <f t="shared" si="444"/>
        <v/>
      </c>
      <c r="CO527" t="str">
        <f t="shared" si="445"/>
        <v/>
      </c>
    </row>
    <row r="528" spans="1:93" ht="16" hidden="1" x14ac:dyDescent="0.2">
      <c r="A528">
        <v>538</v>
      </c>
      <c r="B528" t="s">
        <v>1561</v>
      </c>
      <c r="C528" t="s">
        <v>94</v>
      </c>
      <c r="D528" t="s">
        <v>1562</v>
      </c>
      <c r="E528" t="s">
        <v>430</v>
      </c>
      <c r="F528" t="s">
        <v>97</v>
      </c>
      <c r="G528">
        <v>92260</v>
      </c>
      <c r="H528" t="s">
        <v>1563</v>
      </c>
      <c r="J528" t="str">
        <f t="shared" si="425"/>
        <v>Tamako Izu_0</v>
      </c>
      <c r="K528" s="22">
        <v>8438</v>
      </c>
      <c r="L528">
        <v>1</v>
      </c>
      <c r="M528" s="22" t="s">
        <v>425</v>
      </c>
      <c r="N528" s="22"/>
      <c r="O528">
        <v>0</v>
      </c>
      <c r="P528">
        <v>0</v>
      </c>
      <c r="Q528">
        <v>0</v>
      </c>
      <c r="R528">
        <f t="shared" si="426"/>
        <v>0</v>
      </c>
      <c r="S528">
        <f t="shared" si="427"/>
        <v>1</v>
      </c>
      <c r="T528">
        <f t="shared" si="428"/>
        <v>0</v>
      </c>
      <c r="U528">
        <f t="shared" si="429"/>
        <v>0</v>
      </c>
      <c r="V528">
        <f t="shared" si="430"/>
        <v>0</v>
      </c>
      <c r="W528">
        <f t="shared" si="446"/>
        <v>0</v>
      </c>
      <c r="X528">
        <f t="shared" si="431"/>
        <v>0</v>
      </c>
      <c r="Y528" s="22" t="s">
        <v>1564</v>
      </c>
      <c r="Z528">
        <v>0</v>
      </c>
      <c r="AA528">
        <f t="shared" si="462"/>
        <v>1</v>
      </c>
      <c r="AB528">
        <f t="shared" si="413"/>
        <v>1</v>
      </c>
      <c r="AC528">
        <v>1</v>
      </c>
      <c r="AD528">
        <v>0</v>
      </c>
      <c r="AE528">
        <f t="shared" si="422"/>
        <v>0</v>
      </c>
      <c r="AF528" s="23">
        <f t="shared" si="453"/>
        <v>0</v>
      </c>
      <c r="AG528">
        <f t="shared" si="452"/>
        <v>0</v>
      </c>
      <c r="AH528">
        <v>0</v>
      </c>
      <c r="AJ528">
        <f t="shared" si="415"/>
        <v>0</v>
      </c>
      <c r="AK528" s="22" t="s">
        <v>799</v>
      </c>
      <c r="AM528">
        <v>5</v>
      </c>
      <c r="AN528">
        <v>7</v>
      </c>
      <c r="AO528" s="24">
        <v>2</v>
      </c>
      <c r="AP528" s="25">
        <f t="shared" si="454"/>
        <v>83.805479452054797</v>
      </c>
      <c r="AQ528">
        <v>2</v>
      </c>
      <c r="AS528" s="26">
        <v>0</v>
      </c>
      <c r="AT528" s="24">
        <v>1</v>
      </c>
      <c r="AU528" s="27">
        <v>9</v>
      </c>
      <c r="AV528" s="27"/>
      <c r="AW528" s="22">
        <v>39472</v>
      </c>
      <c r="AX528" s="22" t="str">
        <f>IF(ISERROR(VLOOKUP($J528,'[1]early late'!$G$1:$BT$134,7,FALSE)),"",VLOOKUP($J528,'[1]early late'!$G$1:$BT$134,7,FALSE))</f>
        <v/>
      </c>
      <c r="AY528" s="22">
        <v>39622</v>
      </c>
      <c r="AZ528" s="27">
        <f>IF(AND(ISNUMBER(AW528),ISNUMBER(AY528)),DAYS360(AW528,AY528)/30,"")</f>
        <v>4.9333333333333336</v>
      </c>
      <c r="BA528" t="s">
        <v>101</v>
      </c>
      <c r="BB528" s="25">
        <f t="shared" si="448"/>
        <v>0</v>
      </c>
      <c r="BC528" s="27">
        <v>0</v>
      </c>
      <c r="BD528" s="27">
        <v>28.58</v>
      </c>
      <c r="BE528" s="27">
        <v>1.04</v>
      </c>
      <c r="BF528" s="27">
        <v>25.01</v>
      </c>
      <c r="BG528" s="27" t="str">
        <f>IF(ISERROR(VLOOKUP($J528,'[1]early late'!$G$1:$BT$134,8,FALSE)),"",VLOOKUP($J528,'[1]early late'!$G$1:$BT$134,8,FALSE))</f>
        <v/>
      </c>
      <c r="BH528" s="27" t="str">
        <f>IF(ISERROR(VLOOKUP($J528,'[1]early late'!$G$1:$BT$134,9,FALSE)),"",VLOOKUP($J528,'[1]early late'!$G$1:$BT$134,9,FALSE))</f>
        <v/>
      </c>
      <c r="BI528" s="27"/>
      <c r="BJ528">
        <v>1.43</v>
      </c>
      <c r="BK528">
        <v>22</v>
      </c>
      <c r="BM528" s="28" t="s">
        <v>1565</v>
      </c>
      <c r="BN528" s="28" t="str">
        <f>IF(ISERROR(VLOOKUP($J528,'[1]early late'!$G$1:$BT$134,40,FALSE)),"",VLOOKUP($J528,'[1]early late'!$G$1:$BT$134,40,FALSE))</f>
        <v/>
      </c>
      <c r="BO528" s="28" t="str">
        <f>IF(ISERROR(VLOOKUP($J528,'[1]early late'!$G$1:$BT$134,41,FALSE)),"",VLOOKUP($J528,'[1]early late'!$G$1:$BT$134,41,FALSE))</f>
        <v/>
      </c>
      <c r="BP528">
        <f t="shared" si="455"/>
        <v>1.04</v>
      </c>
      <c r="BQ528">
        <f t="shared" si="432"/>
        <v>-3.5699999999999967</v>
      </c>
      <c r="BR528">
        <f t="shared" si="433"/>
        <v>-4.6099999999999968</v>
      </c>
      <c r="BS528">
        <f t="shared" si="456"/>
        <v>1.43</v>
      </c>
      <c r="BT528">
        <f t="shared" si="434"/>
        <v>-6.5799999999999983</v>
      </c>
      <c r="BU528">
        <f t="shared" si="435"/>
        <v>-8.009999999999998</v>
      </c>
      <c r="BW528" s="24">
        <f t="shared" si="450"/>
        <v>1</v>
      </c>
      <c r="BX528" s="24" t="str">
        <f t="shared" si="436"/>
        <v/>
      </c>
      <c r="BY528" s="24" t="str">
        <f t="shared" si="437"/>
        <v/>
      </c>
      <c r="BZ528" s="24" t="str">
        <f t="shared" si="438"/>
        <v/>
      </c>
      <c r="CA528" s="24" t="str">
        <f t="shared" si="439"/>
        <v/>
      </c>
      <c r="CB528" s="24">
        <f t="shared" si="457"/>
        <v>0</v>
      </c>
      <c r="CC528" s="24">
        <f t="shared" si="440"/>
        <v>1</v>
      </c>
      <c r="CD528" s="25">
        <f t="shared" si="441"/>
        <v>0</v>
      </c>
      <c r="CE528" s="24" t="str">
        <f t="shared" si="442"/>
        <v/>
      </c>
      <c r="CF528">
        <f t="shared" si="443"/>
        <v>1</v>
      </c>
      <c r="CG528">
        <f t="shared" si="458"/>
        <v>0</v>
      </c>
      <c r="CH528">
        <f t="shared" si="459"/>
        <v>1</v>
      </c>
      <c r="CI528">
        <f t="shared" si="460"/>
        <v>0</v>
      </c>
      <c r="CJ528">
        <f t="shared" si="461"/>
        <v>0</v>
      </c>
      <c r="CK528">
        <f t="shared" si="411"/>
        <v>6.2937062937062942</v>
      </c>
      <c r="CL528">
        <f t="shared" si="420"/>
        <v>0.82000000000000006</v>
      </c>
      <c r="CM528">
        <f t="shared" si="421"/>
        <v>0</v>
      </c>
      <c r="CN528" t="str">
        <f t="shared" si="444"/>
        <v/>
      </c>
      <c r="CO528">
        <f t="shared" si="445"/>
        <v>1</v>
      </c>
    </row>
    <row r="529" spans="1:93" ht="16" x14ac:dyDescent="0.2">
      <c r="A529">
        <v>543</v>
      </c>
      <c r="B529" t="s">
        <v>1574</v>
      </c>
      <c r="C529" t="s">
        <v>94</v>
      </c>
      <c r="D529" t="s">
        <v>1575</v>
      </c>
      <c r="E529" t="s">
        <v>283</v>
      </c>
      <c r="F529" t="s">
        <v>97</v>
      </c>
      <c r="G529">
        <v>90069</v>
      </c>
      <c r="H529" t="s">
        <v>1576</v>
      </c>
      <c r="J529" t="str">
        <f t="shared" si="425"/>
        <v>Vincent Lo Calio (20)_1</v>
      </c>
      <c r="K529" s="22">
        <v>16243</v>
      </c>
      <c r="L529">
        <v>1</v>
      </c>
      <c r="M529" s="22" t="s">
        <v>366</v>
      </c>
      <c r="N529" s="22"/>
      <c r="O529">
        <v>0</v>
      </c>
      <c r="P529">
        <v>0</v>
      </c>
      <c r="Q529">
        <v>0</v>
      </c>
      <c r="R529">
        <f t="shared" si="426"/>
        <v>0</v>
      </c>
      <c r="S529">
        <f t="shared" si="427"/>
        <v>1</v>
      </c>
      <c r="T529">
        <f t="shared" si="428"/>
        <v>0</v>
      </c>
      <c r="U529">
        <f t="shared" si="429"/>
        <v>0</v>
      </c>
      <c r="V529">
        <f t="shared" si="430"/>
        <v>0</v>
      </c>
      <c r="W529">
        <f t="shared" si="446"/>
        <v>0</v>
      </c>
      <c r="X529">
        <f t="shared" si="431"/>
        <v>0</v>
      </c>
      <c r="Y529" s="22" t="s">
        <v>158</v>
      </c>
      <c r="Z529">
        <v>0</v>
      </c>
      <c r="AA529">
        <f t="shared" si="462"/>
        <v>1</v>
      </c>
      <c r="AB529">
        <f t="shared" si="413"/>
        <v>0</v>
      </c>
      <c r="AC529">
        <v>0</v>
      </c>
      <c r="AD529">
        <v>0</v>
      </c>
      <c r="AE529">
        <f t="shared" si="422"/>
        <v>0</v>
      </c>
      <c r="AF529" s="23">
        <f t="shared" si="453"/>
        <v>0</v>
      </c>
      <c r="AG529">
        <f t="shared" si="452"/>
        <v>0</v>
      </c>
      <c r="AH529">
        <v>0</v>
      </c>
      <c r="AJ529">
        <f t="shared" si="415"/>
        <v>0</v>
      </c>
      <c r="AK529" s="22"/>
      <c r="AN529">
        <v>14</v>
      </c>
      <c r="AO529" s="24">
        <v>1</v>
      </c>
      <c r="AP529" s="25">
        <f t="shared" si="454"/>
        <v>63.104109589041094</v>
      </c>
      <c r="AQ529">
        <v>2</v>
      </c>
      <c r="AS529" s="26">
        <v>1</v>
      </c>
      <c r="AT529" s="24">
        <v>1</v>
      </c>
      <c r="AU529" s="27">
        <v>9</v>
      </c>
      <c r="AV529" s="27"/>
      <c r="AW529" s="22">
        <v>39612</v>
      </c>
      <c r="AX529" s="22" t="str">
        <f>IF(ISERROR(VLOOKUP($J529,'[1]early late'!$G$1:$BT$134,7,FALSE)),"",VLOOKUP($J529,'[1]early late'!$G$1:$BT$134,7,FALSE))</f>
        <v/>
      </c>
      <c r="AY529" s="22">
        <v>39706</v>
      </c>
      <c r="AZ529" s="27">
        <f>IF(AND(ISNUMBER(AW529),ISNUMBER(AY529)),DAYS360(AW529,AY529)/30,"")</f>
        <v>3.0666666666666669</v>
      </c>
      <c r="BA529" t="s">
        <v>118</v>
      </c>
      <c r="BB529" s="25">
        <f t="shared" si="448"/>
        <v>1</v>
      </c>
      <c r="BC529" s="27">
        <v>0.59</v>
      </c>
      <c r="BD529" s="27">
        <v>18.670000000000002</v>
      </c>
      <c r="BE529" s="27">
        <v>3.36</v>
      </c>
      <c r="BF529" s="27">
        <v>18.239999999999998</v>
      </c>
      <c r="BG529" s="27" t="str">
        <f>IF(ISERROR(VLOOKUP($J529,'[1]early late'!$G$1:$BT$134,8,FALSE)),"",VLOOKUP($J529,'[1]early late'!$G$1:$BT$134,8,FALSE))</f>
        <v/>
      </c>
      <c r="BH529" s="27" t="str">
        <f>IF(ISERROR(VLOOKUP($J529,'[1]early late'!$G$1:$BT$134,9,FALSE)),"",VLOOKUP($J529,'[1]early late'!$G$1:$BT$134,9,FALSE))</f>
        <v/>
      </c>
      <c r="BI529" s="27"/>
      <c r="BJ529" s="48">
        <v>2.4</v>
      </c>
      <c r="BM529" s="28" t="s">
        <v>1577</v>
      </c>
      <c r="BN529" s="28" t="str">
        <f>IF(ISERROR(VLOOKUP($J529,'[1]early late'!$G$1:$BT$134,40,FALSE)),"",VLOOKUP($J529,'[1]early late'!$G$1:$BT$134,40,FALSE))</f>
        <v/>
      </c>
      <c r="BO529" s="28" t="str">
        <f>IF(ISERROR(VLOOKUP($J529,'[1]early late'!$G$1:$BT$134,41,FALSE)),"",VLOOKUP($J529,'[1]early late'!$G$1:$BT$134,41,FALSE))</f>
        <v/>
      </c>
      <c r="BP529">
        <f t="shared" si="455"/>
        <v>2.77</v>
      </c>
      <c r="BQ529">
        <f t="shared" si="432"/>
        <v>-0.43000000000000327</v>
      </c>
      <c r="BR529">
        <f t="shared" si="433"/>
        <v>-3.2000000000000033</v>
      </c>
      <c r="BS529">
        <f t="shared" si="456"/>
        <v>1.81</v>
      </c>
      <c r="BT529" t="str">
        <f t="shared" si="434"/>
        <v/>
      </c>
      <c r="BU529" t="str">
        <f t="shared" si="435"/>
        <v/>
      </c>
      <c r="BW529" s="24">
        <f t="shared" si="450"/>
        <v>1</v>
      </c>
      <c r="BX529" s="24" t="str">
        <f t="shared" si="436"/>
        <v/>
      </c>
      <c r="BY529" s="24" t="str">
        <f t="shared" si="437"/>
        <v/>
      </c>
      <c r="BZ529" s="24" t="str">
        <f t="shared" si="438"/>
        <v/>
      </c>
      <c r="CA529" s="24" t="str">
        <f t="shared" si="439"/>
        <v/>
      </c>
      <c r="CB529" s="24">
        <f t="shared" si="457"/>
        <v>0</v>
      </c>
      <c r="CC529" s="24">
        <f t="shared" si="440"/>
        <v>0</v>
      </c>
      <c r="CD529" s="25">
        <f t="shared" si="441"/>
        <v>0</v>
      </c>
      <c r="CE529" s="24" t="str">
        <f t="shared" si="442"/>
        <v/>
      </c>
      <c r="CF529">
        <f t="shared" si="443"/>
        <v>1</v>
      </c>
      <c r="CG529">
        <f t="shared" si="458"/>
        <v>0</v>
      </c>
      <c r="CH529">
        <f t="shared" si="459"/>
        <v>1</v>
      </c>
      <c r="CI529">
        <f t="shared" si="460"/>
        <v>0</v>
      </c>
      <c r="CJ529">
        <f t="shared" si="461"/>
        <v>0</v>
      </c>
      <c r="CK529">
        <f t="shared" si="411"/>
        <v>4.972375690607735</v>
      </c>
      <c r="CL529">
        <f t="shared" si="420"/>
        <v>0.43999999999999995</v>
      </c>
      <c r="CM529">
        <f t="shared" si="421"/>
        <v>0</v>
      </c>
      <c r="CN529" t="str">
        <f t="shared" si="444"/>
        <v/>
      </c>
      <c r="CO529" t="str">
        <f t="shared" si="445"/>
        <v/>
      </c>
    </row>
    <row r="530" spans="1:93" ht="16" hidden="1" x14ac:dyDescent="0.2">
      <c r="A530">
        <v>569</v>
      </c>
      <c r="B530" t="s">
        <v>784</v>
      </c>
      <c r="C530" t="s">
        <v>94</v>
      </c>
      <c r="J530" t="str">
        <f t="shared" si="425"/>
        <v>Mina Narula_0</v>
      </c>
      <c r="K530" s="22">
        <v>22986</v>
      </c>
      <c r="L530">
        <v>0</v>
      </c>
      <c r="M530" s="22"/>
      <c r="N530" s="22"/>
      <c r="O530">
        <v>0</v>
      </c>
      <c r="P530">
        <v>0</v>
      </c>
      <c r="Q530">
        <v>0</v>
      </c>
      <c r="R530">
        <f t="shared" si="426"/>
        <v>0</v>
      </c>
      <c r="S530">
        <f t="shared" si="427"/>
        <v>0</v>
      </c>
      <c r="T530">
        <f t="shared" si="428"/>
        <v>0</v>
      </c>
      <c r="U530">
        <f t="shared" si="429"/>
        <v>0</v>
      </c>
      <c r="V530">
        <f t="shared" si="430"/>
        <v>0</v>
      </c>
      <c r="W530">
        <f t="shared" si="446"/>
        <v>0</v>
      </c>
      <c r="X530">
        <f t="shared" si="431"/>
        <v>0</v>
      </c>
      <c r="Y530" s="22" t="s">
        <v>1643</v>
      </c>
      <c r="Z530">
        <v>0</v>
      </c>
      <c r="AA530" s="31">
        <f t="shared" si="462"/>
        <v>0</v>
      </c>
      <c r="AB530">
        <f t="shared" si="413"/>
        <v>1</v>
      </c>
      <c r="AC530">
        <v>1</v>
      </c>
      <c r="AD530">
        <v>0</v>
      </c>
      <c r="AE530">
        <f t="shared" si="422"/>
        <v>0</v>
      </c>
      <c r="AF530">
        <f t="shared" si="453"/>
        <v>0</v>
      </c>
      <c r="AG530">
        <f t="shared" si="452"/>
        <v>0</v>
      </c>
      <c r="AH530">
        <v>0</v>
      </c>
      <c r="AJ530">
        <f t="shared" si="415"/>
        <v>0</v>
      </c>
      <c r="AK530" s="22" t="s">
        <v>1644</v>
      </c>
      <c r="AN530" t="str">
        <f>IF(ISERROR(VLOOKUP($J530,'[2]early late'!$G$1:$BT$134,6,FALSE)),"",VLOOKUP($J530,'[2]early late'!$G$1:$BT$134,6,FALSE))</f>
        <v/>
      </c>
      <c r="AO530" s="24">
        <v>2</v>
      </c>
      <c r="AP530" s="25">
        <f t="shared" si="454"/>
        <v>39.057534246575344</v>
      </c>
      <c r="AQ530">
        <v>1</v>
      </c>
      <c r="AS530" s="24">
        <v>0</v>
      </c>
      <c r="AT530" s="24">
        <v>0</v>
      </c>
      <c r="AU530" s="27">
        <v>9</v>
      </c>
      <c r="AV530" s="27"/>
      <c r="AW530" s="22">
        <v>37449</v>
      </c>
      <c r="AX530" s="22" t="str">
        <f>IF(ISERROR(VLOOKUP($J530,'[2]early late'!$G$1:$BT$134,7,FALSE)),"",VLOOKUP($J530,'[2]early late'!$G$1:$BT$134,7,FALSE))</f>
        <v/>
      </c>
      <c r="AY530" s="22">
        <v>37523</v>
      </c>
      <c r="AZ530" s="27">
        <v>2.4</v>
      </c>
      <c r="BA530" t="s">
        <v>118</v>
      </c>
      <c r="BB530" s="25">
        <f t="shared" si="448"/>
        <v>1</v>
      </c>
      <c r="BC530" s="27">
        <v>4.03</v>
      </c>
      <c r="BD530" s="27">
        <v>15.27</v>
      </c>
      <c r="BE530" s="27">
        <v>3.14</v>
      </c>
      <c r="BF530" s="27">
        <v>14.86</v>
      </c>
      <c r="BG530" s="27" t="str">
        <f>IF(ISERROR(VLOOKUP($J530,'[2]early late'!$G$1:$BT$134,8,FALSE)),"",VLOOKUP($J530,'[2]early late'!$G$1:$BT$134,8,FALSE))</f>
        <v/>
      </c>
      <c r="BH530" s="27" t="str">
        <f>IF(ISERROR(VLOOKUP($J530,'[2]early late'!$G$1:$BT$134,9,FALSE)),"",VLOOKUP($J530,'[2]early late'!$G$1:$BT$134,9,FALSE))</f>
        <v/>
      </c>
      <c r="BI530" s="27"/>
      <c r="BJ530">
        <v>4.2</v>
      </c>
      <c r="BK530">
        <v>15.04</v>
      </c>
      <c r="BM530" s="28" t="s">
        <v>712</v>
      </c>
      <c r="BN530" s="28" t="str">
        <f>IF(ISERROR(VLOOKUP($J530,'[2]early late'!$G$1:$BT$134,40,FALSE)),"",VLOOKUP($J530,'[2]early late'!$G$1:$BT$134,40,FALSE))</f>
        <v/>
      </c>
      <c r="BO530" s="28" t="str">
        <f>IF(ISERROR(VLOOKUP($J530,'[2]early late'!$G$1:$BT$134,41,FALSE)),"",VLOOKUP($J530,'[2]early late'!$G$1:$BT$134,41,FALSE))</f>
        <v/>
      </c>
      <c r="BP530">
        <f t="shared" si="455"/>
        <v>-0.89000000000000012</v>
      </c>
      <c r="BQ530">
        <f t="shared" si="432"/>
        <v>-0.41000000000000014</v>
      </c>
      <c r="BR530">
        <f t="shared" si="433"/>
        <v>0.48</v>
      </c>
      <c r="BS530">
        <f t="shared" si="456"/>
        <v>0.16999999999999993</v>
      </c>
      <c r="BT530">
        <f t="shared" si="434"/>
        <v>-0.23000000000000043</v>
      </c>
      <c r="BU530">
        <f t="shared" si="435"/>
        <v>-0.39999999999999858</v>
      </c>
      <c r="BW530" s="24">
        <f t="shared" si="450"/>
        <v>0</v>
      </c>
      <c r="BX530" s="24">
        <f t="shared" si="436"/>
        <v>0.64000000000000012</v>
      </c>
      <c r="BY530" s="24">
        <f t="shared" si="437"/>
        <v>1.87</v>
      </c>
      <c r="BZ530" s="24">
        <f t="shared" si="438"/>
        <v>-0.31000000000000005</v>
      </c>
      <c r="CA530" s="24">
        <f t="shared" si="439"/>
        <v>0</v>
      </c>
      <c r="CB530" s="24" t="str">
        <f t="shared" si="457"/>
        <v/>
      </c>
      <c r="CC530" s="24">
        <f t="shared" si="440"/>
        <v>1</v>
      </c>
      <c r="CD530" s="25">
        <f t="shared" si="441"/>
        <v>0</v>
      </c>
      <c r="CE530" s="24">
        <f t="shared" si="442"/>
        <v>1</v>
      </c>
      <c r="CF530">
        <f t="shared" si="443"/>
        <v>1</v>
      </c>
      <c r="CG530">
        <f t="shared" si="458"/>
        <v>1</v>
      </c>
      <c r="CH530">
        <f t="shared" si="459"/>
        <v>0</v>
      </c>
      <c r="CI530">
        <f t="shared" si="460"/>
        <v>1</v>
      </c>
      <c r="CJ530">
        <f t="shared" si="461"/>
        <v>1</v>
      </c>
      <c r="CK530" t="str">
        <f t="shared" si="411"/>
        <v/>
      </c>
      <c r="CL530">
        <f t="shared" si="420"/>
        <v>2.08</v>
      </c>
      <c r="CM530">
        <f t="shared" si="421"/>
        <v>1</v>
      </c>
      <c r="CN530" t="str">
        <f t="shared" si="444"/>
        <v/>
      </c>
      <c r="CO530">
        <f t="shared" si="445"/>
        <v>1</v>
      </c>
    </row>
    <row r="531" spans="1:93" ht="16" x14ac:dyDescent="0.2">
      <c r="A531">
        <v>120</v>
      </c>
      <c r="B531" t="s">
        <v>422</v>
      </c>
      <c r="C531" t="s">
        <v>94</v>
      </c>
      <c r="D531" t="s">
        <v>423</v>
      </c>
      <c r="E531" t="s">
        <v>109</v>
      </c>
      <c r="F531" t="s">
        <v>97</v>
      </c>
      <c r="G531">
        <v>90025</v>
      </c>
      <c r="H531" t="s">
        <v>424</v>
      </c>
      <c r="J531" t="str">
        <f t="shared" si="425"/>
        <v>Mario Daza_0</v>
      </c>
      <c r="K531" s="22">
        <f>IF(ISERROR(VLOOKUP($J531,'[1]early late'!$G$1:$BT$134,4,FALSE)),"",VLOOKUP($J531,'[1]early late'!$G$1:$BT$134,4,FALSE))</f>
        <v>11603</v>
      </c>
      <c r="L531">
        <v>1</v>
      </c>
      <c r="M531" s="22" t="s">
        <v>425</v>
      </c>
      <c r="N531" s="22"/>
      <c r="O531">
        <v>0</v>
      </c>
      <c r="P531">
        <v>0</v>
      </c>
      <c r="Q531">
        <v>0</v>
      </c>
      <c r="R531">
        <f t="shared" si="426"/>
        <v>0</v>
      </c>
      <c r="S531">
        <f t="shared" si="427"/>
        <v>1</v>
      </c>
      <c r="T531">
        <f t="shared" si="428"/>
        <v>0</v>
      </c>
      <c r="U531">
        <f t="shared" si="429"/>
        <v>0</v>
      </c>
      <c r="V531">
        <f t="shared" si="430"/>
        <v>0</v>
      </c>
      <c r="W531">
        <f t="shared" si="446"/>
        <v>0</v>
      </c>
      <c r="X531">
        <f t="shared" si="431"/>
        <v>0</v>
      </c>
      <c r="Y531" s="22" t="s">
        <v>426</v>
      </c>
      <c r="Z531">
        <v>0</v>
      </c>
      <c r="AA531">
        <v>1</v>
      </c>
      <c r="AB531">
        <f t="shared" si="413"/>
        <v>0</v>
      </c>
      <c r="AC531">
        <v>0</v>
      </c>
      <c r="AD531">
        <v>0</v>
      </c>
      <c r="AE531">
        <f t="shared" si="422"/>
        <v>0</v>
      </c>
      <c r="AF531" s="23">
        <f t="shared" si="453"/>
        <v>0</v>
      </c>
      <c r="AG531">
        <f t="shared" si="452"/>
        <v>0</v>
      </c>
      <c r="AH531">
        <v>0</v>
      </c>
      <c r="AJ531">
        <f t="shared" si="415"/>
        <v>0</v>
      </c>
      <c r="AK531" s="22"/>
      <c r="AN531">
        <f>IF(ISERROR(VLOOKUP($J531,'[1]early late'!$G$1:$BT$134,6,FALSE)),"",VLOOKUP($J531,'[1]early late'!$G$1:$BT$134,6,FALSE))</f>
        <v>14</v>
      </c>
      <c r="AO531" s="24">
        <v>1</v>
      </c>
      <c r="AP531" s="25">
        <f t="shared" si="454"/>
        <v>76.731506849315068</v>
      </c>
      <c r="AQ531">
        <v>1</v>
      </c>
      <c r="AS531" s="26">
        <v>0</v>
      </c>
      <c r="AT531" s="24">
        <v>1</v>
      </c>
      <c r="AU531" s="27">
        <v>9.5</v>
      </c>
      <c r="AW531" s="22">
        <v>40018</v>
      </c>
      <c r="AX531" s="22">
        <f>IF(ISERROR(VLOOKUP($J531,'[1]early late'!$G$1:$BT$134,7,FALSE)),"",VLOOKUP($J531,'[1]early late'!$G$1:$BT$134,7,FALSE))</f>
        <v>40023</v>
      </c>
      <c r="AY531" s="22">
        <v>40247</v>
      </c>
      <c r="AZ531" s="27">
        <f>IF(AND(ISNUMBER(AW531),ISNUMBER(AY531)),DAYS360(AW531,AY531)/30,"")</f>
        <v>7.5333333333333332</v>
      </c>
      <c r="BA531" t="s">
        <v>101</v>
      </c>
      <c r="BB531" s="25">
        <f t="shared" si="448"/>
        <v>0</v>
      </c>
      <c r="BC531" s="27">
        <v>0.4</v>
      </c>
      <c r="BD531" s="27">
        <v>21.96</v>
      </c>
      <c r="BE531" s="27">
        <v>0.9</v>
      </c>
      <c r="BF531" s="27">
        <v>20.57</v>
      </c>
      <c r="BG531" s="27">
        <f>IF(ISERROR(VLOOKUP($J531,'[1]early late'!$G$1:$BT$134,8,FALSE)),"",VLOOKUP($J531,'[1]early late'!$G$1:$BT$134,8,FALSE))</f>
        <v>5</v>
      </c>
      <c r="BH531" s="27">
        <f>IF(ISERROR(VLOOKUP($J531,'[1]early late'!$G$1:$BT$134,9,FALSE)),"",VLOOKUP($J531,'[1]early late'!$G$1:$BT$134,9,FALSE))</f>
        <v>1.5980000000000001</v>
      </c>
      <c r="BI531" s="27"/>
      <c r="BJ531">
        <v>0.98</v>
      </c>
      <c r="BK531">
        <v>20.36</v>
      </c>
      <c r="BM531" s="28" t="s">
        <v>427</v>
      </c>
      <c r="BN531" s="28">
        <f>IF(ISERROR(VLOOKUP($J531,'[1]early late'!$G$1:$BT$134,40,FALSE)),"",VLOOKUP($J531,'[1]early late'!$G$1:$BT$134,40,FALSE))</f>
        <v>1.198</v>
      </c>
      <c r="BO531" s="28">
        <f>IF(ISERROR(VLOOKUP($J531,'[1]early late'!$G$1:$BT$134,41,FALSE)),"",VLOOKUP($J531,'[1]early late'!$G$1:$BT$134,41,FALSE))</f>
        <v>-0.6180000000000001</v>
      </c>
      <c r="BP531">
        <f t="shared" si="455"/>
        <v>0.5</v>
      </c>
      <c r="BQ531">
        <f t="shared" si="432"/>
        <v>-1.3900000000000006</v>
      </c>
      <c r="BR531">
        <f t="shared" si="433"/>
        <v>-1.8900000000000006</v>
      </c>
      <c r="BS531">
        <f t="shared" si="456"/>
        <v>0.57999999999999996</v>
      </c>
      <c r="BT531">
        <f t="shared" si="434"/>
        <v>-1.6000000000000014</v>
      </c>
      <c r="BU531">
        <f t="shared" si="435"/>
        <v>-2.1800000000000033</v>
      </c>
      <c r="BV531" t="str">
        <f>IF(ISNUMBER($BL531),IF($BL531=$BW531,1,0),"")</f>
        <v/>
      </c>
      <c r="BW531" s="24">
        <f t="shared" si="450"/>
        <v>1</v>
      </c>
      <c r="BX531" s="24">
        <f t="shared" si="436"/>
        <v>-1.21</v>
      </c>
      <c r="BY531" s="24">
        <f t="shared" si="437"/>
        <v>-1.2599999999999998</v>
      </c>
      <c r="BZ531" s="24">
        <f t="shared" si="438"/>
        <v>-0.19000000000000006</v>
      </c>
      <c r="CA531" s="24">
        <f t="shared" si="439"/>
        <v>0</v>
      </c>
      <c r="CB531" s="24">
        <f t="shared" si="457"/>
        <v>0</v>
      </c>
      <c r="CC531" s="24">
        <f t="shared" si="440"/>
        <v>0</v>
      </c>
      <c r="CD531" s="25">
        <f t="shared" si="441"/>
        <v>0</v>
      </c>
      <c r="CE531" s="24">
        <f t="shared" si="442"/>
        <v>1</v>
      </c>
      <c r="CF531">
        <f t="shared" si="443"/>
        <v>1</v>
      </c>
      <c r="CG531">
        <f t="shared" si="458"/>
        <v>0</v>
      </c>
      <c r="CH531">
        <f t="shared" si="459"/>
        <v>0</v>
      </c>
      <c r="CI531">
        <f t="shared" si="460"/>
        <v>0</v>
      </c>
      <c r="CJ531">
        <f t="shared" si="461"/>
        <v>0</v>
      </c>
      <c r="CK531">
        <f t="shared" ref="CK531:CK594" si="463">IF(AND(AND(ISNUMBER(BS531), ISNUMBER(AU531)),AT531=1), AU531/BS531,"")</f>
        <v>16.379310344827587</v>
      </c>
      <c r="CL531">
        <f t="shared" si="420"/>
        <v>1.7949999999999999</v>
      </c>
      <c r="CM531">
        <f t="shared" si="421"/>
        <v>1</v>
      </c>
      <c r="CN531" t="str">
        <f t="shared" si="444"/>
        <v/>
      </c>
      <c r="CO531" t="str">
        <f t="shared" si="445"/>
        <v/>
      </c>
    </row>
    <row r="532" spans="1:93" ht="16" hidden="1" x14ac:dyDescent="0.2">
      <c r="A532">
        <v>52</v>
      </c>
      <c r="B532" t="s">
        <v>240</v>
      </c>
      <c r="C532" t="s">
        <v>94</v>
      </c>
      <c r="D532" t="s">
        <v>241</v>
      </c>
      <c r="E532" t="s">
        <v>242</v>
      </c>
      <c r="F532" t="s">
        <v>97</v>
      </c>
      <c r="G532">
        <v>91423</v>
      </c>
      <c r="H532" t="s">
        <v>243</v>
      </c>
      <c r="J532" t="str">
        <f t="shared" si="425"/>
        <v>Edie Kianfar_0</v>
      </c>
      <c r="K532" s="22">
        <f>IF(ISERROR(VLOOKUP($J532,'[1]early late'!$G$1:$BT$134,4,FALSE)),"",VLOOKUP($J532,'[1]early late'!$G$1:$BT$134,4,FALSE))</f>
        <v>16747</v>
      </c>
      <c r="L532">
        <v>0</v>
      </c>
      <c r="M532" s="22"/>
      <c r="N532" s="22"/>
      <c r="O532">
        <v>0</v>
      </c>
      <c r="P532">
        <v>0</v>
      </c>
      <c r="Q532">
        <v>0</v>
      </c>
      <c r="R532">
        <f t="shared" si="426"/>
        <v>0</v>
      </c>
      <c r="S532">
        <f t="shared" si="427"/>
        <v>0</v>
      </c>
      <c r="T532">
        <f t="shared" si="428"/>
        <v>0</v>
      </c>
      <c r="U532">
        <f t="shared" si="429"/>
        <v>0</v>
      </c>
      <c r="V532">
        <f t="shared" si="430"/>
        <v>0</v>
      </c>
      <c r="W532">
        <f t="shared" ref="W532:W563" si="464">IF(ISERROR(SEARCH("glauc",M532)),0,1)</f>
        <v>0</v>
      </c>
      <c r="X532">
        <f t="shared" si="431"/>
        <v>0</v>
      </c>
      <c r="Y532" s="22" t="s">
        <v>244</v>
      </c>
      <c r="Z532">
        <v>0</v>
      </c>
      <c r="AA532">
        <f>IF(ISERROR(SEARCH("ptosis",Y532)),0,1)</f>
        <v>1</v>
      </c>
      <c r="AB532">
        <f t="shared" ref="AB532:AB595" si="465">IF(ISERROR(SEARCH("bleph",Y532)),0,1)</f>
        <v>0</v>
      </c>
      <c r="AC532">
        <v>0</v>
      </c>
      <c r="AD532">
        <v>0</v>
      </c>
      <c r="AE532">
        <f t="shared" si="422"/>
        <v>0</v>
      </c>
      <c r="AF532" s="23">
        <f t="shared" si="453"/>
        <v>1</v>
      </c>
      <c r="AG532">
        <f t="shared" si="452"/>
        <v>0</v>
      </c>
      <c r="AH532">
        <v>0</v>
      </c>
      <c r="AJ532">
        <f t="shared" ref="AJ532:AJ595" si="466">IF(ISERROR(SEARCH("ptosis",AI532)),0,1)</f>
        <v>0</v>
      </c>
      <c r="AK532" s="22"/>
      <c r="AN532">
        <f>IF(ISERROR(VLOOKUP($J532,'[1]early late'!$G$1:$BT$134,6,FALSE)),"",VLOOKUP($J532,'[1]early late'!$G$1:$BT$134,6,FALSE))</f>
        <v>13</v>
      </c>
      <c r="AO532" s="24">
        <v>2</v>
      </c>
      <c r="AP532" s="25">
        <f t="shared" si="454"/>
        <v>60.726027397260275</v>
      </c>
      <c r="AQ532">
        <v>1</v>
      </c>
      <c r="AS532" s="26">
        <v>0</v>
      </c>
      <c r="AT532" s="24">
        <v>1</v>
      </c>
      <c r="AU532" s="27">
        <v>10</v>
      </c>
      <c r="AW532" s="22">
        <v>39234</v>
      </c>
      <c r="AX532" s="22">
        <f>IF(ISERROR(VLOOKUP($J532,'[1]early late'!$G$1:$BT$134,7,FALSE)),"",VLOOKUP($J532,'[1]early late'!$G$1:$BT$134,7,FALSE))</f>
        <v>39240</v>
      </c>
      <c r="AY532" s="22">
        <v>39342</v>
      </c>
      <c r="AZ532" s="27">
        <f>IF(AND(ISNUMBER(AW532),ISNUMBER(AY532)),DAYS360(AW532,AY532)/30,"")</f>
        <v>3.5333333333333332</v>
      </c>
      <c r="BA532" t="s">
        <v>245</v>
      </c>
      <c r="BB532" s="25">
        <f t="shared" si="448"/>
        <v>2</v>
      </c>
      <c r="BC532" s="27">
        <v>0.66800000000000004</v>
      </c>
      <c r="BD532" s="27">
        <v>15.695</v>
      </c>
      <c r="BE532" s="27">
        <v>2.8809999999999998</v>
      </c>
      <c r="BF532" s="27">
        <v>16.814</v>
      </c>
      <c r="BG532" s="27">
        <f>IF(ISERROR(VLOOKUP($J532,'[1]early late'!$G$1:$BT$134,8,FALSE)),"",VLOOKUP($J532,'[1]early late'!$G$1:$BT$134,8,FALSE))</f>
        <v>6</v>
      </c>
      <c r="BH532" s="27">
        <f>IF(ISERROR(VLOOKUP($J532,'[1]early late'!$G$1:$BT$134,9,FALSE)),"",VLOOKUP($J532,'[1]early late'!$G$1:$BT$134,9,FALSE))</f>
        <v>0.92</v>
      </c>
      <c r="BI532" s="27"/>
      <c r="BJ532" s="27">
        <v>1.5229999999999999</v>
      </c>
      <c r="BK532" s="27">
        <v>15.176</v>
      </c>
      <c r="BM532" s="28"/>
      <c r="BN532" s="28">
        <f>IF(ISERROR(VLOOKUP($J532,'[1]early late'!$G$1:$BT$134,40,FALSE)),"",VLOOKUP($J532,'[1]early late'!$G$1:$BT$134,40,FALSE))</f>
        <v>0.252</v>
      </c>
      <c r="BO532" s="28">
        <f>IF(ISERROR(VLOOKUP($J532,'[1]early late'!$G$1:$BT$134,41,FALSE)),"",VLOOKUP($J532,'[1]early late'!$G$1:$BT$134,41,FALSE))</f>
        <v>0.60299999999999987</v>
      </c>
      <c r="BP532">
        <f t="shared" si="455"/>
        <v>2.2129999999999996</v>
      </c>
      <c r="BQ532">
        <f t="shared" si="432"/>
        <v>1.1189999999999998</v>
      </c>
      <c r="BR532">
        <f t="shared" si="433"/>
        <v>-1.0939999999999999</v>
      </c>
      <c r="BS532">
        <f t="shared" si="456"/>
        <v>0.85499999999999987</v>
      </c>
      <c r="BT532">
        <f t="shared" si="434"/>
        <v>-0.51900000000000013</v>
      </c>
      <c r="BU532">
        <f t="shared" si="435"/>
        <v>-1.3740000000000006</v>
      </c>
      <c r="BV532" t="str">
        <f>IF(ISNUMBER($BL532),IF($BL532=$BW532,1,0),"")</f>
        <v/>
      </c>
      <c r="BW532" s="24">
        <f t="shared" si="450"/>
        <v>1</v>
      </c>
      <c r="BX532" s="24">
        <f t="shared" si="436"/>
        <v>0.14300000000000002</v>
      </c>
      <c r="BY532" s="24">
        <f t="shared" si="437"/>
        <v>-1.0419999999999998</v>
      </c>
      <c r="BZ532" s="24">
        <f t="shared" si="438"/>
        <v>-0.54900000000000038</v>
      </c>
      <c r="CA532" s="24">
        <f t="shared" si="439"/>
        <v>0</v>
      </c>
      <c r="CB532" s="24">
        <f t="shared" si="457"/>
        <v>0</v>
      </c>
      <c r="CC532" s="24">
        <f t="shared" si="440"/>
        <v>1</v>
      </c>
      <c r="CD532" s="25">
        <f t="shared" si="441"/>
        <v>0</v>
      </c>
      <c r="CE532" s="24">
        <f t="shared" si="442"/>
        <v>1</v>
      </c>
      <c r="CF532">
        <f t="shared" si="443"/>
        <v>1</v>
      </c>
      <c r="CG532">
        <f t="shared" si="458"/>
        <v>0</v>
      </c>
      <c r="CH532">
        <f t="shared" si="459"/>
        <v>0</v>
      </c>
      <c r="CI532">
        <f t="shared" si="460"/>
        <v>1</v>
      </c>
      <c r="CJ532">
        <f t="shared" si="461"/>
        <v>1</v>
      </c>
      <c r="CK532">
        <f t="shared" si="463"/>
        <v>11.69590643274854</v>
      </c>
      <c r="CL532">
        <f t="shared" si="420"/>
        <v>1.645</v>
      </c>
      <c r="CM532">
        <f t="shared" si="421"/>
        <v>1</v>
      </c>
      <c r="CN532" t="str">
        <f t="shared" si="444"/>
        <v/>
      </c>
      <c r="CO532" t="str">
        <f t="shared" si="445"/>
        <v/>
      </c>
    </row>
    <row r="533" spans="1:93" ht="16" hidden="1" x14ac:dyDescent="0.2">
      <c r="A533">
        <v>144</v>
      </c>
      <c r="B533" t="s">
        <v>486</v>
      </c>
      <c r="C533" t="s">
        <v>94</v>
      </c>
      <c r="D533" t="s">
        <v>487</v>
      </c>
      <c r="E533" t="s">
        <v>488</v>
      </c>
      <c r="F533" t="s">
        <v>97</v>
      </c>
      <c r="G533">
        <v>91506</v>
      </c>
      <c r="H533" t="s">
        <v>489</v>
      </c>
      <c r="J533" t="str">
        <f t="shared" si="425"/>
        <v>Robert Hollis_0</v>
      </c>
      <c r="K533" s="22">
        <v>24223</v>
      </c>
      <c r="L533">
        <v>0</v>
      </c>
      <c r="M533" s="22"/>
      <c r="N533" s="22"/>
      <c r="O533">
        <v>0</v>
      </c>
      <c r="P533">
        <v>0</v>
      </c>
      <c r="Q533">
        <v>0</v>
      </c>
      <c r="R533">
        <f t="shared" si="426"/>
        <v>0</v>
      </c>
      <c r="S533">
        <f t="shared" si="427"/>
        <v>0</v>
      </c>
      <c r="T533">
        <f t="shared" si="428"/>
        <v>0</v>
      </c>
      <c r="U533">
        <f t="shared" si="429"/>
        <v>0</v>
      </c>
      <c r="V533">
        <f t="shared" si="430"/>
        <v>0</v>
      </c>
      <c r="W533">
        <f t="shared" si="464"/>
        <v>0</v>
      </c>
      <c r="X533">
        <f t="shared" si="431"/>
        <v>0</v>
      </c>
      <c r="Y533" s="22" t="s">
        <v>490</v>
      </c>
      <c r="Z533">
        <v>0</v>
      </c>
      <c r="AA533">
        <f>IF(ISERROR(SEARCH("ptosis",Y533)),0,1)</f>
        <v>1</v>
      </c>
      <c r="AB533">
        <f t="shared" si="465"/>
        <v>1</v>
      </c>
      <c r="AE533">
        <f t="shared" si="422"/>
        <v>0</v>
      </c>
      <c r="AF533" s="23">
        <f t="shared" si="453"/>
        <v>0</v>
      </c>
      <c r="AG533">
        <f t="shared" si="452"/>
        <v>0</v>
      </c>
      <c r="AH533">
        <v>0</v>
      </c>
      <c r="AJ533">
        <f t="shared" si="466"/>
        <v>0</v>
      </c>
      <c r="AK533" s="22"/>
      <c r="AN533">
        <v>14</v>
      </c>
      <c r="AO533" s="24">
        <v>1</v>
      </c>
      <c r="AP533" s="25">
        <f t="shared" si="454"/>
        <v>40.441095890410956</v>
      </c>
      <c r="AQ533">
        <v>1</v>
      </c>
      <c r="AS533" s="26">
        <v>0</v>
      </c>
      <c r="AT533" s="24">
        <v>1</v>
      </c>
      <c r="AU533" s="27">
        <v>10</v>
      </c>
      <c r="AW533" s="22">
        <v>39199</v>
      </c>
      <c r="AX533" s="22" t="str">
        <f>IF(ISERROR(VLOOKUP($J533,'[1]early late'!$G$1:$BT$134,7,FALSE)),"",VLOOKUP($J533,'[1]early late'!$G$1:$BT$134,7,FALSE))</f>
        <v/>
      </c>
      <c r="AY533" s="22">
        <v>39252</v>
      </c>
      <c r="AZ533" s="27">
        <f>IF(AND(ISNUMBER(AW533),ISNUMBER(AY533)),DAYS360(AW533,AY533)/30,"")</f>
        <v>1.7333333333333334</v>
      </c>
      <c r="BA533" t="s">
        <v>245</v>
      </c>
      <c r="BB533" s="25">
        <f t="shared" si="448"/>
        <v>2</v>
      </c>
      <c r="BC533" s="27">
        <v>1.45</v>
      </c>
      <c r="BD533" s="27">
        <v>15.19</v>
      </c>
      <c r="BE533" s="27">
        <v>2.75</v>
      </c>
      <c r="BF533" s="27">
        <v>20.43</v>
      </c>
      <c r="BG533" s="27" t="str">
        <f>IF(ISERROR(VLOOKUP($J533,'[1]early late'!$G$1:$BT$134,8,FALSE)),"",VLOOKUP($J533,'[1]early late'!$G$1:$BT$134,8,FALSE))</f>
        <v/>
      </c>
      <c r="BH533" s="27" t="str">
        <f>IF(ISERROR(VLOOKUP($J533,'[1]early late'!$G$1:$BT$134,9,FALSE)),"",VLOOKUP($J533,'[1]early late'!$G$1:$BT$134,9,FALSE))</f>
        <v/>
      </c>
      <c r="BI533" s="27"/>
      <c r="BJ533" s="27">
        <v>4.5199999999999996</v>
      </c>
      <c r="BK533" s="27">
        <v>14.9</v>
      </c>
      <c r="BM533" s="28" t="s">
        <v>491</v>
      </c>
      <c r="BN533" s="28" t="str">
        <f>IF(ISERROR(VLOOKUP($J533,'[1]early late'!$G$1:$BT$134,40,FALSE)),"",VLOOKUP($J533,'[1]early late'!$G$1:$BT$134,40,FALSE))</f>
        <v/>
      </c>
      <c r="BO533" s="28" t="str">
        <f>IF(ISERROR(VLOOKUP($J533,'[1]early late'!$G$1:$BT$134,41,FALSE)),"",VLOOKUP($J533,'[1]early late'!$G$1:$BT$134,41,FALSE))</f>
        <v/>
      </c>
      <c r="BP533">
        <f t="shared" si="455"/>
        <v>1.3</v>
      </c>
      <c r="BQ533">
        <f t="shared" si="432"/>
        <v>5.24</v>
      </c>
      <c r="BR533">
        <f t="shared" si="433"/>
        <v>3.9400000000000004</v>
      </c>
      <c r="BS533">
        <f t="shared" si="456"/>
        <v>3.0699999999999994</v>
      </c>
      <c r="BT533">
        <f t="shared" si="434"/>
        <v>-0.28999999999999915</v>
      </c>
      <c r="BU533">
        <f t="shared" si="435"/>
        <v>-3.3599999999999994</v>
      </c>
      <c r="BV533" t="str">
        <f>IF(ISNUMBER($BL533),IF($BL533=$BW533,1,0),"")</f>
        <v/>
      </c>
      <c r="BW533" s="24">
        <f t="shared" si="450"/>
        <v>1</v>
      </c>
      <c r="BX533" s="24">
        <f t="shared" si="436"/>
        <v>0.4009999999999998</v>
      </c>
      <c r="BY533" s="24">
        <f t="shared" si="437"/>
        <v>-0.40100000000000002</v>
      </c>
      <c r="BZ533" s="24">
        <f t="shared" si="438"/>
        <v>-0.40700000000000003</v>
      </c>
      <c r="CA533" s="24">
        <f t="shared" si="439"/>
        <v>1</v>
      </c>
      <c r="CB533" s="24">
        <f t="shared" si="457"/>
        <v>0</v>
      </c>
      <c r="CC533" s="24">
        <f t="shared" si="440"/>
        <v>1</v>
      </c>
      <c r="CD533" s="25">
        <f t="shared" si="441"/>
        <v>0</v>
      </c>
      <c r="CE533" s="24">
        <f t="shared" si="442"/>
        <v>1</v>
      </c>
      <c r="CF533">
        <f t="shared" si="443"/>
        <v>1</v>
      </c>
      <c r="CG533">
        <f t="shared" si="458"/>
        <v>1</v>
      </c>
      <c r="CH533">
        <f t="shared" si="459"/>
        <v>1</v>
      </c>
      <c r="CI533">
        <f t="shared" si="460"/>
        <v>1</v>
      </c>
      <c r="CJ533">
        <f t="shared" si="461"/>
        <v>1</v>
      </c>
      <c r="CK533">
        <f t="shared" si="463"/>
        <v>3.2573289902280136</v>
      </c>
      <c r="CL533">
        <f t="shared" si="420"/>
        <v>-0.5699999999999994</v>
      </c>
      <c r="CM533">
        <f t="shared" si="421"/>
        <v>0</v>
      </c>
      <c r="CN533" t="str">
        <f t="shared" si="444"/>
        <v/>
      </c>
      <c r="CO533">
        <f t="shared" si="445"/>
        <v>1</v>
      </c>
    </row>
    <row r="534" spans="1:93" ht="16" hidden="1" x14ac:dyDescent="0.2">
      <c r="A534">
        <v>236</v>
      </c>
      <c r="B534" t="s">
        <v>698</v>
      </c>
      <c r="C534" t="s">
        <v>94</v>
      </c>
      <c r="J534" t="str">
        <f t="shared" si="425"/>
        <v>Hideko Hamamoto_0</v>
      </c>
      <c r="K534" s="22">
        <v>15707</v>
      </c>
      <c r="L534">
        <v>0</v>
      </c>
      <c r="M534" s="22"/>
      <c r="N534" s="22"/>
      <c r="O534">
        <v>0</v>
      </c>
      <c r="P534">
        <v>0</v>
      </c>
      <c r="Q534">
        <v>0</v>
      </c>
      <c r="R534">
        <f t="shared" si="426"/>
        <v>0</v>
      </c>
      <c r="S534">
        <f t="shared" si="427"/>
        <v>0</v>
      </c>
      <c r="T534">
        <f t="shared" si="428"/>
        <v>0</v>
      </c>
      <c r="U534">
        <f t="shared" si="429"/>
        <v>0</v>
      </c>
      <c r="V534">
        <f t="shared" si="430"/>
        <v>0</v>
      </c>
      <c r="W534">
        <f t="shared" si="464"/>
        <v>0</v>
      </c>
      <c r="X534">
        <f t="shared" si="431"/>
        <v>0</v>
      </c>
      <c r="Y534" s="22" t="s">
        <v>699</v>
      </c>
      <c r="Z534">
        <v>0</v>
      </c>
      <c r="AA534">
        <f>IF(ISERROR(SEARCH("ptosis",Y534)),0,1)</f>
        <v>1</v>
      </c>
      <c r="AB534">
        <f t="shared" si="465"/>
        <v>1</v>
      </c>
      <c r="AC534">
        <v>1</v>
      </c>
      <c r="AD534">
        <v>0</v>
      </c>
      <c r="AE534">
        <f t="shared" si="422"/>
        <v>0</v>
      </c>
      <c r="AF534" s="23">
        <f t="shared" si="453"/>
        <v>0</v>
      </c>
      <c r="AG534">
        <f t="shared" si="452"/>
        <v>0</v>
      </c>
      <c r="AH534">
        <v>0</v>
      </c>
      <c r="AJ534">
        <f t="shared" si="466"/>
        <v>0</v>
      </c>
      <c r="AK534" s="22"/>
      <c r="AN534">
        <v>13.5</v>
      </c>
      <c r="AO534" s="24">
        <v>2</v>
      </c>
      <c r="AP534" s="25">
        <f t="shared" si="454"/>
        <v>67.260273972602747</v>
      </c>
      <c r="AQ534">
        <v>1</v>
      </c>
      <c r="AS534" s="26">
        <v>0</v>
      </c>
      <c r="AT534" s="24">
        <v>1</v>
      </c>
      <c r="AU534" s="27">
        <v>10</v>
      </c>
      <c r="AV534" s="27"/>
      <c r="AW534" s="29">
        <v>40613</v>
      </c>
      <c r="AX534" s="22" t="str">
        <f>IF(ISERROR(VLOOKUP($J534,'[1]early late'!$G$1:$BT$134,7,FALSE)),"",VLOOKUP($J534,'[1]early late'!$G$1:$BT$134,7,FALSE))</f>
        <v/>
      </c>
      <c r="AY534" s="29">
        <v>40708</v>
      </c>
      <c r="AZ534" s="27">
        <v>3.1</v>
      </c>
      <c r="BA534" t="s">
        <v>101</v>
      </c>
      <c r="BB534" s="25">
        <f t="shared" si="448"/>
        <v>0</v>
      </c>
      <c r="BC534">
        <v>0.65</v>
      </c>
      <c r="BD534">
        <v>29.56</v>
      </c>
      <c r="BE534">
        <v>0.9</v>
      </c>
      <c r="BF534">
        <v>24.03</v>
      </c>
      <c r="BG534" s="27" t="str">
        <f>IF(ISERROR(VLOOKUP($J534,'[1]early late'!$G$1:$BT$134,8,FALSE)),"",VLOOKUP($J534,'[1]early late'!$G$1:$BT$134,8,FALSE))</f>
        <v/>
      </c>
      <c r="BH534" s="27" t="str">
        <f>IF(ISERROR(VLOOKUP($J534,'[1]early late'!$G$1:$BT$134,9,FALSE)),"",VLOOKUP($J534,'[1]early late'!$G$1:$BT$134,9,FALSE))</f>
        <v/>
      </c>
      <c r="BJ534">
        <v>2.4900000000000002</v>
      </c>
      <c r="BK534">
        <v>23.95</v>
      </c>
      <c r="BN534" s="28" t="str">
        <f>IF(ISERROR(VLOOKUP($J534,'[1]early late'!$G$1:$BT$134,40,FALSE)),"",VLOOKUP($J534,'[1]early late'!$G$1:$BT$134,40,FALSE))</f>
        <v/>
      </c>
      <c r="BO534" s="28" t="str">
        <f>IF(ISERROR(VLOOKUP($J534,'[1]early late'!$G$1:$BT$134,41,FALSE)),"",VLOOKUP($J534,'[1]early late'!$G$1:$BT$134,41,FALSE))</f>
        <v/>
      </c>
      <c r="BP534">
        <f t="shared" si="455"/>
        <v>0.25</v>
      </c>
      <c r="BQ534">
        <f t="shared" si="432"/>
        <v>-5.5299999999999976</v>
      </c>
      <c r="BR534">
        <f t="shared" si="433"/>
        <v>-5.7799999999999976</v>
      </c>
      <c r="BS534">
        <f t="shared" si="456"/>
        <v>1.8400000000000003</v>
      </c>
      <c r="BT534">
        <f t="shared" si="434"/>
        <v>-5.6099999999999994</v>
      </c>
      <c r="BU534">
        <f t="shared" si="435"/>
        <v>-7.4499999999999993</v>
      </c>
      <c r="BW534" s="24">
        <f t="shared" si="450"/>
        <v>1</v>
      </c>
      <c r="BX534" s="24">
        <f t="shared" si="436"/>
        <v>0.83000000000000029</v>
      </c>
      <c r="BY534" s="24">
        <f t="shared" si="437"/>
        <v>-0.98999999999999988</v>
      </c>
      <c r="BZ534" s="24">
        <f t="shared" si="438"/>
        <v>0.30000000000000004</v>
      </c>
      <c r="CA534" s="24">
        <f t="shared" si="439"/>
        <v>1</v>
      </c>
      <c r="CB534" s="24">
        <f t="shared" si="457"/>
        <v>1</v>
      </c>
      <c r="CC534" s="24">
        <f t="shared" si="440"/>
        <v>1</v>
      </c>
      <c r="CD534" s="25">
        <f t="shared" si="441"/>
        <v>0</v>
      </c>
      <c r="CE534" s="24">
        <f t="shared" si="442"/>
        <v>1</v>
      </c>
      <c r="CF534">
        <f t="shared" si="443"/>
        <v>1</v>
      </c>
      <c r="CG534">
        <f t="shared" si="458"/>
        <v>0</v>
      </c>
      <c r="CH534">
        <f t="shared" si="459"/>
        <v>1</v>
      </c>
      <c r="CI534">
        <f t="shared" si="460"/>
        <v>1</v>
      </c>
      <c r="CJ534">
        <f t="shared" si="461"/>
        <v>1</v>
      </c>
      <c r="CK534">
        <f t="shared" si="463"/>
        <v>5.4347826086956514</v>
      </c>
      <c r="CL534">
        <f t="shared" si="420"/>
        <v>0.6599999999999997</v>
      </c>
      <c r="CM534">
        <f t="shared" si="421"/>
        <v>0</v>
      </c>
      <c r="CN534" t="str">
        <f t="shared" si="444"/>
        <v/>
      </c>
      <c r="CO534">
        <f t="shared" si="445"/>
        <v>1</v>
      </c>
    </row>
    <row r="535" spans="1:93" ht="16" hidden="1" x14ac:dyDescent="0.2">
      <c r="A535">
        <v>500</v>
      </c>
      <c r="B535" t="s">
        <v>1436</v>
      </c>
      <c r="C535" t="s">
        <v>94</v>
      </c>
      <c r="D535" t="s">
        <v>1437</v>
      </c>
      <c r="E535" t="s">
        <v>109</v>
      </c>
      <c r="F535" t="s">
        <v>97</v>
      </c>
      <c r="G535">
        <v>90086</v>
      </c>
      <c r="H535" t="s">
        <v>1438</v>
      </c>
      <c r="J535" t="str">
        <f t="shared" si="425"/>
        <v>Lloyd Fujitani-x_1</v>
      </c>
      <c r="K535" s="22">
        <v>14620</v>
      </c>
      <c r="L535">
        <v>1</v>
      </c>
      <c r="M535" s="22" t="s">
        <v>1439</v>
      </c>
      <c r="N535" s="22"/>
      <c r="O535">
        <v>0</v>
      </c>
      <c r="P535">
        <v>0</v>
      </c>
      <c r="Q535">
        <v>0</v>
      </c>
      <c r="R535">
        <f t="shared" si="426"/>
        <v>0</v>
      </c>
      <c r="S535">
        <f t="shared" si="427"/>
        <v>1</v>
      </c>
      <c r="T535">
        <f t="shared" si="428"/>
        <v>0</v>
      </c>
      <c r="U535">
        <f t="shared" si="429"/>
        <v>0</v>
      </c>
      <c r="V535">
        <f t="shared" si="430"/>
        <v>0</v>
      </c>
      <c r="W535">
        <f t="shared" si="464"/>
        <v>0</v>
      </c>
      <c r="X535">
        <f t="shared" si="431"/>
        <v>0</v>
      </c>
      <c r="Y535" s="22" t="s">
        <v>1440</v>
      </c>
      <c r="Z535">
        <v>0</v>
      </c>
      <c r="AA535">
        <f>IF(ISERROR(SEARCH("ptosis",Y535)),0,1)</f>
        <v>1</v>
      </c>
      <c r="AB535">
        <f t="shared" si="465"/>
        <v>0</v>
      </c>
      <c r="AC535">
        <v>0</v>
      </c>
      <c r="AD535">
        <v>0</v>
      </c>
      <c r="AE535">
        <f t="shared" si="422"/>
        <v>0</v>
      </c>
      <c r="AF535" s="23">
        <f t="shared" si="453"/>
        <v>0</v>
      </c>
      <c r="AG535">
        <f t="shared" si="452"/>
        <v>1</v>
      </c>
      <c r="AH535">
        <v>0</v>
      </c>
      <c r="AJ535">
        <f t="shared" si="466"/>
        <v>0</v>
      </c>
      <c r="AK535" s="22"/>
      <c r="AN535">
        <v>13</v>
      </c>
      <c r="AO535" s="24">
        <v>1</v>
      </c>
      <c r="AP535" s="25">
        <f t="shared" si="454"/>
        <v>66.465753424657535</v>
      </c>
      <c r="AQ535">
        <v>2</v>
      </c>
      <c r="AS535" s="26">
        <v>1</v>
      </c>
      <c r="AT535" s="24">
        <v>1</v>
      </c>
      <c r="AU535" s="27">
        <v>10</v>
      </c>
      <c r="AV535" s="27"/>
      <c r="AW535" s="22">
        <v>39232</v>
      </c>
      <c r="AX535" s="22" t="str">
        <f>IF(ISERROR(VLOOKUP($J535,'[1]early late'!$G$1:$BT$134,7,FALSE)),"",VLOOKUP($J535,'[1]early late'!$G$1:$BT$134,7,FALSE))</f>
        <v/>
      </c>
      <c r="AY535" s="22">
        <v>39338</v>
      </c>
      <c r="AZ535" s="27">
        <f>IF(AND(ISNUMBER(AW535),ISNUMBER(AY535)),DAYS360(AW535,AY535)/30,"")</f>
        <v>3.4333333333333331</v>
      </c>
      <c r="BA535" t="s">
        <v>118</v>
      </c>
      <c r="BB535" s="25">
        <f t="shared" si="448"/>
        <v>1</v>
      </c>
      <c r="BC535" s="27">
        <v>1.66</v>
      </c>
      <c r="BD535" s="27">
        <v>17.66</v>
      </c>
      <c r="BE535" s="27">
        <v>1.6</v>
      </c>
      <c r="BF535" s="27">
        <v>17.09</v>
      </c>
      <c r="BG535" s="27" t="str">
        <f>IF(ISERROR(VLOOKUP($J535,'[1]early late'!$G$1:$BT$134,8,FALSE)),"",VLOOKUP($J535,'[1]early late'!$G$1:$BT$134,8,FALSE))</f>
        <v/>
      </c>
      <c r="BH535" s="27" t="str">
        <f>IF(ISERROR(VLOOKUP($J535,'[1]early late'!$G$1:$BT$134,9,FALSE)),"",VLOOKUP($J535,'[1]early late'!$G$1:$BT$134,9,FALSE))</f>
        <v/>
      </c>
      <c r="BI535" s="27"/>
      <c r="BJ535">
        <v>1.89</v>
      </c>
      <c r="BK535">
        <v>15.24</v>
      </c>
      <c r="BM535" s="28" t="s">
        <v>1441</v>
      </c>
      <c r="BN535" s="28" t="str">
        <f>IF(ISERROR(VLOOKUP($J535,'[1]early late'!$G$1:$BT$134,40,FALSE)),"",VLOOKUP($J535,'[1]early late'!$G$1:$BT$134,40,FALSE))</f>
        <v/>
      </c>
      <c r="BO535" s="28" t="str">
        <f>IF(ISERROR(VLOOKUP($J535,'[1]early late'!$G$1:$BT$134,41,FALSE)),"",VLOOKUP($J535,'[1]early late'!$G$1:$BT$134,41,FALSE))</f>
        <v/>
      </c>
      <c r="BP535">
        <f t="shared" si="455"/>
        <v>-5.9999999999999831E-2</v>
      </c>
      <c r="BQ535">
        <f t="shared" si="432"/>
        <v>-0.57000000000000028</v>
      </c>
      <c r="BR535">
        <f t="shared" si="433"/>
        <v>-0.51000000000000045</v>
      </c>
      <c r="BS535">
        <f t="shared" si="456"/>
        <v>0.22999999999999998</v>
      </c>
      <c r="BT535">
        <f t="shared" si="434"/>
        <v>-2.42</v>
      </c>
      <c r="BU535">
        <f t="shared" si="435"/>
        <v>-2.6500000000000004</v>
      </c>
      <c r="BW535" s="24">
        <f t="shared" si="450"/>
        <v>1</v>
      </c>
      <c r="BX535" s="24" t="str">
        <f t="shared" si="436"/>
        <v/>
      </c>
      <c r="BY535" s="24" t="str">
        <f t="shared" si="437"/>
        <v/>
      </c>
      <c r="BZ535" s="24" t="str">
        <f t="shared" si="438"/>
        <v/>
      </c>
      <c r="CA535" s="24" t="str">
        <f t="shared" si="439"/>
        <v/>
      </c>
      <c r="CB535" s="24">
        <f t="shared" si="457"/>
        <v>1</v>
      </c>
      <c r="CC535" s="24">
        <f t="shared" si="440"/>
        <v>1</v>
      </c>
      <c r="CD535" s="25">
        <f t="shared" si="441"/>
        <v>0</v>
      </c>
      <c r="CE535" s="24" t="str">
        <f t="shared" si="442"/>
        <v/>
      </c>
      <c r="CF535">
        <f t="shared" si="443"/>
        <v>1</v>
      </c>
      <c r="CG535">
        <f t="shared" si="458"/>
        <v>0</v>
      </c>
      <c r="CH535">
        <f t="shared" si="459"/>
        <v>0</v>
      </c>
      <c r="CI535">
        <f t="shared" si="460"/>
        <v>0</v>
      </c>
      <c r="CJ535">
        <f t="shared" si="461"/>
        <v>0</v>
      </c>
      <c r="CK535">
        <f t="shared" si="463"/>
        <v>43.478260869565219</v>
      </c>
      <c r="CL535">
        <f t="shared" si="420"/>
        <v>2.27</v>
      </c>
      <c r="CM535">
        <f t="shared" si="421"/>
        <v>1</v>
      </c>
      <c r="CN535" t="str">
        <f t="shared" si="444"/>
        <v/>
      </c>
      <c r="CO535" t="str">
        <f t="shared" si="445"/>
        <v/>
      </c>
    </row>
    <row r="536" spans="1:93" ht="16" hidden="1" x14ac:dyDescent="0.2">
      <c r="A536">
        <v>513</v>
      </c>
      <c r="B536" t="s">
        <v>1479</v>
      </c>
      <c r="C536" t="s">
        <v>94</v>
      </c>
      <c r="D536" t="s">
        <v>1480</v>
      </c>
      <c r="E536" t="s">
        <v>109</v>
      </c>
      <c r="F536" t="s">
        <v>97</v>
      </c>
      <c r="G536">
        <v>90049</v>
      </c>
      <c r="H536" t="s">
        <v>1481</v>
      </c>
      <c r="J536" t="str">
        <f t="shared" si="425"/>
        <v>Nancy Glander_0</v>
      </c>
      <c r="K536" s="22">
        <v>8626</v>
      </c>
      <c r="L536">
        <v>0</v>
      </c>
      <c r="M536" s="22"/>
      <c r="N536" s="22"/>
      <c r="O536">
        <v>0</v>
      </c>
      <c r="P536">
        <v>0</v>
      </c>
      <c r="Q536">
        <v>0</v>
      </c>
      <c r="R536">
        <f t="shared" si="426"/>
        <v>0</v>
      </c>
      <c r="S536">
        <f t="shared" si="427"/>
        <v>0</v>
      </c>
      <c r="T536">
        <f t="shared" si="428"/>
        <v>0</v>
      </c>
      <c r="U536">
        <f t="shared" si="429"/>
        <v>0</v>
      </c>
      <c r="V536">
        <f t="shared" si="430"/>
        <v>0</v>
      </c>
      <c r="W536">
        <f t="shared" si="464"/>
        <v>0</v>
      </c>
      <c r="X536">
        <f t="shared" si="431"/>
        <v>0</v>
      </c>
      <c r="Y536" s="22" t="s">
        <v>1482</v>
      </c>
      <c r="Z536">
        <v>0</v>
      </c>
      <c r="AA536">
        <v>1</v>
      </c>
      <c r="AB536">
        <f t="shared" si="465"/>
        <v>1</v>
      </c>
      <c r="AC536">
        <v>1</v>
      </c>
      <c r="AD536">
        <v>0</v>
      </c>
      <c r="AE536">
        <f t="shared" si="422"/>
        <v>0</v>
      </c>
      <c r="AF536" s="23">
        <f t="shared" si="453"/>
        <v>0</v>
      </c>
      <c r="AG536">
        <f t="shared" si="452"/>
        <v>0</v>
      </c>
      <c r="AH536">
        <v>0</v>
      </c>
      <c r="AJ536">
        <f t="shared" si="466"/>
        <v>0</v>
      </c>
      <c r="AK536" s="22"/>
      <c r="AN536">
        <v>17</v>
      </c>
      <c r="AO536" s="24">
        <v>2</v>
      </c>
      <c r="AP536" s="25">
        <f t="shared" si="454"/>
        <v>77.852054794520555</v>
      </c>
      <c r="AQ536">
        <v>2</v>
      </c>
      <c r="AS536" s="26">
        <v>0</v>
      </c>
      <c r="AT536" s="24">
        <v>1</v>
      </c>
      <c r="AU536" s="27">
        <v>10</v>
      </c>
      <c r="AV536" s="27"/>
      <c r="AW536" s="22">
        <v>37456</v>
      </c>
      <c r="AX536" s="22" t="str">
        <f>IF(ISERROR(VLOOKUP($J536,'[1]early late'!$G$1:$BT$134,7,FALSE)),"",VLOOKUP($J536,'[1]early late'!$G$1:$BT$134,7,FALSE))</f>
        <v/>
      </c>
      <c r="AY536" s="22">
        <v>37488</v>
      </c>
      <c r="AZ536" s="27">
        <f>IF(AND(ISNUMBER(AW536),ISNUMBER(AY536)),DAYS360(AW536,AY536)/30,"")</f>
        <v>1.0333333333333334</v>
      </c>
      <c r="BA536" t="s">
        <v>1235</v>
      </c>
      <c r="BB536" s="25">
        <f t="shared" si="448"/>
        <v>3</v>
      </c>
      <c r="BC536" s="27">
        <v>2.06</v>
      </c>
      <c r="BD536" s="27">
        <v>14.95</v>
      </c>
      <c r="BE536" s="27"/>
      <c r="BF536" s="27"/>
      <c r="BG536" s="27" t="str">
        <f>IF(ISERROR(VLOOKUP($J536,'[1]early late'!$G$1:$BT$134,8,FALSE)),"",VLOOKUP($J536,'[1]early late'!$G$1:$BT$134,8,FALSE))</f>
        <v/>
      </c>
      <c r="BH536" s="27" t="str">
        <f>IF(ISERROR(VLOOKUP($J536,'[1]early late'!$G$1:$BT$134,9,FALSE)),"",VLOOKUP($J536,'[1]early late'!$G$1:$BT$134,9,FALSE))</f>
        <v/>
      </c>
      <c r="BI536" s="27"/>
      <c r="BJ536">
        <v>4.5999999999999996</v>
      </c>
      <c r="BK536">
        <v>14.02</v>
      </c>
      <c r="BM536" s="28" t="s">
        <v>1483</v>
      </c>
      <c r="BN536" s="28" t="str">
        <f>IF(ISERROR(VLOOKUP($J536,'[1]early late'!$G$1:$BT$134,40,FALSE)),"",VLOOKUP($J536,'[1]early late'!$G$1:$BT$134,40,FALSE))</f>
        <v/>
      </c>
      <c r="BO536" s="28" t="str">
        <f>IF(ISERROR(VLOOKUP($J536,'[1]early late'!$G$1:$BT$134,41,FALSE)),"",VLOOKUP($J536,'[1]early late'!$G$1:$BT$134,41,FALSE))</f>
        <v/>
      </c>
      <c r="BP536">
        <f t="shared" si="455"/>
        <v>-2.06</v>
      </c>
      <c r="BQ536">
        <f t="shared" si="432"/>
        <v>-14.95</v>
      </c>
      <c r="BR536">
        <f t="shared" si="433"/>
        <v>-12.889999999999999</v>
      </c>
      <c r="BS536">
        <f t="shared" si="456"/>
        <v>2.5399999999999996</v>
      </c>
      <c r="BT536">
        <f t="shared" si="434"/>
        <v>-0.92999999999999972</v>
      </c>
      <c r="BU536">
        <f t="shared" si="435"/>
        <v>-3.4699999999999989</v>
      </c>
      <c r="BW536" s="24">
        <f t="shared" si="450"/>
        <v>0</v>
      </c>
      <c r="BX536" s="24" t="str">
        <f t="shared" si="436"/>
        <v/>
      </c>
      <c r="BY536" s="24" t="str">
        <f t="shared" si="437"/>
        <v/>
      </c>
      <c r="BZ536" s="24" t="str">
        <f t="shared" si="438"/>
        <v/>
      </c>
      <c r="CA536" s="24" t="str">
        <f t="shared" si="439"/>
        <v/>
      </c>
      <c r="CB536" s="24" t="str">
        <f t="shared" si="457"/>
        <v/>
      </c>
      <c r="CC536" s="24">
        <f t="shared" si="440"/>
        <v>1</v>
      </c>
      <c r="CD536" s="25">
        <f t="shared" si="441"/>
        <v>0</v>
      </c>
      <c r="CE536" s="24" t="str">
        <f t="shared" si="442"/>
        <v/>
      </c>
      <c r="CF536">
        <f t="shared" si="443"/>
        <v>1</v>
      </c>
      <c r="CG536">
        <f t="shared" si="458"/>
        <v>1</v>
      </c>
      <c r="CH536">
        <f t="shared" si="459"/>
        <v>1</v>
      </c>
      <c r="CI536">
        <f t="shared" si="460"/>
        <v>0</v>
      </c>
      <c r="CJ536">
        <f t="shared" si="461"/>
        <v>1</v>
      </c>
      <c r="CK536">
        <f t="shared" si="463"/>
        <v>3.9370078740157486</v>
      </c>
      <c r="CL536">
        <f t="shared" si="420"/>
        <v>-3.9999999999999591E-2</v>
      </c>
      <c r="CM536">
        <f t="shared" si="421"/>
        <v>0</v>
      </c>
      <c r="CN536" t="str">
        <f t="shared" si="444"/>
        <v/>
      </c>
      <c r="CO536">
        <f t="shared" si="445"/>
        <v>1</v>
      </c>
    </row>
    <row r="537" spans="1:93" ht="16" x14ac:dyDescent="0.2">
      <c r="A537">
        <v>556</v>
      </c>
      <c r="B537" t="s">
        <v>1622</v>
      </c>
      <c r="C537" t="s">
        <v>94</v>
      </c>
      <c r="D537" t="s">
        <v>1623</v>
      </c>
      <c r="E537" t="s">
        <v>115</v>
      </c>
      <c r="F537" t="s">
        <v>97</v>
      </c>
      <c r="G537">
        <v>93307</v>
      </c>
      <c r="H537" t="s">
        <v>1624</v>
      </c>
      <c r="J537" t="str">
        <f t="shared" si="425"/>
        <v>Pamela Clegg_1</v>
      </c>
      <c r="K537" s="22">
        <v>21613</v>
      </c>
      <c r="L537">
        <v>0</v>
      </c>
      <c r="M537" s="22"/>
      <c r="N537" s="22"/>
      <c r="O537">
        <v>0</v>
      </c>
      <c r="P537">
        <v>0</v>
      </c>
      <c r="Q537">
        <v>0</v>
      </c>
      <c r="R537">
        <f t="shared" si="426"/>
        <v>0</v>
      </c>
      <c r="S537">
        <f t="shared" si="427"/>
        <v>0</v>
      </c>
      <c r="T537">
        <f t="shared" si="428"/>
        <v>0</v>
      </c>
      <c r="U537">
        <f t="shared" si="429"/>
        <v>0</v>
      </c>
      <c r="V537">
        <f t="shared" si="430"/>
        <v>0</v>
      </c>
      <c r="W537">
        <f t="shared" si="464"/>
        <v>0</v>
      </c>
      <c r="X537">
        <f t="shared" si="431"/>
        <v>0</v>
      </c>
      <c r="Y537" s="22" t="s">
        <v>1625</v>
      </c>
      <c r="Z537">
        <v>0</v>
      </c>
      <c r="AA537">
        <v>1</v>
      </c>
      <c r="AB537">
        <f t="shared" si="465"/>
        <v>0</v>
      </c>
      <c r="AC537">
        <v>0</v>
      </c>
      <c r="AD537">
        <v>0</v>
      </c>
      <c r="AE537">
        <f t="shared" si="422"/>
        <v>0</v>
      </c>
      <c r="AF537" s="23">
        <f t="shared" si="453"/>
        <v>0</v>
      </c>
      <c r="AG537">
        <f t="shared" si="452"/>
        <v>0</v>
      </c>
      <c r="AH537">
        <v>0</v>
      </c>
      <c r="AJ537">
        <f t="shared" si="466"/>
        <v>0</v>
      </c>
      <c r="AK537" s="22" t="s">
        <v>1626</v>
      </c>
      <c r="AL537">
        <v>25</v>
      </c>
      <c r="AM537">
        <v>8</v>
      </c>
      <c r="AN537">
        <v>15</v>
      </c>
      <c r="AO537" s="24">
        <v>2</v>
      </c>
      <c r="AP537" s="25">
        <f t="shared" si="454"/>
        <v>42.304109589041097</v>
      </c>
      <c r="AQ537">
        <v>1</v>
      </c>
      <c r="AS537" s="26">
        <v>1</v>
      </c>
      <c r="AT537" s="24">
        <v>1</v>
      </c>
      <c r="AU537" s="27">
        <v>10</v>
      </c>
      <c r="AV537" s="27"/>
      <c r="AW537" s="22">
        <v>37281</v>
      </c>
      <c r="AX537" s="22" t="str">
        <f>IF(ISERROR(VLOOKUP($J537,'[1]early late'!$G$1:$BT$134,7,FALSE)),"",VLOOKUP($J537,'[1]early late'!$G$1:$BT$134,7,FALSE))</f>
        <v/>
      </c>
      <c r="AY537" s="22">
        <v>37314</v>
      </c>
      <c r="AZ537" s="27">
        <v>1.06666666666667</v>
      </c>
      <c r="BA537" t="s">
        <v>245</v>
      </c>
      <c r="BB537" s="25">
        <f t="shared" si="448"/>
        <v>2</v>
      </c>
      <c r="BC537" s="27">
        <v>2.36</v>
      </c>
      <c r="BD537" s="27">
        <v>10.5</v>
      </c>
      <c r="BE537" s="27">
        <v>2.4900000000000002</v>
      </c>
      <c r="BF537" s="27">
        <v>9.02</v>
      </c>
      <c r="BG537" s="27" t="str">
        <f>IF(ISERROR(VLOOKUP($J537,'[1]early late'!$G$1:$BT$134,8,FALSE)),"",VLOOKUP($J537,'[1]early late'!$G$1:$BT$134,8,FALSE))</f>
        <v/>
      </c>
      <c r="BH537" s="27" t="str">
        <f>IF(ISERROR(VLOOKUP($J537,'[1]early late'!$G$1:$BT$134,9,FALSE)),"",VLOOKUP($J537,'[1]early late'!$G$1:$BT$134,9,FALSE))</f>
        <v/>
      </c>
      <c r="BI537" s="27"/>
      <c r="BJ537">
        <v>4.3899999999999997</v>
      </c>
      <c r="BK537">
        <v>10.24</v>
      </c>
      <c r="BN537" s="28" t="str">
        <f>IF(ISERROR(VLOOKUP($J537,'[1]early late'!$G$1:$BT$134,40,FALSE)),"",VLOOKUP($J537,'[1]early late'!$G$1:$BT$134,40,FALSE))</f>
        <v/>
      </c>
      <c r="BO537" s="28" t="str">
        <f>IF(ISERROR(VLOOKUP($J537,'[1]early late'!$G$1:$BT$134,41,FALSE)),"",VLOOKUP($J537,'[1]early late'!$G$1:$BT$134,41,FALSE))</f>
        <v/>
      </c>
      <c r="BP537">
        <f t="shared" si="455"/>
        <v>0.13000000000000034</v>
      </c>
      <c r="BQ537">
        <f t="shared" si="432"/>
        <v>-1.4800000000000004</v>
      </c>
      <c r="BR537">
        <f t="shared" si="433"/>
        <v>-1.6100000000000008</v>
      </c>
      <c r="BS537">
        <f t="shared" si="456"/>
        <v>2.0299999999999998</v>
      </c>
      <c r="BT537">
        <f t="shared" si="434"/>
        <v>-0.25999999999999979</v>
      </c>
      <c r="BU537">
        <f t="shared" si="435"/>
        <v>-2.29</v>
      </c>
      <c r="BW537" s="24">
        <f t="shared" ref="BW537:BW555" si="467">IF(ISNUMBER($BB537),IF(OR($BB537=$AS537,$BB537=2),1,0),"")</f>
        <v>1</v>
      </c>
      <c r="BX537" s="24">
        <f t="shared" si="436"/>
        <v>0.47999999999999954</v>
      </c>
      <c r="BY537" s="24">
        <f t="shared" si="437"/>
        <v>-1.4100000000000001</v>
      </c>
      <c r="BZ537" s="24">
        <f t="shared" si="438"/>
        <v>-1.5499999999999998</v>
      </c>
      <c r="CA537" s="24">
        <f t="shared" si="439"/>
        <v>0</v>
      </c>
      <c r="CB537" s="24">
        <f t="shared" si="457"/>
        <v>1</v>
      </c>
      <c r="CC537" s="24">
        <f t="shared" si="440"/>
        <v>0</v>
      </c>
      <c r="CD537" s="25" t="e">
        <f t="shared" si="441"/>
        <v>#N/A</v>
      </c>
      <c r="CE537" s="24">
        <f t="shared" si="442"/>
        <v>0</v>
      </c>
      <c r="CF537">
        <f t="shared" si="443"/>
        <v>1</v>
      </c>
      <c r="CG537">
        <f t="shared" si="458"/>
        <v>1</v>
      </c>
      <c r="CH537">
        <f t="shared" si="459"/>
        <v>1</v>
      </c>
      <c r="CI537">
        <f t="shared" si="460"/>
        <v>1</v>
      </c>
      <c r="CJ537">
        <f t="shared" si="461"/>
        <v>1</v>
      </c>
      <c r="CK537">
        <f t="shared" si="463"/>
        <v>4.9261083743842367</v>
      </c>
      <c r="CL537">
        <f t="shared" si="420"/>
        <v>0.4700000000000002</v>
      </c>
      <c r="CM537">
        <f t="shared" si="421"/>
        <v>0</v>
      </c>
      <c r="CN537" t="str">
        <f t="shared" si="444"/>
        <v/>
      </c>
      <c r="CO537" t="str">
        <f t="shared" si="445"/>
        <v/>
      </c>
    </row>
    <row r="538" spans="1:93" ht="16" x14ac:dyDescent="0.2">
      <c r="A538">
        <v>468</v>
      </c>
      <c r="B538" t="s">
        <v>1316</v>
      </c>
      <c r="C538" t="s">
        <v>94</v>
      </c>
      <c r="D538" t="s">
        <v>1317</v>
      </c>
      <c r="E538" t="s">
        <v>315</v>
      </c>
      <c r="F538" t="s">
        <v>97</v>
      </c>
      <c r="G538">
        <v>916042930</v>
      </c>
      <c r="H538" t="s">
        <v>1318</v>
      </c>
      <c r="J538" t="str">
        <f t="shared" si="425"/>
        <v>Helene Landau_0</v>
      </c>
      <c r="K538" s="22">
        <v>11715</v>
      </c>
      <c r="L538">
        <v>1</v>
      </c>
      <c r="M538" s="22" t="s">
        <v>1319</v>
      </c>
      <c r="N538" s="22"/>
      <c r="O538">
        <v>0</v>
      </c>
      <c r="P538">
        <v>0</v>
      </c>
      <c r="Q538">
        <v>0</v>
      </c>
      <c r="R538">
        <f t="shared" si="426"/>
        <v>0</v>
      </c>
      <c r="S538">
        <f t="shared" si="427"/>
        <v>1</v>
      </c>
      <c r="T538">
        <f t="shared" si="428"/>
        <v>0</v>
      </c>
      <c r="U538">
        <f t="shared" si="429"/>
        <v>0</v>
      </c>
      <c r="V538">
        <f t="shared" si="430"/>
        <v>0</v>
      </c>
      <c r="W538">
        <f t="shared" si="464"/>
        <v>0</v>
      </c>
      <c r="X538">
        <f t="shared" si="431"/>
        <v>0</v>
      </c>
      <c r="Y538" s="22" t="s">
        <v>1320</v>
      </c>
      <c r="Z538">
        <v>0</v>
      </c>
      <c r="AA538">
        <v>1</v>
      </c>
      <c r="AB538">
        <f t="shared" si="465"/>
        <v>0</v>
      </c>
      <c r="AC538">
        <v>0</v>
      </c>
      <c r="AD538">
        <v>0</v>
      </c>
      <c r="AE538">
        <f t="shared" si="422"/>
        <v>0</v>
      </c>
      <c r="AF538" s="23">
        <f t="shared" si="453"/>
        <v>0</v>
      </c>
      <c r="AG538">
        <f t="shared" si="452"/>
        <v>0</v>
      </c>
      <c r="AH538">
        <v>0</v>
      </c>
      <c r="AJ538">
        <f t="shared" si="466"/>
        <v>0</v>
      </c>
      <c r="AK538" s="22" t="s">
        <v>1321</v>
      </c>
      <c r="AN538">
        <v>15</v>
      </c>
      <c r="AO538" s="24">
        <v>2</v>
      </c>
      <c r="AP538" s="25">
        <f t="shared" si="454"/>
        <v>69.435616438356163</v>
      </c>
      <c r="AQ538">
        <v>2</v>
      </c>
      <c r="AS538" s="26">
        <v>0</v>
      </c>
      <c r="AT538" s="24">
        <v>1</v>
      </c>
      <c r="AU538" s="27">
        <v>11</v>
      </c>
      <c r="AV538" s="27"/>
      <c r="AW538" s="22">
        <v>37428</v>
      </c>
      <c r="AX538" s="22" t="str">
        <f>IF(ISERROR(VLOOKUP($J538,'[1]early late'!$G$1:$BT$134,7,FALSE)),"",VLOOKUP($J538,'[1]early late'!$G$1:$BT$134,7,FALSE))</f>
        <v/>
      </c>
      <c r="AY538" s="22">
        <v>37516</v>
      </c>
      <c r="AZ538" s="27">
        <f>IF(AND(ISNUMBER(AW538),ISNUMBER(AY538)),DAYS360(AW538,AY538)/30,"")</f>
        <v>2.8666666666666667</v>
      </c>
      <c r="BA538" t="s">
        <v>1235</v>
      </c>
      <c r="BB538" s="25">
        <f t="shared" si="448"/>
        <v>3</v>
      </c>
      <c r="BC538" s="27">
        <v>0.56399999999999995</v>
      </c>
      <c r="BD538" s="27">
        <v>11.423999999999999</v>
      </c>
      <c r="BE538" s="27"/>
      <c r="BF538" s="27"/>
      <c r="BG538" s="27" t="str">
        <f>IF(ISERROR(VLOOKUP($J538,'[1]early late'!$G$1:$BT$134,8,FALSE)),"",VLOOKUP($J538,'[1]early late'!$G$1:$BT$134,8,FALSE))</f>
        <v/>
      </c>
      <c r="BH538" s="27" t="str">
        <f>IF(ISERROR(VLOOKUP($J538,'[1]early late'!$G$1:$BT$134,9,FALSE)),"",VLOOKUP($J538,'[1]early late'!$G$1:$BT$134,9,FALSE))</f>
        <v/>
      </c>
      <c r="BI538" s="27"/>
      <c r="BJ538">
        <v>2.56</v>
      </c>
      <c r="BK538">
        <v>10.87</v>
      </c>
      <c r="BM538" s="28" t="s">
        <v>1322</v>
      </c>
      <c r="BN538" s="28" t="str">
        <f>IF(ISERROR(VLOOKUP($J538,'[1]early late'!$G$1:$BT$134,40,FALSE)),"",VLOOKUP($J538,'[1]early late'!$G$1:$BT$134,40,FALSE))</f>
        <v/>
      </c>
      <c r="BO538" s="28" t="str">
        <f>IF(ISERROR(VLOOKUP($J538,'[1]early late'!$G$1:$BT$134,41,FALSE)),"",VLOOKUP($J538,'[1]early late'!$G$1:$BT$134,41,FALSE))</f>
        <v/>
      </c>
      <c r="BP538">
        <f t="shared" si="455"/>
        <v>-0.56399999999999995</v>
      </c>
      <c r="BQ538">
        <f t="shared" si="432"/>
        <v>-11.423999999999999</v>
      </c>
      <c r="BR538">
        <f t="shared" si="433"/>
        <v>-10.86</v>
      </c>
      <c r="BS538">
        <f t="shared" si="456"/>
        <v>1.996</v>
      </c>
      <c r="BT538">
        <f t="shared" si="434"/>
        <v>-0.55400000000000027</v>
      </c>
      <c r="BU538">
        <f t="shared" si="435"/>
        <v>-2.5500000000000007</v>
      </c>
      <c r="BW538" s="24">
        <f t="shared" si="467"/>
        <v>0</v>
      </c>
      <c r="BX538" s="24" t="str">
        <f t="shared" si="436"/>
        <v/>
      </c>
      <c r="BY538" s="24" t="str">
        <f t="shared" si="437"/>
        <v/>
      </c>
      <c r="BZ538" s="24" t="str">
        <f t="shared" si="438"/>
        <v/>
      </c>
      <c r="CA538" s="24" t="str">
        <f t="shared" si="439"/>
        <v/>
      </c>
      <c r="CB538" s="24" t="str">
        <f t="shared" si="457"/>
        <v/>
      </c>
      <c r="CC538" s="24">
        <f t="shared" si="440"/>
        <v>0</v>
      </c>
      <c r="CD538" s="25">
        <f t="shared" si="441"/>
        <v>0</v>
      </c>
      <c r="CE538" s="24" t="str">
        <f t="shared" si="442"/>
        <v/>
      </c>
      <c r="CF538">
        <f t="shared" si="443"/>
        <v>1</v>
      </c>
      <c r="CG538">
        <f t="shared" si="458"/>
        <v>1</v>
      </c>
      <c r="CH538">
        <f t="shared" si="459"/>
        <v>1</v>
      </c>
      <c r="CI538">
        <f t="shared" si="460"/>
        <v>0</v>
      </c>
      <c r="CJ538">
        <f t="shared" si="461"/>
        <v>1</v>
      </c>
      <c r="CK538">
        <f t="shared" si="463"/>
        <v>5.5110220440881763</v>
      </c>
      <c r="CL538">
        <f t="shared" si="420"/>
        <v>0.754</v>
      </c>
      <c r="CM538">
        <f t="shared" si="421"/>
        <v>0</v>
      </c>
      <c r="CN538" t="str">
        <f t="shared" si="444"/>
        <v/>
      </c>
      <c r="CO538" t="str">
        <f t="shared" si="445"/>
        <v/>
      </c>
    </row>
    <row r="539" spans="1:93" ht="16" x14ac:dyDescent="0.2">
      <c r="A539">
        <v>469</v>
      </c>
      <c r="B539" t="s">
        <v>1316</v>
      </c>
      <c r="C539" t="s">
        <v>94</v>
      </c>
      <c r="D539" t="s">
        <v>1317</v>
      </c>
      <c r="E539" t="s">
        <v>315</v>
      </c>
      <c r="F539" t="s">
        <v>97</v>
      </c>
      <c r="G539">
        <v>916042930</v>
      </c>
      <c r="H539" t="s">
        <v>1318</v>
      </c>
      <c r="J539" t="str">
        <f t="shared" si="425"/>
        <v>Helene Landau_1</v>
      </c>
      <c r="K539" s="22">
        <v>11715</v>
      </c>
      <c r="L539">
        <v>1</v>
      </c>
      <c r="M539" s="22" t="s">
        <v>1323</v>
      </c>
      <c r="N539" s="22"/>
      <c r="O539">
        <v>0</v>
      </c>
      <c r="P539">
        <v>0</v>
      </c>
      <c r="Q539">
        <v>0</v>
      </c>
      <c r="R539">
        <f t="shared" si="426"/>
        <v>0</v>
      </c>
      <c r="S539">
        <f t="shared" si="427"/>
        <v>1</v>
      </c>
      <c r="T539">
        <f t="shared" si="428"/>
        <v>0</v>
      </c>
      <c r="U539">
        <f t="shared" si="429"/>
        <v>0</v>
      </c>
      <c r="V539">
        <f t="shared" si="430"/>
        <v>0</v>
      </c>
      <c r="W539">
        <f t="shared" si="464"/>
        <v>0</v>
      </c>
      <c r="X539">
        <f t="shared" si="431"/>
        <v>0</v>
      </c>
      <c r="Y539" s="22" t="s">
        <v>1320</v>
      </c>
      <c r="Z539">
        <v>0</v>
      </c>
      <c r="AA539">
        <v>1</v>
      </c>
      <c r="AB539">
        <f t="shared" si="465"/>
        <v>0</v>
      </c>
      <c r="AC539">
        <v>0</v>
      </c>
      <c r="AD539">
        <v>0</v>
      </c>
      <c r="AE539">
        <f t="shared" si="422"/>
        <v>0</v>
      </c>
      <c r="AF539" s="23">
        <f t="shared" si="453"/>
        <v>0</v>
      </c>
      <c r="AG539">
        <f t="shared" si="452"/>
        <v>0</v>
      </c>
      <c r="AH539">
        <v>0</v>
      </c>
      <c r="AJ539">
        <f t="shared" si="466"/>
        <v>0</v>
      </c>
      <c r="AK539" s="22" t="s">
        <v>1324</v>
      </c>
      <c r="AN539">
        <v>15</v>
      </c>
      <c r="AO539" s="24">
        <v>2</v>
      </c>
      <c r="AP539" s="25">
        <f t="shared" si="454"/>
        <v>69.435616438356163</v>
      </c>
      <c r="AQ539">
        <v>2</v>
      </c>
      <c r="AS539" s="26">
        <v>1</v>
      </c>
      <c r="AT539" s="24">
        <v>1</v>
      </c>
      <c r="AU539" s="27">
        <v>11</v>
      </c>
      <c r="AV539" s="27"/>
      <c r="AW539" s="22">
        <v>37428</v>
      </c>
      <c r="AX539" s="22" t="str">
        <f>IF(ISERROR(VLOOKUP($J539,'[1]early late'!$G$1:$BT$134,7,FALSE)),"",VLOOKUP($J539,'[1]early late'!$G$1:$BT$134,7,FALSE))</f>
        <v/>
      </c>
      <c r="AY539" s="22">
        <f>AY538</f>
        <v>37516</v>
      </c>
      <c r="AZ539" s="27">
        <f>IF(AND(ISNUMBER(AW539),ISNUMBER(AY539)),DAYS360(AW539,AY539)/30,"")</f>
        <v>2.8666666666666667</v>
      </c>
      <c r="BA539" t="s">
        <v>1235</v>
      </c>
      <c r="BB539" s="25">
        <f t="shared" si="448"/>
        <v>3</v>
      </c>
      <c r="BC539" s="27">
        <v>0.52900000000000003</v>
      </c>
      <c r="BD539" s="27">
        <v>10.529</v>
      </c>
      <c r="BE539" s="27"/>
      <c r="BF539" s="27"/>
      <c r="BG539" s="27" t="str">
        <f>IF(ISERROR(VLOOKUP($J539,'[1]early late'!$G$1:$BT$134,8,FALSE)),"",VLOOKUP($J539,'[1]early late'!$G$1:$BT$134,8,FALSE))</f>
        <v/>
      </c>
      <c r="BH539" s="27" t="str">
        <f>IF(ISERROR(VLOOKUP($J539,'[1]early late'!$G$1:$BT$134,9,FALSE)),"",VLOOKUP($J539,'[1]early late'!$G$1:$BT$134,9,FALSE))</f>
        <v/>
      </c>
      <c r="BI539" s="27"/>
      <c r="BJ539">
        <v>2.08</v>
      </c>
      <c r="BK539">
        <v>7.62</v>
      </c>
      <c r="BM539" s="28" t="s">
        <v>1322</v>
      </c>
      <c r="BN539" s="28" t="str">
        <f>IF(ISERROR(VLOOKUP($J539,'[1]early late'!$G$1:$BT$134,40,FALSE)),"",VLOOKUP($J539,'[1]early late'!$G$1:$BT$134,40,FALSE))</f>
        <v/>
      </c>
      <c r="BO539" s="28" t="str">
        <f>IF(ISERROR(VLOOKUP($J539,'[1]early late'!$G$1:$BT$134,41,FALSE)),"",VLOOKUP($J539,'[1]early late'!$G$1:$BT$134,41,FALSE))</f>
        <v/>
      </c>
      <c r="BP539">
        <f t="shared" si="455"/>
        <v>-0.52900000000000003</v>
      </c>
      <c r="BQ539">
        <f t="shared" si="432"/>
        <v>-10.529</v>
      </c>
      <c r="BR539">
        <f t="shared" si="433"/>
        <v>-10</v>
      </c>
      <c r="BS539">
        <f t="shared" si="456"/>
        <v>1.5510000000000002</v>
      </c>
      <c r="BT539">
        <f t="shared" si="434"/>
        <v>-2.9089999999999998</v>
      </c>
      <c r="BU539">
        <f t="shared" si="435"/>
        <v>-4.46</v>
      </c>
      <c r="BW539" s="24">
        <f t="shared" si="467"/>
        <v>0</v>
      </c>
      <c r="BX539" s="24" t="str">
        <f t="shared" si="436"/>
        <v/>
      </c>
      <c r="BY539" s="24" t="str">
        <f t="shared" si="437"/>
        <v/>
      </c>
      <c r="BZ539" s="24" t="str">
        <f t="shared" si="438"/>
        <v/>
      </c>
      <c r="CA539" s="24" t="str">
        <f t="shared" si="439"/>
        <v/>
      </c>
      <c r="CB539" s="24" t="str">
        <f t="shared" si="457"/>
        <v/>
      </c>
      <c r="CC539" s="24">
        <f t="shared" si="440"/>
        <v>0</v>
      </c>
      <c r="CD539" s="25">
        <f t="shared" si="441"/>
        <v>0</v>
      </c>
      <c r="CE539" s="24" t="str">
        <f t="shared" si="442"/>
        <v/>
      </c>
      <c r="CF539">
        <f t="shared" si="443"/>
        <v>1</v>
      </c>
      <c r="CG539">
        <f t="shared" si="458"/>
        <v>0</v>
      </c>
      <c r="CH539">
        <f t="shared" si="459"/>
        <v>1</v>
      </c>
      <c r="CI539">
        <f t="shared" si="460"/>
        <v>0</v>
      </c>
      <c r="CJ539">
        <f t="shared" si="461"/>
        <v>0</v>
      </c>
      <c r="CK539">
        <f t="shared" si="463"/>
        <v>7.0921985815602833</v>
      </c>
      <c r="CL539">
        <f t="shared" ref="CL539:CL602" si="468">IF(ISNUMBER(AU539), (AU539/4)-BS539,"")</f>
        <v>1.1989999999999998</v>
      </c>
      <c r="CM539">
        <f t="shared" ref="CM539:CM602" si="469">IF(ISNUMBER(AU539),IF(ABS(CL539)&gt;0.99999,1,0),"")</f>
        <v>1</v>
      </c>
      <c r="CN539" t="str">
        <f t="shared" si="444"/>
        <v/>
      </c>
      <c r="CO539" t="str">
        <f t="shared" si="445"/>
        <v/>
      </c>
    </row>
    <row r="540" spans="1:93" ht="16" hidden="1" x14ac:dyDescent="0.2">
      <c r="A540">
        <v>227</v>
      </c>
      <c r="B540" t="s">
        <v>678</v>
      </c>
      <c r="C540" t="s">
        <v>94</v>
      </c>
      <c r="J540" t="str">
        <f t="shared" si="425"/>
        <v>Farideh Zargaraff_0</v>
      </c>
      <c r="K540" s="22">
        <v>17455</v>
      </c>
      <c r="L540">
        <v>1</v>
      </c>
      <c r="M540" s="22" t="s">
        <v>679</v>
      </c>
      <c r="N540" s="22"/>
      <c r="O540">
        <v>0</v>
      </c>
      <c r="P540">
        <v>0</v>
      </c>
      <c r="Q540">
        <v>0</v>
      </c>
      <c r="R540">
        <f t="shared" si="426"/>
        <v>0</v>
      </c>
      <c r="S540">
        <f t="shared" si="427"/>
        <v>0</v>
      </c>
      <c r="T540">
        <f t="shared" si="428"/>
        <v>0</v>
      </c>
      <c r="U540">
        <f t="shared" si="429"/>
        <v>0</v>
      </c>
      <c r="V540">
        <f t="shared" si="430"/>
        <v>0</v>
      </c>
      <c r="W540">
        <f t="shared" si="464"/>
        <v>0</v>
      </c>
      <c r="X540">
        <f t="shared" si="431"/>
        <v>0</v>
      </c>
      <c r="Y540" s="22" t="s">
        <v>680</v>
      </c>
      <c r="Z540">
        <v>0</v>
      </c>
      <c r="AA540">
        <f t="shared" ref="AA540:AA577" si="470">IF(ISERROR(SEARCH("ptosis",Y540)),0,1)</f>
        <v>1</v>
      </c>
      <c r="AB540">
        <f t="shared" si="465"/>
        <v>1</v>
      </c>
      <c r="AC540">
        <v>1</v>
      </c>
      <c r="AD540">
        <v>0</v>
      </c>
      <c r="AE540">
        <f t="shared" si="422"/>
        <v>0</v>
      </c>
      <c r="AF540" s="23">
        <f t="shared" si="453"/>
        <v>0</v>
      </c>
      <c r="AG540">
        <f t="shared" si="452"/>
        <v>0</v>
      </c>
      <c r="AH540">
        <v>0</v>
      </c>
      <c r="AJ540">
        <f t="shared" si="466"/>
        <v>0</v>
      </c>
      <c r="AK540" s="22" t="s">
        <v>681</v>
      </c>
      <c r="AN540">
        <v>15</v>
      </c>
      <c r="AO540" s="24">
        <v>2</v>
      </c>
      <c r="AP540" s="25">
        <f t="shared" si="454"/>
        <v>58.654794520547945</v>
      </c>
      <c r="AQ540">
        <v>1</v>
      </c>
      <c r="AS540" s="26">
        <v>0</v>
      </c>
      <c r="AT540" s="24">
        <v>1</v>
      </c>
      <c r="AU540" s="27"/>
      <c r="AV540" s="27"/>
      <c r="AW540" s="22">
        <v>39176</v>
      </c>
      <c r="AX540" s="22" t="str">
        <f>IF(ISERROR(VLOOKUP($J540,'[1]early late'!$G$1:$BT$134,7,FALSE)),"",VLOOKUP($J540,'[1]early late'!$G$1:$BT$134,7,FALSE))</f>
        <v/>
      </c>
      <c r="AY540" s="22">
        <v>39343</v>
      </c>
      <c r="AZ540" s="27">
        <v>5.4666666666666703</v>
      </c>
      <c r="BA540" t="s">
        <v>101</v>
      </c>
      <c r="BB540" s="25">
        <f t="shared" si="448"/>
        <v>0</v>
      </c>
      <c r="BC540" s="27">
        <v>0.77</v>
      </c>
      <c r="BD540" s="27">
        <v>20.41</v>
      </c>
      <c r="BE540" s="27">
        <v>2.4</v>
      </c>
      <c r="BF540" s="27">
        <v>22.89</v>
      </c>
      <c r="BG540" s="27" t="str">
        <f>IF(ISERROR(VLOOKUP($J540,'[1]early late'!$G$1:$BT$134,8,FALSE)),"",VLOOKUP($J540,'[1]early late'!$G$1:$BT$134,8,FALSE))</f>
        <v/>
      </c>
      <c r="BH540" s="27" t="str">
        <f>IF(ISERROR(VLOOKUP($J540,'[1]early late'!$G$1:$BT$134,9,FALSE)),"",VLOOKUP($J540,'[1]early late'!$G$1:$BT$134,9,FALSE))</f>
        <v/>
      </c>
      <c r="BI540" s="27"/>
      <c r="BJ540">
        <v>1.1890000000000001</v>
      </c>
      <c r="BK540">
        <v>24.89</v>
      </c>
      <c r="BM540" s="28" t="s">
        <v>682</v>
      </c>
      <c r="BN540" s="28" t="str">
        <f>IF(ISERROR(VLOOKUP($J540,'[1]early late'!$G$1:$BT$134,40,FALSE)),"",VLOOKUP($J540,'[1]early late'!$G$1:$BT$134,40,FALSE))</f>
        <v/>
      </c>
      <c r="BO540" s="28" t="str">
        <f>IF(ISERROR(VLOOKUP($J540,'[1]early late'!$G$1:$BT$134,41,FALSE)),"",VLOOKUP($J540,'[1]early late'!$G$1:$BT$134,41,FALSE))</f>
        <v/>
      </c>
      <c r="BP540">
        <f t="shared" si="455"/>
        <v>1.63</v>
      </c>
      <c r="BQ540">
        <f t="shared" si="432"/>
        <v>2.4800000000000004</v>
      </c>
      <c r="BR540">
        <f t="shared" si="433"/>
        <v>0.85000000000000053</v>
      </c>
      <c r="BS540">
        <f t="shared" si="456"/>
        <v>0.41900000000000004</v>
      </c>
      <c r="BT540">
        <f t="shared" si="434"/>
        <v>4.4800000000000004</v>
      </c>
      <c r="BU540">
        <f t="shared" si="435"/>
        <v>4.0609999999999999</v>
      </c>
      <c r="BW540" s="24">
        <f t="shared" si="467"/>
        <v>1</v>
      </c>
      <c r="BX540" s="24">
        <f t="shared" si="436"/>
        <v>-1.871</v>
      </c>
      <c r="BY540" s="24">
        <f t="shared" si="437"/>
        <v>-0.99</v>
      </c>
      <c r="BZ540" s="24">
        <f t="shared" si="438"/>
        <v>1.45</v>
      </c>
      <c r="CA540" s="24">
        <f t="shared" si="439"/>
        <v>1</v>
      </c>
      <c r="CB540" s="24">
        <f t="shared" si="457"/>
        <v>0</v>
      </c>
      <c r="CC540" s="24">
        <f t="shared" si="440"/>
        <v>1</v>
      </c>
      <c r="CD540" s="25">
        <f t="shared" si="441"/>
        <v>0</v>
      </c>
      <c r="CE540" s="24">
        <f t="shared" si="442"/>
        <v>0</v>
      </c>
      <c r="CF540">
        <f t="shared" si="443"/>
        <v>1</v>
      </c>
      <c r="CG540">
        <f t="shared" si="458"/>
        <v>0</v>
      </c>
      <c r="CH540">
        <f t="shared" si="459"/>
        <v>0</v>
      </c>
      <c r="CI540">
        <f t="shared" si="460"/>
        <v>0</v>
      </c>
      <c r="CJ540">
        <f t="shared" si="461"/>
        <v>0</v>
      </c>
      <c r="CK540" t="str">
        <f t="shared" si="463"/>
        <v/>
      </c>
      <c r="CL540" t="str">
        <f t="shared" si="468"/>
        <v/>
      </c>
      <c r="CM540" t="str">
        <f t="shared" si="469"/>
        <v/>
      </c>
      <c r="CN540" t="str">
        <f t="shared" si="444"/>
        <v/>
      </c>
      <c r="CO540">
        <f t="shared" si="445"/>
        <v>1</v>
      </c>
    </row>
    <row r="541" spans="1:93" ht="16" hidden="1" x14ac:dyDescent="0.2">
      <c r="A541">
        <v>228</v>
      </c>
      <c r="B541" t="s">
        <v>678</v>
      </c>
      <c r="C541" t="s">
        <v>94</v>
      </c>
      <c r="J541" t="str">
        <f t="shared" si="425"/>
        <v>Farideh Zargaraff_1</v>
      </c>
      <c r="K541" s="22">
        <v>17455</v>
      </c>
      <c r="L541">
        <v>1</v>
      </c>
      <c r="M541" s="22" t="s">
        <v>679</v>
      </c>
      <c r="N541" s="22"/>
      <c r="O541">
        <v>0</v>
      </c>
      <c r="P541">
        <v>0</v>
      </c>
      <c r="Q541">
        <v>0</v>
      </c>
      <c r="R541">
        <f t="shared" si="426"/>
        <v>0</v>
      </c>
      <c r="S541">
        <f t="shared" si="427"/>
        <v>0</v>
      </c>
      <c r="T541">
        <f t="shared" si="428"/>
        <v>0</v>
      </c>
      <c r="U541">
        <f t="shared" si="429"/>
        <v>0</v>
      </c>
      <c r="V541">
        <f t="shared" si="430"/>
        <v>0</v>
      </c>
      <c r="W541">
        <f t="shared" si="464"/>
        <v>0</v>
      </c>
      <c r="X541">
        <f t="shared" si="431"/>
        <v>0</v>
      </c>
      <c r="Y541" s="22" t="s">
        <v>680</v>
      </c>
      <c r="Z541">
        <v>0</v>
      </c>
      <c r="AA541">
        <f t="shared" si="470"/>
        <v>1</v>
      </c>
      <c r="AB541">
        <f t="shared" si="465"/>
        <v>1</v>
      </c>
      <c r="AC541">
        <v>1</v>
      </c>
      <c r="AD541">
        <v>0</v>
      </c>
      <c r="AE541">
        <f t="shared" si="422"/>
        <v>0</v>
      </c>
      <c r="AF541" s="23">
        <f t="shared" si="453"/>
        <v>0</v>
      </c>
      <c r="AG541">
        <f t="shared" si="452"/>
        <v>0</v>
      </c>
      <c r="AH541">
        <v>0</v>
      </c>
      <c r="AJ541">
        <f t="shared" si="466"/>
        <v>0</v>
      </c>
      <c r="AK541" s="22" t="s">
        <v>681</v>
      </c>
      <c r="AN541">
        <v>15</v>
      </c>
      <c r="AO541" s="24">
        <v>2</v>
      </c>
      <c r="AP541" s="25">
        <f t="shared" si="454"/>
        <v>58.654794520547945</v>
      </c>
      <c r="AQ541">
        <v>1</v>
      </c>
      <c r="AS541" s="26">
        <v>1</v>
      </c>
      <c r="AT541" s="24">
        <v>1</v>
      </c>
      <c r="AU541" s="27"/>
      <c r="AV541" s="27"/>
      <c r="AW541" s="22">
        <v>39176</v>
      </c>
      <c r="AX541" s="22" t="str">
        <f>IF(ISERROR(VLOOKUP($J541,'[1]early late'!$G$1:$BT$134,7,FALSE)),"",VLOOKUP($J541,'[1]early late'!$G$1:$BT$134,7,FALSE))</f>
        <v/>
      </c>
      <c r="AY541" s="22">
        <v>39343</v>
      </c>
      <c r="AZ541" s="27">
        <v>5.4666666666666703</v>
      </c>
      <c r="BA541" t="s">
        <v>101</v>
      </c>
      <c r="BB541" s="25">
        <f t="shared" si="448"/>
        <v>0</v>
      </c>
      <c r="BC541" s="27">
        <v>1.76</v>
      </c>
      <c r="BD541" s="27">
        <v>23.41</v>
      </c>
      <c r="BE541" s="27">
        <v>0.95</v>
      </c>
      <c r="BF541" s="27">
        <v>27.35</v>
      </c>
      <c r="BG541" s="27" t="str">
        <f>IF(ISERROR(VLOOKUP($J541,'[1]early late'!$G$1:$BT$134,8,FALSE)),"",VLOOKUP($J541,'[1]early late'!$G$1:$BT$134,8,FALSE))</f>
        <v/>
      </c>
      <c r="BH541" s="27" t="str">
        <f>IF(ISERROR(VLOOKUP($J541,'[1]early late'!$G$1:$BT$134,9,FALSE)),"",VLOOKUP($J541,'[1]early late'!$G$1:$BT$134,9,FALSE))</f>
        <v/>
      </c>
      <c r="BI541" s="27"/>
      <c r="BJ541">
        <v>3.06</v>
      </c>
      <c r="BK541">
        <v>26.42</v>
      </c>
      <c r="BM541" s="28" t="s">
        <v>682</v>
      </c>
      <c r="BN541" s="28" t="str">
        <f>IF(ISERROR(VLOOKUP($J541,'[1]early late'!$G$1:$BT$134,40,FALSE)),"",VLOOKUP($J541,'[1]early late'!$G$1:$BT$134,40,FALSE))</f>
        <v/>
      </c>
      <c r="BO541" s="28" t="str">
        <f>IF(ISERROR(VLOOKUP($J541,'[1]early late'!$G$1:$BT$134,41,FALSE)),"",VLOOKUP($J541,'[1]early late'!$G$1:$BT$134,41,FALSE))</f>
        <v/>
      </c>
      <c r="BP541">
        <f t="shared" si="455"/>
        <v>-0.81</v>
      </c>
      <c r="BQ541">
        <f t="shared" si="432"/>
        <v>3.9400000000000013</v>
      </c>
      <c r="BR541">
        <f t="shared" si="433"/>
        <v>4.7500000000000018</v>
      </c>
      <c r="BS541">
        <f t="shared" si="456"/>
        <v>1.3</v>
      </c>
      <c r="BT541">
        <f t="shared" si="434"/>
        <v>3.0100000000000016</v>
      </c>
      <c r="BU541">
        <f t="shared" si="435"/>
        <v>1.7100000000000044</v>
      </c>
      <c r="BW541" s="24">
        <f t="shared" si="467"/>
        <v>0</v>
      </c>
      <c r="BX541" s="24">
        <f t="shared" si="436"/>
        <v>1.871</v>
      </c>
      <c r="BY541" s="24">
        <f t="shared" si="437"/>
        <v>0.99</v>
      </c>
      <c r="BZ541" s="24">
        <f t="shared" si="438"/>
        <v>-1.45</v>
      </c>
      <c r="CA541" s="24">
        <f t="shared" si="439"/>
        <v>1</v>
      </c>
      <c r="CB541" s="24" t="str">
        <f t="shared" si="457"/>
        <v/>
      </c>
      <c r="CC541" s="24">
        <f t="shared" si="440"/>
        <v>1</v>
      </c>
      <c r="CD541" s="25">
        <f t="shared" si="441"/>
        <v>0</v>
      </c>
      <c r="CE541" s="24">
        <f t="shared" si="442"/>
        <v>0</v>
      </c>
      <c r="CF541">
        <f t="shared" si="443"/>
        <v>1</v>
      </c>
      <c r="CG541">
        <f t="shared" si="458"/>
        <v>1</v>
      </c>
      <c r="CH541">
        <f t="shared" si="459"/>
        <v>1</v>
      </c>
      <c r="CI541">
        <f t="shared" si="460"/>
        <v>0</v>
      </c>
      <c r="CJ541">
        <f t="shared" si="461"/>
        <v>1</v>
      </c>
      <c r="CK541" t="str">
        <f t="shared" si="463"/>
        <v/>
      </c>
      <c r="CL541" t="str">
        <f t="shared" si="468"/>
        <v/>
      </c>
      <c r="CM541" t="str">
        <f t="shared" si="469"/>
        <v/>
      </c>
      <c r="CN541" t="str">
        <f t="shared" si="444"/>
        <v/>
      </c>
      <c r="CO541">
        <f t="shared" si="445"/>
        <v>1</v>
      </c>
    </row>
    <row r="542" spans="1:93" ht="16" hidden="1" x14ac:dyDescent="0.2">
      <c r="A542">
        <v>276</v>
      </c>
      <c r="B542" t="s">
        <v>773</v>
      </c>
      <c r="C542" t="s">
        <v>94</v>
      </c>
      <c r="J542" t="str">
        <f t="shared" si="425"/>
        <v>Michael Hashim_0</v>
      </c>
      <c r="K542" s="22">
        <v>16390</v>
      </c>
      <c r="L542">
        <v>1</v>
      </c>
      <c r="M542" s="22" t="s">
        <v>774</v>
      </c>
      <c r="N542" s="22"/>
      <c r="O542">
        <v>0</v>
      </c>
      <c r="P542">
        <v>0</v>
      </c>
      <c r="Q542">
        <v>0</v>
      </c>
      <c r="R542">
        <f t="shared" si="426"/>
        <v>0</v>
      </c>
      <c r="S542">
        <f t="shared" si="427"/>
        <v>0</v>
      </c>
      <c r="T542">
        <f t="shared" si="428"/>
        <v>0</v>
      </c>
      <c r="U542">
        <f t="shared" si="429"/>
        <v>0</v>
      </c>
      <c r="V542">
        <f t="shared" si="430"/>
        <v>0</v>
      </c>
      <c r="W542">
        <f t="shared" si="464"/>
        <v>1</v>
      </c>
      <c r="X542">
        <f t="shared" si="431"/>
        <v>0</v>
      </c>
      <c r="Y542" s="22" t="s">
        <v>775</v>
      </c>
      <c r="Z542">
        <v>0</v>
      </c>
      <c r="AA542">
        <f t="shared" si="470"/>
        <v>1</v>
      </c>
      <c r="AB542">
        <f t="shared" si="465"/>
        <v>1</v>
      </c>
      <c r="AC542">
        <v>1</v>
      </c>
      <c r="AD542">
        <v>0</v>
      </c>
      <c r="AE542">
        <f t="shared" ref="AE542:AE605" si="471">IF(ISERROR(SEARCH("ectro",Y542)),0,1)</f>
        <v>0</v>
      </c>
      <c r="AF542" s="23">
        <f t="shared" si="453"/>
        <v>1</v>
      </c>
      <c r="AG542">
        <f t="shared" ref="AG542:AG573" si="472">IF(ISERROR(SEARCH("entro",Y542)),0,1)</f>
        <v>0</v>
      </c>
      <c r="AH542">
        <v>0</v>
      </c>
      <c r="AJ542">
        <f t="shared" si="466"/>
        <v>0</v>
      </c>
      <c r="AK542" s="22" t="s">
        <v>776</v>
      </c>
      <c r="AN542">
        <v>17</v>
      </c>
      <c r="AO542" s="24">
        <v>1</v>
      </c>
      <c r="AP542" s="25">
        <f t="shared" si="454"/>
        <v>66.528767123287665</v>
      </c>
      <c r="AQ542">
        <v>1</v>
      </c>
      <c r="AS542" s="26">
        <v>0</v>
      </c>
      <c r="AT542" s="24">
        <v>1</v>
      </c>
      <c r="AU542" s="27"/>
      <c r="AV542" s="27"/>
      <c r="AW542" s="29">
        <v>41026</v>
      </c>
      <c r="AX542" s="22" t="str">
        <f>IF(ISERROR(VLOOKUP($J542,'[1]early late'!$G$1:$BT$134,7,FALSE)),"",VLOOKUP($J542,'[1]early late'!$G$1:$BT$134,7,FALSE))</f>
        <v/>
      </c>
      <c r="AY542" s="29">
        <v>41066</v>
      </c>
      <c r="AZ542" s="27">
        <v>1.3</v>
      </c>
      <c r="BA542" t="s">
        <v>118</v>
      </c>
      <c r="BB542" s="25">
        <f t="shared" si="448"/>
        <v>1</v>
      </c>
      <c r="BC542">
        <v>2.2400000000000002</v>
      </c>
      <c r="BD542">
        <v>15.09</v>
      </c>
      <c r="BE542">
        <v>1.47</v>
      </c>
      <c r="BF542">
        <v>13.54</v>
      </c>
      <c r="BG542" s="27" t="str">
        <f>IF(ISERROR(VLOOKUP($J542,'[1]early late'!$G$1:$BT$134,8,FALSE)),"",VLOOKUP($J542,'[1]early late'!$G$1:$BT$134,8,FALSE))</f>
        <v/>
      </c>
      <c r="BH542" s="27" t="str">
        <f>IF(ISERROR(VLOOKUP($J542,'[1]early late'!$G$1:$BT$134,9,FALSE)),"",VLOOKUP($J542,'[1]early late'!$G$1:$BT$134,9,FALSE))</f>
        <v/>
      </c>
      <c r="BJ542">
        <v>1.41</v>
      </c>
      <c r="BK542">
        <v>15.72</v>
      </c>
      <c r="BM542" t="s">
        <v>777</v>
      </c>
      <c r="BN542" s="28" t="str">
        <f>IF(ISERROR(VLOOKUP($J542,'[1]early late'!$G$1:$BT$134,40,FALSE)),"",VLOOKUP($J542,'[1]early late'!$G$1:$BT$134,40,FALSE))</f>
        <v/>
      </c>
      <c r="BO542" s="28" t="str">
        <f>IF(ISERROR(VLOOKUP($J542,'[1]early late'!$G$1:$BT$134,41,FALSE)),"",VLOOKUP($J542,'[1]early late'!$G$1:$BT$134,41,FALSE))</f>
        <v/>
      </c>
      <c r="BP542">
        <f t="shared" si="455"/>
        <v>-0.77000000000000024</v>
      </c>
      <c r="BQ542">
        <f t="shared" si="432"/>
        <v>-1.5500000000000007</v>
      </c>
      <c r="BR542">
        <f t="shared" si="433"/>
        <v>-0.78000000000000047</v>
      </c>
      <c r="BS542">
        <f t="shared" si="456"/>
        <v>-0.83000000000000029</v>
      </c>
      <c r="BT542">
        <f t="shared" si="434"/>
        <v>0.63000000000000078</v>
      </c>
      <c r="BU542">
        <f t="shared" si="435"/>
        <v>1.4600000000000009</v>
      </c>
      <c r="BW542" s="24">
        <f t="shared" si="467"/>
        <v>0</v>
      </c>
      <c r="BX542" s="24">
        <f t="shared" si="436"/>
        <v>-1.2</v>
      </c>
      <c r="BY542" s="24">
        <f t="shared" si="437"/>
        <v>1.0800000000000003</v>
      </c>
      <c r="BZ542" s="24">
        <f t="shared" si="438"/>
        <v>-0.8600000000000001</v>
      </c>
      <c r="CA542" s="24">
        <f t="shared" si="439"/>
        <v>0</v>
      </c>
      <c r="CB542" s="24" t="str">
        <f t="shared" si="457"/>
        <v/>
      </c>
      <c r="CC542" s="24">
        <f t="shared" si="440"/>
        <v>1</v>
      </c>
      <c r="CD542" s="25">
        <f t="shared" si="441"/>
        <v>0</v>
      </c>
      <c r="CE542" s="24">
        <f t="shared" si="442"/>
        <v>1</v>
      </c>
      <c r="CF542">
        <f t="shared" si="443"/>
        <v>1</v>
      </c>
      <c r="CG542">
        <f t="shared" si="458"/>
        <v>0</v>
      </c>
      <c r="CH542">
        <f t="shared" si="459"/>
        <v>0</v>
      </c>
      <c r="CI542">
        <f t="shared" si="460"/>
        <v>0</v>
      </c>
      <c r="CJ542">
        <f t="shared" si="461"/>
        <v>0</v>
      </c>
      <c r="CK542" t="str">
        <f t="shared" si="463"/>
        <v/>
      </c>
      <c r="CL542" t="str">
        <f t="shared" si="468"/>
        <v/>
      </c>
      <c r="CM542" t="str">
        <f t="shared" si="469"/>
        <v/>
      </c>
      <c r="CN542" t="str">
        <f t="shared" si="444"/>
        <v/>
      </c>
      <c r="CO542">
        <f t="shared" si="445"/>
        <v>1</v>
      </c>
    </row>
    <row r="543" spans="1:93" ht="16" x14ac:dyDescent="0.2">
      <c r="A543">
        <v>318</v>
      </c>
      <c r="B543" t="s">
        <v>861</v>
      </c>
      <c r="C543" t="s">
        <v>94</v>
      </c>
      <c r="J543" t="str">
        <f t="shared" si="425"/>
        <v>Dora Oren_0</v>
      </c>
      <c r="K543" s="22">
        <v>23993</v>
      </c>
      <c r="L543">
        <v>0</v>
      </c>
      <c r="M543" s="22"/>
      <c r="N543" s="22"/>
      <c r="O543">
        <v>0</v>
      </c>
      <c r="P543">
        <v>0</v>
      </c>
      <c r="Q543">
        <v>0</v>
      </c>
      <c r="R543">
        <f t="shared" si="426"/>
        <v>0</v>
      </c>
      <c r="S543">
        <f t="shared" si="427"/>
        <v>0</v>
      </c>
      <c r="T543">
        <f t="shared" si="428"/>
        <v>0</v>
      </c>
      <c r="U543">
        <f t="shared" si="429"/>
        <v>0</v>
      </c>
      <c r="V543">
        <f t="shared" si="430"/>
        <v>0</v>
      </c>
      <c r="W543">
        <f t="shared" si="464"/>
        <v>0</v>
      </c>
      <c r="X543">
        <f t="shared" si="431"/>
        <v>0</v>
      </c>
      <c r="Y543" s="22" t="s">
        <v>158</v>
      </c>
      <c r="Z543">
        <v>0</v>
      </c>
      <c r="AA543">
        <f t="shared" si="470"/>
        <v>1</v>
      </c>
      <c r="AB543">
        <f t="shared" si="465"/>
        <v>0</v>
      </c>
      <c r="AC543">
        <v>0</v>
      </c>
      <c r="AD543">
        <v>0</v>
      </c>
      <c r="AE543">
        <f t="shared" si="471"/>
        <v>0</v>
      </c>
      <c r="AF543" s="23">
        <f t="shared" si="453"/>
        <v>0</v>
      </c>
      <c r="AG543">
        <f t="shared" si="472"/>
        <v>0</v>
      </c>
      <c r="AH543">
        <v>0</v>
      </c>
      <c r="AJ543">
        <f t="shared" si="466"/>
        <v>0</v>
      </c>
      <c r="AK543" s="22"/>
      <c r="AN543">
        <v>15</v>
      </c>
      <c r="AO543" s="24">
        <f>IF(ISERROR(VLOOKUP($J543,[1]Dominace!$G$1:$AZ$139,3,FALSE)),"",VLOOKUP($J543,[1]Dominace!$G$1:$AZ$139,3,FALSE))</f>
        <v>2</v>
      </c>
      <c r="AP543" s="25">
        <f t="shared" si="454"/>
        <v>47.07123287671233</v>
      </c>
      <c r="AQ543">
        <v>1</v>
      </c>
      <c r="AR543">
        <v>1</v>
      </c>
      <c r="AS543" s="26">
        <v>0</v>
      </c>
      <c r="AT543" s="24">
        <v>1</v>
      </c>
      <c r="AU543" s="27"/>
      <c r="AV543" s="27"/>
      <c r="AW543" s="33">
        <v>41423</v>
      </c>
      <c r="AX543" s="22" t="str">
        <f>IF(ISERROR(VLOOKUP($J543,'[1]early late'!$G$1:$BT$134,7,FALSE)),"",VLOOKUP($J543,'[1]early late'!$G$1:$BT$134,7,FALSE))</f>
        <v/>
      </c>
      <c r="AY543" s="22">
        <v>41849</v>
      </c>
      <c r="AZ543" s="27">
        <f t="shared" ref="AZ543:AZ587" si="473">IF(AND(ISNUMBER(AW543),ISNUMBER(AY543)),DAYS360(AW543,AY543)/30,"")</f>
        <v>14</v>
      </c>
      <c r="BA543" t="s">
        <v>118</v>
      </c>
      <c r="BB543" s="25">
        <v>1</v>
      </c>
      <c r="BC543">
        <v>2.819</v>
      </c>
      <c r="BD543">
        <v>16.308</v>
      </c>
      <c r="BE543">
        <v>3.0289999999999999</v>
      </c>
      <c r="BF543">
        <v>16.866</v>
      </c>
      <c r="BG543" s="27" t="str">
        <f>IF(ISERROR(VLOOKUP($J543,'[1]early late'!$G$1:$BT$134,8,FALSE)),"",VLOOKUP($J543,'[1]early late'!$G$1:$BT$134,8,FALSE))</f>
        <v/>
      </c>
      <c r="BH543" s="27" t="str">
        <f>IF(ISERROR(VLOOKUP($J543,'[1]early late'!$G$1:$BT$134,9,FALSE)),"",VLOOKUP($J543,'[1]early late'!$G$1:$BT$134,9,FALSE))</f>
        <v/>
      </c>
      <c r="BJ543">
        <v>3.21</v>
      </c>
      <c r="BK543">
        <v>15.59</v>
      </c>
      <c r="BL543">
        <v>1</v>
      </c>
      <c r="BN543" s="28" t="str">
        <f>IF(ISERROR(VLOOKUP($J543,'[1]early late'!$G$1:$BT$134,40,FALSE)),"",VLOOKUP($J543,'[1]early late'!$G$1:$BT$134,40,FALSE))</f>
        <v/>
      </c>
      <c r="BO543" s="28" t="str">
        <f>IF(ISERROR(VLOOKUP($J543,'[1]early late'!$G$1:$BT$134,41,FALSE)),"",VLOOKUP($J543,'[1]early late'!$G$1:$BT$134,41,FALSE))</f>
        <v/>
      </c>
      <c r="BP543">
        <f t="shared" si="455"/>
        <v>0.20999999999999996</v>
      </c>
      <c r="BQ543">
        <f t="shared" si="432"/>
        <v>0.55799999999999983</v>
      </c>
      <c r="BR543">
        <f t="shared" si="433"/>
        <v>0.34799999999999986</v>
      </c>
      <c r="BS543">
        <f t="shared" si="456"/>
        <v>0.39100000000000001</v>
      </c>
      <c r="BT543">
        <f t="shared" si="434"/>
        <v>-0.71799999999999997</v>
      </c>
      <c r="BU543">
        <f t="shared" si="435"/>
        <v>-1.1090000000000018</v>
      </c>
      <c r="BW543" s="24">
        <f t="shared" si="467"/>
        <v>0</v>
      </c>
      <c r="BX543" s="24">
        <f t="shared" si="436"/>
        <v>-0.29999999999999982</v>
      </c>
      <c r="BY543" s="24">
        <f t="shared" si="437"/>
        <v>1.1619999999999999</v>
      </c>
      <c r="BZ543" s="24">
        <f t="shared" si="438"/>
        <v>0.35699999999999976</v>
      </c>
      <c r="CA543" s="24">
        <f t="shared" si="439"/>
        <v>0</v>
      </c>
      <c r="CB543" s="24" t="str">
        <f t="shared" si="457"/>
        <v/>
      </c>
      <c r="CC543" s="24">
        <f t="shared" si="440"/>
        <v>0</v>
      </c>
      <c r="CD543" s="25">
        <f t="shared" si="441"/>
        <v>0</v>
      </c>
      <c r="CE543" s="24">
        <f t="shared" si="442"/>
        <v>1</v>
      </c>
      <c r="CF543">
        <f t="shared" si="443"/>
        <v>1</v>
      </c>
      <c r="CG543">
        <f t="shared" si="458"/>
        <v>1</v>
      </c>
      <c r="CH543">
        <f t="shared" si="459"/>
        <v>0</v>
      </c>
      <c r="CI543">
        <f t="shared" si="460"/>
        <v>1</v>
      </c>
      <c r="CJ543">
        <f t="shared" si="461"/>
        <v>1</v>
      </c>
      <c r="CK543" t="str">
        <f t="shared" si="463"/>
        <v/>
      </c>
      <c r="CL543" t="str">
        <f t="shared" si="468"/>
        <v/>
      </c>
      <c r="CM543" t="str">
        <f t="shared" si="469"/>
        <v/>
      </c>
      <c r="CN543" t="str">
        <f t="shared" si="444"/>
        <v/>
      </c>
      <c r="CO543" t="str">
        <f t="shared" si="445"/>
        <v/>
      </c>
    </row>
    <row r="544" spans="1:93" ht="16" x14ac:dyDescent="0.2">
      <c r="A544">
        <v>319</v>
      </c>
      <c r="B544" t="s">
        <v>861</v>
      </c>
      <c r="C544" t="s">
        <v>94</v>
      </c>
      <c r="J544" t="str">
        <f t="shared" si="425"/>
        <v>Dora Oren_1</v>
      </c>
      <c r="K544" s="22">
        <v>23993</v>
      </c>
      <c r="L544">
        <v>0</v>
      </c>
      <c r="M544" s="22"/>
      <c r="N544" s="22"/>
      <c r="O544">
        <v>0</v>
      </c>
      <c r="P544">
        <v>0</v>
      </c>
      <c r="Q544">
        <v>0</v>
      </c>
      <c r="R544">
        <f t="shared" si="426"/>
        <v>0</v>
      </c>
      <c r="S544">
        <f t="shared" si="427"/>
        <v>0</v>
      </c>
      <c r="T544">
        <f t="shared" si="428"/>
        <v>0</v>
      </c>
      <c r="U544">
        <f t="shared" si="429"/>
        <v>0</v>
      </c>
      <c r="V544">
        <f t="shared" si="430"/>
        <v>0</v>
      </c>
      <c r="W544">
        <f t="shared" si="464"/>
        <v>0</v>
      </c>
      <c r="X544">
        <f t="shared" si="431"/>
        <v>0</v>
      </c>
      <c r="Y544" s="22" t="s">
        <v>158</v>
      </c>
      <c r="Z544">
        <v>0</v>
      </c>
      <c r="AA544">
        <f t="shared" si="470"/>
        <v>1</v>
      </c>
      <c r="AB544">
        <f t="shared" si="465"/>
        <v>0</v>
      </c>
      <c r="AC544">
        <v>0</v>
      </c>
      <c r="AD544">
        <v>0</v>
      </c>
      <c r="AE544">
        <f t="shared" si="471"/>
        <v>0</v>
      </c>
      <c r="AF544" s="23">
        <f t="shared" si="453"/>
        <v>0</v>
      </c>
      <c r="AG544">
        <f t="shared" si="472"/>
        <v>0</v>
      </c>
      <c r="AH544">
        <v>0</v>
      </c>
      <c r="AJ544">
        <f t="shared" si="466"/>
        <v>0</v>
      </c>
      <c r="AK544" s="22"/>
      <c r="AN544">
        <v>15</v>
      </c>
      <c r="AO544" s="24">
        <f>IF(ISERROR(VLOOKUP($J544,[1]Dominace!$G$1:$AZ$139,3,FALSE)),"",VLOOKUP($J544,[1]Dominace!$G$1:$AZ$139,3,FALSE))</f>
        <v>2</v>
      </c>
      <c r="AP544" s="25">
        <f t="shared" si="454"/>
        <v>47.07123287671233</v>
      </c>
      <c r="AQ544">
        <v>1</v>
      </c>
      <c r="AR544">
        <v>1</v>
      </c>
      <c r="AS544" s="26">
        <v>1</v>
      </c>
      <c r="AT544" s="24">
        <v>1</v>
      </c>
      <c r="AU544" s="27"/>
      <c r="AV544" s="27"/>
      <c r="AW544" s="33">
        <v>41423</v>
      </c>
      <c r="AX544" s="22" t="str">
        <f>IF(ISERROR(VLOOKUP($J544,'[1]early late'!$G$1:$BT$134,7,FALSE)),"",VLOOKUP($J544,'[1]early late'!$G$1:$BT$134,7,FALSE))</f>
        <v/>
      </c>
      <c r="AY544" s="22">
        <v>41849</v>
      </c>
      <c r="AZ544" s="27">
        <f t="shared" si="473"/>
        <v>14</v>
      </c>
      <c r="BA544" t="s">
        <v>118</v>
      </c>
      <c r="BB544" s="25">
        <v>1</v>
      </c>
      <c r="BC544">
        <v>1.657</v>
      </c>
      <c r="BD544">
        <v>14.954000000000001</v>
      </c>
      <c r="BE544">
        <v>2.6720000000000002</v>
      </c>
      <c r="BF544">
        <v>16.273</v>
      </c>
      <c r="BG544" s="27" t="str">
        <f>IF(ISERROR(VLOOKUP($J544,'[1]early late'!$G$1:$BT$134,8,FALSE)),"",VLOOKUP($J544,'[1]early late'!$G$1:$BT$134,8,FALSE))</f>
        <v/>
      </c>
      <c r="BH544" s="27" t="str">
        <f>IF(ISERROR(VLOOKUP($J544,'[1]early late'!$G$1:$BT$134,9,FALSE)),"",VLOOKUP($J544,'[1]early late'!$G$1:$BT$134,9,FALSE))</f>
        <v/>
      </c>
      <c r="BJ544">
        <v>3.51</v>
      </c>
      <c r="BK544">
        <v>16.190000000000001</v>
      </c>
      <c r="BL544">
        <v>1</v>
      </c>
      <c r="BN544" s="28" t="str">
        <f>IF(ISERROR(VLOOKUP($J544,'[1]early late'!$G$1:$BT$134,40,FALSE)),"",VLOOKUP($J544,'[1]early late'!$G$1:$BT$134,40,FALSE))</f>
        <v/>
      </c>
      <c r="BO544" s="28" t="str">
        <f>IF(ISERROR(VLOOKUP($J544,'[1]early late'!$G$1:$BT$134,41,FALSE)),"",VLOOKUP($J544,'[1]early late'!$G$1:$BT$134,41,FALSE))</f>
        <v/>
      </c>
      <c r="BP544">
        <f t="shared" si="455"/>
        <v>1.0150000000000001</v>
      </c>
      <c r="BQ544">
        <f t="shared" si="432"/>
        <v>1.3189999999999991</v>
      </c>
      <c r="BR544">
        <f t="shared" si="433"/>
        <v>0.30399999999999894</v>
      </c>
      <c r="BS544">
        <f t="shared" si="456"/>
        <v>1.8529999999999998</v>
      </c>
      <c r="BT544">
        <f t="shared" si="434"/>
        <v>1.2360000000000007</v>
      </c>
      <c r="BU544">
        <f t="shared" si="435"/>
        <v>-0.6169999999999991</v>
      </c>
      <c r="BW544" s="24">
        <f t="shared" si="467"/>
        <v>1</v>
      </c>
      <c r="BX544" s="24">
        <f t="shared" si="436"/>
        <v>0.29999999999999982</v>
      </c>
      <c r="BY544" s="24">
        <f t="shared" si="437"/>
        <v>-1.1619999999999999</v>
      </c>
      <c r="BZ544" s="24">
        <f t="shared" si="438"/>
        <v>-0.35699999999999976</v>
      </c>
      <c r="CA544" s="24">
        <f t="shared" si="439"/>
        <v>0</v>
      </c>
      <c r="CB544" s="24">
        <f t="shared" si="457"/>
        <v>0</v>
      </c>
      <c r="CC544" s="24">
        <f t="shared" si="440"/>
        <v>0</v>
      </c>
      <c r="CD544" s="25">
        <f t="shared" si="441"/>
        <v>0</v>
      </c>
      <c r="CE544" s="24">
        <f t="shared" si="442"/>
        <v>1</v>
      </c>
      <c r="CF544">
        <f t="shared" si="443"/>
        <v>1</v>
      </c>
      <c r="CG544">
        <f t="shared" si="458"/>
        <v>1</v>
      </c>
      <c r="CH544">
        <f t="shared" si="459"/>
        <v>1</v>
      </c>
      <c r="CI544">
        <f t="shared" si="460"/>
        <v>1</v>
      </c>
      <c r="CJ544">
        <f t="shared" si="461"/>
        <v>1</v>
      </c>
      <c r="CK544" t="str">
        <f t="shared" si="463"/>
        <v/>
      </c>
      <c r="CL544" t="str">
        <f t="shared" si="468"/>
        <v/>
      </c>
      <c r="CM544" t="str">
        <f t="shared" si="469"/>
        <v/>
      </c>
      <c r="CN544" t="str">
        <f t="shared" si="444"/>
        <v/>
      </c>
      <c r="CO544" t="str">
        <f t="shared" si="445"/>
        <v/>
      </c>
    </row>
    <row r="545" spans="1:93" ht="16" hidden="1" x14ac:dyDescent="0.2">
      <c r="A545">
        <v>320</v>
      </c>
      <c r="B545" t="s">
        <v>862</v>
      </c>
      <c r="C545" t="s">
        <v>94</v>
      </c>
      <c r="J545" t="str">
        <f t="shared" si="425"/>
        <v>Donna Bright_0</v>
      </c>
      <c r="K545" s="22">
        <v>17334</v>
      </c>
      <c r="L545">
        <v>0</v>
      </c>
      <c r="M545" s="22"/>
      <c r="N545" s="22"/>
      <c r="O545">
        <v>0</v>
      </c>
      <c r="P545">
        <v>0</v>
      </c>
      <c r="Q545">
        <v>0</v>
      </c>
      <c r="R545">
        <f t="shared" si="426"/>
        <v>0</v>
      </c>
      <c r="S545">
        <f t="shared" si="427"/>
        <v>0</v>
      </c>
      <c r="T545">
        <f t="shared" si="428"/>
        <v>0</v>
      </c>
      <c r="U545">
        <f t="shared" si="429"/>
        <v>0</v>
      </c>
      <c r="V545">
        <f t="shared" si="430"/>
        <v>0</v>
      </c>
      <c r="W545">
        <f t="shared" si="464"/>
        <v>0</v>
      </c>
      <c r="X545">
        <f t="shared" si="431"/>
        <v>0</v>
      </c>
      <c r="Y545" s="22" t="s">
        <v>456</v>
      </c>
      <c r="Z545">
        <v>0</v>
      </c>
      <c r="AA545">
        <f t="shared" si="470"/>
        <v>1</v>
      </c>
      <c r="AB545">
        <f t="shared" si="465"/>
        <v>0</v>
      </c>
      <c r="AC545">
        <v>0</v>
      </c>
      <c r="AD545">
        <v>0</v>
      </c>
      <c r="AE545">
        <f t="shared" si="471"/>
        <v>1</v>
      </c>
      <c r="AF545" s="23">
        <v>1</v>
      </c>
      <c r="AG545">
        <f t="shared" si="472"/>
        <v>0</v>
      </c>
      <c r="AH545">
        <v>0</v>
      </c>
      <c r="AJ545">
        <f t="shared" si="466"/>
        <v>0</v>
      </c>
      <c r="AK545" s="22" t="s">
        <v>863</v>
      </c>
      <c r="AN545">
        <v>14</v>
      </c>
      <c r="AO545" s="24">
        <f>IF(ISERROR(VLOOKUP($J545,[1]Dominace!$G$1:$AZ$139,3,FALSE)),"",VLOOKUP($J545,[1]Dominace!$G$1:$AZ$139,3,FALSE))</f>
        <v>2</v>
      </c>
      <c r="AP545" s="25">
        <f t="shared" si="454"/>
        <v>65.147945205479445</v>
      </c>
      <c r="AQ545">
        <v>1</v>
      </c>
      <c r="AR545">
        <v>1</v>
      </c>
      <c r="AS545" s="26">
        <v>0</v>
      </c>
      <c r="AT545" s="24">
        <v>1</v>
      </c>
      <c r="AU545" s="27"/>
      <c r="AV545" s="27"/>
      <c r="AW545" s="33">
        <v>41460</v>
      </c>
      <c r="AX545" s="22" t="str">
        <f>IF(ISERROR(VLOOKUP($J545,'[1]early late'!$G$1:$BT$134,7,FALSE)),"",VLOOKUP($J545,'[1]early late'!$G$1:$BT$134,7,FALSE))</f>
        <v/>
      </c>
      <c r="AY545" s="22">
        <v>41513</v>
      </c>
      <c r="AZ545" s="27">
        <f t="shared" si="473"/>
        <v>1.7333333333333334</v>
      </c>
      <c r="BA545" t="s">
        <v>101</v>
      </c>
      <c r="BB545" s="25">
        <v>0</v>
      </c>
      <c r="BC545">
        <v>0.53700000000000003</v>
      </c>
      <c r="BD545">
        <v>22.864000000000001</v>
      </c>
      <c r="BE545">
        <v>2.9</v>
      </c>
      <c r="BF545">
        <v>24.052</v>
      </c>
      <c r="BG545" s="27" t="str">
        <f>IF(ISERROR(VLOOKUP($J545,'[1]early late'!$G$1:$BT$134,8,FALSE)),"",VLOOKUP($J545,'[1]early late'!$G$1:$BT$134,8,FALSE))</f>
        <v/>
      </c>
      <c r="BH545" s="27" t="str">
        <f>IF(ISERROR(VLOOKUP($J545,'[1]early late'!$G$1:$BT$134,9,FALSE)),"",VLOOKUP($J545,'[1]early late'!$G$1:$BT$134,9,FALSE))</f>
        <v/>
      </c>
      <c r="BJ545">
        <v>3.75</v>
      </c>
      <c r="BK545">
        <v>22.68</v>
      </c>
      <c r="BL545">
        <v>0</v>
      </c>
      <c r="BN545" s="28" t="str">
        <f>IF(ISERROR(VLOOKUP($J545,'[1]early late'!$G$1:$BT$134,40,FALSE)),"",VLOOKUP($J545,'[1]early late'!$G$1:$BT$134,40,FALSE))</f>
        <v/>
      </c>
      <c r="BO545" s="28" t="str">
        <f>IF(ISERROR(VLOOKUP($J545,'[1]early late'!$G$1:$BT$134,41,FALSE)),"",VLOOKUP($J545,'[1]early late'!$G$1:$BT$134,41,FALSE))</f>
        <v/>
      </c>
      <c r="BP545">
        <f t="shared" si="455"/>
        <v>2.363</v>
      </c>
      <c r="BQ545">
        <f t="shared" si="432"/>
        <v>1.1879999999999988</v>
      </c>
      <c r="BR545">
        <f t="shared" si="433"/>
        <v>-1.1750000000000012</v>
      </c>
      <c r="BS545">
        <f t="shared" si="456"/>
        <v>3.2130000000000001</v>
      </c>
      <c r="BT545">
        <f t="shared" si="434"/>
        <v>-0.18400000000000105</v>
      </c>
      <c r="BU545">
        <f t="shared" si="435"/>
        <v>-3.397000000000002</v>
      </c>
      <c r="BW545" s="24">
        <f t="shared" si="467"/>
        <v>1</v>
      </c>
      <c r="BX545" s="24">
        <f t="shared" si="436"/>
        <v>0.89999999999999991</v>
      </c>
      <c r="BY545" s="24">
        <f t="shared" si="437"/>
        <v>-1.0339999999999998</v>
      </c>
      <c r="BZ545" s="24">
        <f t="shared" si="438"/>
        <v>0.19300000000000006</v>
      </c>
      <c r="CA545" s="24">
        <f t="shared" si="439"/>
        <v>0</v>
      </c>
      <c r="CB545" s="24">
        <f t="shared" si="457"/>
        <v>0</v>
      </c>
      <c r="CC545" s="24">
        <f t="shared" si="440"/>
        <v>1</v>
      </c>
      <c r="CD545" s="25">
        <f t="shared" si="441"/>
        <v>0</v>
      </c>
      <c r="CE545" s="24">
        <f t="shared" si="442"/>
        <v>1</v>
      </c>
      <c r="CF545">
        <f t="shared" si="443"/>
        <v>1</v>
      </c>
      <c r="CG545">
        <f t="shared" si="458"/>
        <v>1</v>
      </c>
      <c r="CH545">
        <f t="shared" si="459"/>
        <v>1</v>
      </c>
      <c r="CI545">
        <f t="shared" si="460"/>
        <v>1</v>
      </c>
      <c r="CJ545">
        <f t="shared" si="461"/>
        <v>1</v>
      </c>
      <c r="CK545" t="str">
        <f t="shared" si="463"/>
        <v/>
      </c>
      <c r="CL545" t="str">
        <f t="shared" si="468"/>
        <v/>
      </c>
      <c r="CM545" t="str">
        <f t="shared" si="469"/>
        <v/>
      </c>
      <c r="CN545" t="str">
        <f t="shared" si="444"/>
        <v/>
      </c>
      <c r="CO545" t="str">
        <f t="shared" si="445"/>
        <v/>
      </c>
    </row>
    <row r="546" spans="1:93" ht="16" hidden="1" x14ac:dyDescent="0.2">
      <c r="A546">
        <v>321</v>
      </c>
      <c r="B546" t="s">
        <v>862</v>
      </c>
      <c r="C546" t="s">
        <v>94</v>
      </c>
      <c r="J546" t="str">
        <f t="shared" si="425"/>
        <v>Donna Bright_1</v>
      </c>
      <c r="K546" s="22">
        <v>17334</v>
      </c>
      <c r="L546">
        <v>0</v>
      </c>
      <c r="M546" s="22"/>
      <c r="N546" s="22"/>
      <c r="O546">
        <v>0</v>
      </c>
      <c r="P546">
        <v>0</v>
      </c>
      <c r="Q546">
        <v>0</v>
      </c>
      <c r="R546">
        <f t="shared" si="426"/>
        <v>0</v>
      </c>
      <c r="S546">
        <f t="shared" si="427"/>
        <v>0</v>
      </c>
      <c r="T546">
        <f t="shared" si="428"/>
        <v>0</v>
      </c>
      <c r="U546">
        <f t="shared" si="429"/>
        <v>0</v>
      </c>
      <c r="V546">
        <f t="shared" si="430"/>
        <v>0</v>
      </c>
      <c r="W546">
        <f t="shared" si="464"/>
        <v>0</v>
      </c>
      <c r="X546">
        <f t="shared" si="431"/>
        <v>0</v>
      </c>
      <c r="Y546" s="22" t="s">
        <v>456</v>
      </c>
      <c r="Z546">
        <v>0</v>
      </c>
      <c r="AA546">
        <f t="shared" si="470"/>
        <v>1</v>
      </c>
      <c r="AB546">
        <f t="shared" si="465"/>
        <v>0</v>
      </c>
      <c r="AC546">
        <v>0</v>
      </c>
      <c r="AD546">
        <v>0</v>
      </c>
      <c r="AE546">
        <f t="shared" si="471"/>
        <v>1</v>
      </c>
      <c r="AF546" s="23">
        <v>1</v>
      </c>
      <c r="AG546">
        <f t="shared" si="472"/>
        <v>0</v>
      </c>
      <c r="AH546">
        <v>0</v>
      </c>
      <c r="AJ546">
        <f t="shared" si="466"/>
        <v>0</v>
      </c>
      <c r="AK546" s="22" t="s">
        <v>863</v>
      </c>
      <c r="AN546">
        <v>14</v>
      </c>
      <c r="AO546" s="24">
        <f>IF(ISERROR(VLOOKUP($J546,[1]Dominace!$G$1:$AZ$139,3,FALSE)),"",VLOOKUP($J546,[1]Dominace!$G$1:$AZ$139,3,FALSE))</f>
        <v>2</v>
      </c>
      <c r="AP546" s="25">
        <f t="shared" si="454"/>
        <v>65.147945205479445</v>
      </c>
      <c r="AQ546">
        <v>1</v>
      </c>
      <c r="AR546">
        <v>1</v>
      </c>
      <c r="AS546" s="26">
        <v>1</v>
      </c>
      <c r="AT546" s="24">
        <v>1</v>
      </c>
      <c r="AU546" s="27"/>
      <c r="AV546" s="27"/>
      <c r="AW546" s="33">
        <v>41460</v>
      </c>
      <c r="AX546" s="22" t="str">
        <f>IF(ISERROR(VLOOKUP($J546,'[1]early late'!$G$1:$BT$134,7,FALSE)),"",VLOOKUP($J546,'[1]early late'!$G$1:$BT$134,7,FALSE))</f>
        <v/>
      </c>
      <c r="AY546" s="22">
        <v>41513</v>
      </c>
      <c r="AZ546" s="27">
        <f t="shared" si="473"/>
        <v>1.7333333333333334</v>
      </c>
      <c r="BA546" t="s">
        <v>101</v>
      </c>
      <c r="BB546" s="25">
        <v>0</v>
      </c>
      <c r="BC546">
        <v>1.571</v>
      </c>
      <c r="BD546">
        <v>21.4</v>
      </c>
      <c r="BE546">
        <v>2.7069999999999999</v>
      </c>
      <c r="BF546">
        <v>24.879000000000001</v>
      </c>
      <c r="BG546" s="27" t="str">
        <f>IF(ISERROR(VLOOKUP($J546,'[1]early late'!$G$1:$BT$134,8,FALSE)),"",VLOOKUP($J546,'[1]early late'!$G$1:$BT$134,8,FALSE))</f>
        <v/>
      </c>
      <c r="BH546" s="27" t="str">
        <f>IF(ISERROR(VLOOKUP($J546,'[1]early late'!$G$1:$BT$134,9,FALSE)),"",VLOOKUP($J546,'[1]early late'!$G$1:$BT$134,9,FALSE))</f>
        <v/>
      </c>
      <c r="BJ546">
        <v>2.85</v>
      </c>
      <c r="BK546">
        <v>21.63</v>
      </c>
      <c r="BL546">
        <v>0</v>
      </c>
      <c r="BN546" s="28" t="str">
        <f>IF(ISERROR(VLOOKUP($J546,'[1]early late'!$G$1:$BT$134,40,FALSE)),"",VLOOKUP($J546,'[1]early late'!$G$1:$BT$134,40,FALSE))</f>
        <v/>
      </c>
      <c r="BO546" s="28" t="str">
        <f>IF(ISERROR(VLOOKUP($J546,'[1]early late'!$G$1:$BT$134,41,FALSE)),"",VLOOKUP($J546,'[1]early late'!$G$1:$BT$134,41,FALSE))</f>
        <v/>
      </c>
      <c r="BP546">
        <f t="shared" si="455"/>
        <v>1.1359999999999999</v>
      </c>
      <c r="BQ546">
        <f t="shared" si="432"/>
        <v>3.4790000000000028</v>
      </c>
      <c r="BR546">
        <f t="shared" si="433"/>
        <v>2.3430000000000026</v>
      </c>
      <c r="BS546">
        <f t="shared" si="456"/>
        <v>1.2790000000000001</v>
      </c>
      <c r="BT546">
        <f t="shared" si="434"/>
        <v>0.23000000000000043</v>
      </c>
      <c r="BU546">
        <f t="shared" si="435"/>
        <v>-1.0489999999999995</v>
      </c>
      <c r="BW546" s="24">
        <f t="shared" si="467"/>
        <v>0</v>
      </c>
      <c r="BX546" s="24">
        <f t="shared" si="436"/>
        <v>-0.89999999999999991</v>
      </c>
      <c r="BY546" s="24">
        <f t="shared" si="437"/>
        <v>1.0339999999999998</v>
      </c>
      <c r="BZ546" s="24">
        <f t="shared" si="438"/>
        <v>-0.19300000000000006</v>
      </c>
      <c r="CA546" s="24">
        <f t="shared" si="439"/>
        <v>0</v>
      </c>
      <c r="CB546" s="24" t="str">
        <f t="shared" si="457"/>
        <v/>
      </c>
      <c r="CC546" s="24">
        <f t="shared" si="440"/>
        <v>1</v>
      </c>
      <c r="CD546" s="25">
        <f t="shared" si="441"/>
        <v>0</v>
      </c>
      <c r="CE546" s="24">
        <f t="shared" si="442"/>
        <v>1</v>
      </c>
      <c r="CF546">
        <f t="shared" si="443"/>
        <v>1</v>
      </c>
      <c r="CG546">
        <f t="shared" si="458"/>
        <v>1</v>
      </c>
      <c r="CH546">
        <f t="shared" si="459"/>
        <v>1</v>
      </c>
      <c r="CI546">
        <f t="shared" si="460"/>
        <v>1</v>
      </c>
      <c r="CJ546">
        <f t="shared" si="461"/>
        <v>1</v>
      </c>
      <c r="CK546" t="str">
        <f t="shared" si="463"/>
        <v/>
      </c>
      <c r="CL546" t="str">
        <f t="shared" si="468"/>
        <v/>
      </c>
      <c r="CM546" t="str">
        <f t="shared" si="469"/>
        <v/>
      </c>
      <c r="CN546" t="str">
        <f t="shared" si="444"/>
        <v/>
      </c>
      <c r="CO546" t="str">
        <f t="shared" si="445"/>
        <v/>
      </c>
    </row>
    <row r="547" spans="1:93" ht="16" hidden="1" x14ac:dyDescent="0.2">
      <c r="A547">
        <v>322</v>
      </c>
      <c r="B547" t="s">
        <v>864</v>
      </c>
      <c r="C547" t="s">
        <v>94</v>
      </c>
      <c r="J547" t="str">
        <f t="shared" si="425"/>
        <v>Richard Schnell_1</v>
      </c>
      <c r="K547" s="22">
        <v>15224</v>
      </c>
      <c r="L547">
        <v>1</v>
      </c>
      <c r="M547" s="22" t="s">
        <v>776</v>
      </c>
      <c r="N547" s="22"/>
      <c r="O547">
        <v>0</v>
      </c>
      <c r="P547">
        <v>0</v>
      </c>
      <c r="Q547">
        <v>0</v>
      </c>
      <c r="R547">
        <f t="shared" si="426"/>
        <v>0</v>
      </c>
      <c r="S547">
        <f t="shared" si="427"/>
        <v>0</v>
      </c>
      <c r="T547">
        <f t="shared" si="428"/>
        <v>0</v>
      </c>
      <c r="U547">
        <f t="shared" si="429"/>
        <v>0</v>
      </c>
      <c r="V547">
        <f t="shared" si="430"/>
        <v>0</v>
      </c>
      <c r="W547">
        <f t="shared" si="464"/>
        <v>1</v>
      </c>
      <c r="X547">
        <f t="shared" si="431"/>
        <v>0</v>
      </c>
      <c r="Y547" s="22" t="s">
        <v>865</v>
      </c>
      <c r="Z547">
        <v>0</v>
      </c>
      <c r="AA547">
        <f t="shared" si="470"/>
        <v>1</v>
      </c>
      <c r="AB547">
        <f t="shared" si="465"/>
        <v>1</v>
      </c>
      <c r="AC547">
        <v>1</v>
      </c>
      <c r="AD547">
        <v>0</v>
      </c>
      <c r="AE547">
        <f t="shared" si="471"/>
        <v>0</v>
      </c>
      <c r="AF547" s="23">
        <f t="shared" ref="AF547:AF559" si="474">IF(ISERROR(SEARCH("canth",Y547)),0,1)</f>
        <v>1</v>
      </c>
      <c r="AG547">
        <f t="shared" si="472"/>
        <v>0</v>
      </c>
      <c r="AH547">
        <v>0</v>
      </c>
      <c r="AJ547">
        <f t="shared" si="466"/>
        <v>0</v>
      </c>
      <c r="AK547" s="22"/>
      <c r="AN547">
        <v>8</v>
      </c>
      <c r="AO547" s="24">
        <f>IF(ISERROR(VLOOKUP($J547,[1]Dominace!$G$1:$AZ$139,3,FALSE)),"",VLOOKUP($J547,[1]Dominace!$G$1:$AZ$139,3,FALSE))</f>
        <v>1</v>
      </c>
      <c r="AP547" s="25">
        <f t="shared" si="454"/>
        <v>70.953424657534242</v>
      </c>
      <c r="AQ547">
        <v>1</v>
      </c>
      <c r="AR547">
        <v>1</v>
      </c>
      <c r="AS547" s="26">
        <v>1</v>
      </c>
      <c r="AT547" s="24">
        <v>1</v>
      </c>
      <c r="AU547" s="27"/>
      <c r="AV547" s="27"/>
      <c r="AW547" s="33">
        <v>41499</v>
      </c>
      <c r="AX547" s="22" t="str">
        <f>IF(ISERROR(VLOOKUP($J547,'[1]early late'!$G$1:$BT$134,7,FALSE)),"",VLOOKUP($J547,'[1]early late'!$G$1:$BT$134,7,FALSE))</f>
        <v/>
      </c>
      <c r="AY547" s="22">
        <v>41761</v>
      </c>
      <c r="AZ547" s="27">
        <f t="shared" si="473"/>
        <v>8.6333333333333329</v>
      </c>
      <c r="BA547" t="s">
        <v>118</v>
      </c>
      <c r="BB547" s="25">
        <v>1</v>
      </c>
      <c r="BC547">
        <v>0.54300000000000004</v>
      </c>
      <c r="BD547">
        <v>13.015000000000001</v>
      </c>
      <c r="BE547">
        <v>2.0070000000000001</v>
      </c>
      <c r="BF547">
        <v>11.724</v>
      </c>
      <c r="BG547" s="27" t="str">
        <f>IF(ISERROR(VLOOKUP($J547,'[1]early late'!$G$1:$BT$134,8,FALSE)),"",VLOOKUP($J547,'[1]early late'!$G$1:$BT$134,8,FALSE))</f>
        <v/>
      </c>
      <c r="BH547" s="27" t="str">
        <f>IF(ISERROR(VLOOKUP($J547,'[1]early late'!$G$1:$BT$134,9,FALSE)),"",VLOOKUP($J547,'[1]early late'!$G$1:$BT$134,9,FALSE))</f>
        <v/>
      </c>
      <c r="BJ547">
        <v>3.94</v>
      </c>
      <c r="BK547">
        <v>12.96</v>
      </c>
      <c r="BL547">
        <v>0</v>
      </c>
      <c r="BN547" s="28" t="str">
        <f>IF(ISERROR(VLOOKUP($J547,'[1]early late'!$G$1:$BT$134,40,FALSE)),"",VLOOKUP($J547,'[1]early late'!$G$1:$BT$134,40,FALSE))</f>
        <v/>
      </c>
      <c r="BO547" s="28" t="str">
        <f>IF(ISERROR(VLOOKUP($J547,'[1]early late'!$G$1:$BT$134,41,FALSE)),"",VLOOKUP($J547,'[1]early late'!$G$1:$BT$134,41,FALSE))</f>
        <v/>
      </c>
      <c r="BP547">
        <f t="shared" si="455"/>
        <v>1.464</v>
      </c>
      <c r="BQ547">
        <f t="shared" si="432"/>
        <v>-1.2910000000000004</v>
      </c>
      <c r="BR547">
        <f t="shared" si="433"/>
        <v>-2.7550000000000003</v>
      </c>
      <c r="BS547">
        <f t="shared" si="456"/>
        <v>3.3969999999999998</v>
      </c>
      <c r="BT547">
        <f t="shared" si="434"/>
        <v>-5.4999999999999716E-2</v>
      </c>
      <c r="BU547">
        <f t="shared" si="435"/>
        <v>-3.452</v>
      </c>
      <c r="BW547" s="24">
        <f t="shared" si="467"/>
        <v>1</v>
      </c>
      <c r="BX547" s="24">
        <f t="shared" si="436"/>
        <v>1</v>
      </c>
      <c r="BY547" s="24">
        <f t="shared" si="437"/>
        <v>-1.0869999999999997</v>
      </c>
      <c r="BZ547" s="24">
        <f t="shared" si="438"/>
        <v>-0.52499999999999991</v>
      </c>
      <c r="CA547" s="24">
        <f t="shared" si="439"/>
        <v>0</v>
      </c>
      <c r="CB547" s="24">
        <f t="shared" si="457"/>
        <v>0</v>
      </c>
      <c r="CC547" s="24">
        <f t="shared" si="440"/>
        <v>1</v>
      </c>
      <c r="CD547" s="25">
        <f t="shared" si="441"/>
        <v>0</v>
      </c>
      <c r="CE547" s="24">
        <f t="shared" si="442"/>
        <v>1</v>
      </c>
      <c r="CF547">
        <f t="shared" si="443"/>
        <v>1</v>
      </c>
      <c r="CG547">
        <f t="shared" si="458"/>
        <v>1</v>
      </c>
      <c r="CH547">
        <f t="shared" si="459"/>
        <v>1</v>
      </c>
      <c r="CI547">
        <f t="shared" si="460"/>
        <v>0</v>
      </c>
      <c r="CJ547">
        <f t="shared" si="461"/>
        <v>1</v>
      </c>
      <c r="CK547" t="str">
        <f t="shared" si="463"/>
        <v/>
      </c>
      <c r="CL547" t="str">
        <f t="shared" si="468"/>
        <v/>
      </c>
      <c r="CM547" t="str">
        <f t="shared" si="469"/>
        <v/>
      </c>
      <c r="CN547" t="str">
        <f t="shared" si="444"/>
        <v/>
      </c>
      <c r="CO547">
        <f t="shared" si="445"/>
        <v>1</v>
      </c>
    </row>
    <row r="548" spans="1:93" ht="16" hidden="1" x14ac:dyDescent="0.2">
      <c r="A548">
        <v>323</v>
      </c>
      <c r="B548" t="s">
        <v>866</v>
      </c>
      <c r="C548" t="s">
        <v>94</v>
      </c>
      <c r="J548" t="str">
        <f t="shared" si="425"/>
        <v>Dale Manolakas_0</v>
      </c>
      <c r="K548" s="22">
        <v>17545</v>
      </c>
      <c r="L548">
        <v>0</v>
      </c>
      <c r="M548" s="22"/>
      <c r="N548" s="22"/>
      <c r="O548">
        <v>0</v>
      </c>
      <c r="P548">
        <v>0</v>
      </c>
      <c r="Q548">
        <v>0</v>
      </c>
      <c r="R548">
        <f t="shared" si="426"/>
        <v>0</v>
      </c>
      <c r="S548">
        <f t="shared" si="427"/>
        <v>0</v>
      </c>
      <c r="T548">
        <f t="shared" si="428"/>
        <v>0</v>
      </c>
      <c r="U548">
        <f t="shared" si="429"/>
        <v>0</v>
      </c>
      <c r="V548">
        <f t="shared" si="430"/>
        <v>0</v>
      </c>
      <c r="W548">
        <f t="shared" si="464"/>
        <v>0</v>
      </c>
      <c r="X548">
        <f t="shared" si="431"/>
        <v>0</v>
      </c>
      <c r="Y548" s="22" t="s">
        <v>867</v>
      </c>
      <c r="Z548">
        <v>0</v>
      </c>
      <c r="AA548">
        <f t="shared" si="470"/>
        <v>1</v>
      </c>
      <c r="AB548">
        <f t="shared" si="465"/>
        <v>1</v>
      </c>
      <c r="AE548">
        <f t="shared" si="471"/>
        <v>0</v>
      </c>
      <c r="AF548" s="23">
        <f t="shared" si="474"/>
        <v>0</v>
      </c>
      <c r="AG548">
        <f t="shared" si="472"/>
        <v>0</v>
      </c>
      <c r="AH548">
        <v>0</v>
      </c>
      <c r="AJ548">
        <f t="shared" si="466"/>
        <v>0</v>
      </c>
      <c r="AK548" s="22"/>
      <c r="AN548">
        <v>14</v>
      </c>
      <c r="AO548" s="24">
        <f>IF(ISERROR(VLOOKUP($J548,[1]Dominace!$G$1:$AZ$139,3,FALSE)),"",VLOOKUP($J548,[1]Dominace!$G$1:$AZ$139,3,FALSE))</f>
        <v>2</v>
      </c>
      <c r="AP548" s="25">
        <f t="shared" si="454"/>
        <v>64.443835616438349</v>
      </c>
      <c r="AQ548">
        <v>1</v>
      </c>
      <c r="AR548">
        <v>1</v>
      </c>
      <c r="AS548" s="26">
        <v>0</v>
      </c>
      <c r="AT548" s="24">
        <v>1</v>
      </c>
      <c r="AU548" s="27"/>
      <c r="AV548" s="27"/>
      <c r="AW548" s="33">
        <v>41409</v>
      </c>
      <c r="AX548" s="22" t="str">
        <f>IF(ISERROR(VLOOKUP($J548,'[1]early late'!$G$1:$BT$134,7,FALSE)),"",VLOOKUP($J548,'[1]early late'!$G$1:$BT$134,7,FALSE))</f>
        <v/>
      </c>
      <c r="AY548" s="22">
        <v>41485</v>
      </c>
      <c r="AZ548" s="27">
        <f t="shared" si="473"/>
        <v>2.5</v>
      </c>
      <c r="BA548" t="s">
        <v>118</v>
      </c>
      <c r="BB548" s="25">
        <v>1</v>
      </c>
      <c r="BC548">
        <v>0.70499999999999996</v>
      </c>
      <c r="BD548">
        <v>18.401</v>
      </c>
      <c r="BE548">
        <v>0.497</v>
      </c>
      <c r="BF548">
        <v>18.241</v>
      </c>
      <c r="BG548" s="27" t="str">
        <f>IF(ISERROR(VLOOKUP($J548,'[1]early late'!$G$1:$BT$134,8,FALSE)),"",VLOOKUP($J548,'[1]early late'!$G$1:$BT$134,8,FALSE))</f>
        <v/>
      </c>
      <c r="BH548" s="27" t="str">
        <f>IF(ISERROR(VLOOKUP($J548,'[1]early late'!$G$1:$BT$134,9,FALSE)),"",VLOOKUP($J548,'[1]early late'!$G$1:$BT$134,9,FALSE))</f>
        <v/>
      </c>
      <c r="BJ548">
        <v>5.27</v>
      </c>
      <c r="BK548">
        <v>15.38</v>
      </c>
      <c r="BL548">
        <v>0</v>
      </c>
      <c r="BN548" s="28" t="str">
        <f>IF(ISERROR(VLOOKUP($J548,'[1]early late'!$G$1:$BT$134,40,FALSE)),"",VLOOKUP($J548,'[1]early late'!$G$1:$BT$134,40,FALSE))</f>
        <v/>
      </c>
      <c r="BO548" s="28" t="str">
        <f>IF(ISERROR(VLOOKUP($J548,'[1]early late'!$G$1:$BT$134,41,FALSE)),"",VLOOKUP($J548,'[1]early late'!$G$1:$BT$134,41,FALSE))</f>
        <v/>
      </c>
      <c r="BP548">
        <f t="shared" si="455"/>
        <v>-0.20799999999999996</v>
      </c>
      <c r="BQ548">
        <f t="shared" si="432"/>
        <v>-0.16000000000000014</v>
      </c>
      <c r="BR548">
        <f t="shared" si="433"/>
        <v>4.7999999999999821E-2</v>
      </c>
      <c r="BS548">
        <f t="shared" si="456"/>
        <v>4.5649999999999995</v>
      </c>
      <c r="BT548">
        <f t="shared" si="434"/>
        <v>-3.020999999999999</v>
      </c>
      <c r="BU548">
        <f t="shared" si="435"/>
        <v>-7.5860000000000003</v>
      </c>
      <c r="BW548" s="24">
        <f t="shared" si="467"/>
        <v>0</v>
      </c>
      <c r="BX548" s="24">
        <f t="shared" si="436"/>
        <v>0.28999999999999915</v>
      </c>
      <c r="BY548" s="24">
        <f t="shared" si="437"/>
        <v>0.26399999999999996</v>
      </c>
      <c r="BZ548" s="24">
        <f t="shared" si="438"/>
        <v>-0.85199999999999998</v>
      </c>
      <c r="CA548" s="24">
        <f t="shared" si="439"/>
        <v>1</v>
      </c>
      <c r="CB548" s="24" t="str">
        <f t="shared" si="457"/>
        <v/>
      </c>
      <c r="CC548" s="24">
        <f t="shared" si="440"/>
        <v>1</v>
      </c>
      <c r="CD548" s="25">
        <f t="shared" si="441"/>
        <v>0</v>
      </c>
      <c r="CE548" s="24">
        <f t="shared" si="442"/>
        <v>1</v>
      </c>
      <c r="CF548">
        <f t="shared" si="443"/>
        <v>1</v>
      </c>
      <c r="CG548">
        <f t="shared" si="458"/>
        <v>1</v>
      </c>
      <c r="CH548">
        <f t="shared" si="459"/>
        <v>1</v>
      </c>
      <c r="CI548">
        <f t="shared" si="460"/>
        <v>1</v>
      </c>
      <c r="CJ548">
        <f t="shared" si="461"/>
        <v>1</v>
      </c>
      <c r="CK548" t="str">
        <f t="shared" si="463"/>
        <v/>
      </c>
      <c r="CL548" t="str">
        <f t="shared" si="468"/>
        <v/>
      </c>
      <c r="CM548" t="str">
        <f t="shared" si="469"/>
        <v/>
      </c>
      <c r="CN548" t="str">
        <f t="shared" si="444"/>
        <v/>
      </c>
      <c r="CO548">
        <f t="shared" si="445"/>
        <v>1</v>
      </c>
    </row>
    <row r="549" spans="1:93" ht="16" hidden="1" x14ac:dyDescent="0.2">
      <c r="A549">
        <v>324</v>
      </c>
      <c r="B549" t="s">
        <v>866</v>
      </c>
      <c r="C549" t="s">
        <v>94</v>
      </c>
      <c r="J549" t="str">
        <f t="shared" si="425"/>
        <v>Dale Manolakas_1</v>
      </c>
      <c r="K549" s="22">
        <v>17545</v>
      </c>
      <c r="L549">
        <v>0</v>
      </c>
      <c r="M549" s="22"/>
      <c r="N549" s="22"/>
      <c r="O549">
        <v>0</v>
      </c>
      <c r="P549">
        <v>0</v>
      </c>
      <c r="Q549">
        <v>0</v>
      </c>
      <c r="R549">
        <f t="shared" si="426"/>
        <v>0</v>
      </c>
      <c r="S549">
        <f t="shared" si="427"/>
        <v>0</v>
      </c>
      <c r="T549">
        <f t="shared" si="428"/>
        <v>0</v>
      </c>
      <c r="U549">
        <f t="shared" si="429"/>
        <v>0</v>
      </c>
      <c r="V549">
        <f t="shared" si="430"/>
        <v>0</v>
      </c>
      <c r="W549">
        <f t="shared" si="464"/>
        <v>0</v>
      </c>
      <c r="X549">
        <f t="shared" si="431"/>
        <v>0</v>
      </c>
      <c r="Y549" s="22" t="s">
        <v>867</v>
      </c>
      <c r="Z549">
        <v>0</v>
      </c>
      <c r="AA549">
        <f t="shared" si="470"/>
        <v>1</v>
      </c>
      <c r="AB549">
        <f t="shared" si="465"/>
        <v>1</v>
      </c>
      <c r="AE549">
        <f t="shared" si="471"/>
        <v>0</v>
      </c>
      <c r="AF549" s="23">
        <f t="shared" si="474"/>
        <v>0</v>
      </c>
      <c r="AG549">
        <f t="shared" si="472"/>
        <v>0</v>
      </c>
      <c r="AH549">
        <v>0</v>
      </c>
      <c r="AJ549">
        <f t="shared" si="466"/>
        <v>0</v>
      </c>
      <c r="AK549" s="22"/>
      <c r="AN549">
        <v>14</v>
      </c>
      <c r="AO549" s="24">
        <f>IF(ISERROR(VLOOKUP($J549,[1]Dominace!$G$1:$AZ$139,3,FALSE)),"",VLOOKUP($J549,[1]Dominace!$G$1:$AZ$139,3,FALSE))</f>
        <v>2</v>
      </c>
      <c r="AP549" s="25">
        <f t="shared" si="454"/>
        <v>64.443835616438349</v>
      </c>
      <c r="AQ549">
        <v>1</v>
      </c>
      <c r="AR549">
        <v>1</v>
      </c>
      <c r="AS549" s="26">
        <v>1</v>
      </c>
      <c r="AT549" s="24">
        <v>1</v>
      </c>
      <c r="AU549" s="27"/>
      <c r="AV549" s="27"/>
      <c r="AW549" s="33">
        <v>41409</v>
      </c>
      <c r="AX549" s="22" t="str">
        <f>IF(ISERROR(VLOOKUP($J549,'[1]early late'!$G$1:$BT$134,7,FALSE)),"",VLOOKUP($J549,'[1]early late'!$G$1:$BT$134,7,FALSE))</f>
        <v/>
      </c>
      <c r="AY549" s="22">
        <v>41485</v>
      </c>
      <c r="AZ549" s="27">
        <f t="shared" si="473"/>
        <v>2.5</v>
      </c>
      <c r="BA549" t="s">
        <v>118</v>
      </c>
      <c r="BB549" s="25">
        <v>1</v>
      </c>
      <c r="BC549">
        <v>0.441</v>
      </c>
      <c r="BD549">
        <v>21.12</v>
      </c>
      <c r="BE549">
        <v>1.349</v>
      </c>
      <c r="BF549">
        <v>18.454000000000001</v>
      </c>
      <c r="BG549" s="27" t="str">
        <f>IF(ISERROR(VLOOKUP($J549,'[1]early late'!$G$1:$BT$134,8,FALSE)),"",VLOOKUP($J549,'[1]early late'!$G$1:$BT$134,8,FALSE))</f>
        <v/>
      </c>
      <c r="BH549" s="27" t="str">
        <f>IF(ISERROR(VLOOKUP($J549,'[1]early late'!$G$1:$BT$134,9,FALSE)),"",VLOOKUP($J549,'[1]early late'!$G$1:$BT$134,9,FALSE))</f>
        <v/>
      </c>
      <c r="BJ549">
        <v>4.9800000000000004</v>
      </c>
      <c r="BK549">
        <v>17.68</v>
      </c>
      <c r="BL549">
        <v>0</v>
      </c>
      <c r="BN549" s="28" t="str">
        <f>IF(ISERROR(VLOOKUP($J549,'[1]early late'!$G$1:$BT$134,40,FALSE)),"",VLOOKUP($J549,'[1]early late'!$G$1:$BT$134,40,FALSE))</f>
        <v/>
      </c>
      <c r="BO549" s="28" t="str">
        <f>IF(ISERROR(VLOOKUP($J549,'[1]early late'!$G$1:$BT$134,41,FALSE)),"",VLOOKUP($J549,'[1]early late'!$G$1:$BT$134,41,FALSE))</f>
        <v/>
      </c>
      <c r="BP549">
        <f t="shared" si="455"/>
        <v>0.90799999999999992</v>
      </c>
      <c r="BQ549">
        <f t="shared" si="432"/>
        <v>-2.6660000000000004</v>
      </c>
      <c r="BR549">
        <f t="shared" si="433"/>
        <v>-3.5740000000000003</v>
      </c>
      <c r="BS549">
        <f t="shared" si="456"/>
        <v>4.5390000000000006</v>
      </c>
      <c r="BT549">
        <f t="shared" si="434"/>
        <v>-3.4400000000000013</v>
      </c>
      <c r="BU549">
        <f t="shared" si="435"/>
        <v>-7.9790000000000028</v>
      </c>
      <c r="BW549" s="24">
        <f t="shared" si="467"/>
        <v>1</v>
      </c>
      <c r="BX549" s="24">
        <f t="shared" si="436"/>
        <v>-0.28999999999999915</v>
      </c>
      <c r="BY549" s="24">
        <f t="shared" si="437"/>
        <v>-0.26399999999999996</v>
      </c>
      <c r="BZ549" s="24">
        <f t="shared" si="438"/>
        <v>0.85199999999999998</v>
      </c>
      <c r="CA549" s="24">
        <f t="shared" si="439"/>
        <v>1</v>
      </c>
      <c r="CB549" s="24">
        <f t="shared" si="457"/>
        <v>0</v>
      </c>
      <c r="CC549" s="24">
        <f t="shared" si="440"/>
        <v>1</v>
      </c>
      <c r="CD549" s="25">
        <f t="shared" si="441"/>
        <v>0</v>
      </c>
      <c r="CE549" s="24">
        <f t="shared" si="442"/>
        <v>1</v>
      </c>
      <c r="CF549">
        <f t="shared" si="443"/>
        <v>1</v>
      </c>
      <c r="CG549">
        <f t="shared" si="458"/>
        <v>1</v>
      </c>
      <c r="CH549">
        <f t="shared" si="459"/>
        <v>1</v>
      </c>
      <c r="CI549">
        <f t="shared" si="460"/>
        <v>1</v>
      </c>
      <c r="CJ549">
        <f t="shared" si="461"/>
        <v>1</v>
      </c>
      <c r="CK549" t="str">
        <f t="shared" si="463"/>
        <v/>
      </c>
      <c r="CL549" t="str">
        <f t="shared" si="468"/>
        <v/>
      </c>
      <c r="CM549" t="str">
        <f t="shared" si="469"/>
        <v/>
      </c>
      <c r="CN549" t="str">
        <f t="shared" si="444"/>
        <v/>
      </c>
      <c r="CO549">
        <f t="shared" si="445"/>
        <v>1</v>
      </c>
    </row>
    <row r="550" spans="1:93" ht="16" x14ac:dyDescent="0.2">
      <c r="A550">
        <v>325</v>
      </c>
      <c r="B550" t="s">
        <v>868</v>
      </c>
      <c r="C550" t="s">
        <v>94</v>
      </c>
      <c r="J550" t="str">
        <f t="shared" si="425"/>
        <v>Salim Bamakhrama_0</v>
      </c>
      <c r="K550" s="22">
        <v>31374</v>
      </c>
      <c r="L550">
        <v>1</v>
      </c>
      <c r="M550" s="22" t="s">
        <v>869</v>
      </c>
      <c r="N550" s="22"/>
      <c r="O550">
        <v>0</v>
      </c>
      <c r="P550">
        <v>0</v>
      </c>
      <c r="Q550">
        <v>0</v>
      </c>
      <c r="R550">
        <f t="shared" si="426"/>
        <v>0</v>
      </c>
      <c r="S550">
        <f t="shared" si="427"/>
        <v>0</v>
      </c>
      <c r="T550">
        <f t="shared" si="428"/>
        <v>0</v>
      </c>
      <c r="U550">
        <f t="shared" si="429"/>
        <v>0</v>
      </c>
      <c r="V550">
        <f t="shared" si="430"/>
        <v>0</v>
      </c>
      <c r="W550">
        <f t="shared" si="464"/>
        <v>0</v>
      </c>
      <c r="X550">
        <f t="shared" si="431"/>
        <v>0</v>
      </c>
      <c r="Y550" s="22" t="s">
        <v>158</v>
      </c>
      <c r="Z550">
        <v>0</v>
      </c>
      <c r="AA550">
        <f t="shared" si="470"/>
        <v>1</v>
      </c>
      <c r="AB550">
        <f t="shared" si="465"/>
        <v>0</v>
      </c>
      <c r="AC550">
        <v>0</v>
      </c>
      <c r="AD550">
        <v>0</v>
      </c>
      <c r="AE550">
        <f t="shared" si="471"/>
        <v>0</v>
      </c>
      <c r="AF550" s="23">
        <f t="shared" si="474"/>
        <v>0</v>
      </c>
      <c r="AG550">
        <f t="shared" si="472"/>
        <v>0</v>
      </c>
      <c r="AH550">
        <v>0</v>
      </c>
      <c r="AJ550">
        <f t="shared" si="466"/>
        <v>0</v>
      </c>
      <c r="AK550" s="22"/>
      <c r="AN550">
        <v>15</v>
      </c>
      <c r="AO550" s="24">
        <f>IF(ISERROR(VLOOKUP($J550,[1]Dominace!$G$1:$AZ$139,3,FALSE)),"",VLOOKUP($J550,[1]Dominace!$G$1:$AZ$139,3,FALSE))</f>
        <v>1</v>
      </c>
      <c r="AP550" s="25">
        <f t="shared" si="454"/>
        <v>27.213698630136985</v>
      </c>
      <c r="AQ550">
        <v>1</v>
      </c>
      <c r="AR550">
        <v>1</v>
      </c>
      <c r="AS550" s="26">
        <v>0</v>
      </c>
      <c r="AT550" s="24">
        <v>1</v>
      </c>
      <c r="AU550" s="27"/>
      <c r="AV550" s="27"/>
      <c r="AW550" s="33">
        <v>41451</v>
      </c>
      <c r="AX550" s="22" t="str">
        <f>IF(ISERROR(VLOOKUP($J550,'[1]early late'!$G$1:$BT$134,7,FALSE)),"",VLOOKUP($J550,'[1]early late'!$G$1:$BT$134,7,FALSE))</f>
        <v/>
      </c>
      <c r="AY550" s="22">
        <v>42047</v>
      </c>
      <c r="AZ550" s="27">
        <f t="shared" si="473"/>
        <v>19.533333333333335</v>
      </c>
      <c r="BA550" t="s">
        <v>118</v>
      </c>
      <c r="BB550" s="25">
        <v>1</v>
      </c>
      <c r="BC550">
        <v>1.52</v>
      </c>
      <c r="BD550">
        <v>13.388</v>
      </c>
      <c r="BE550">
        <v>2.8</v>
      </c>
      <c r="BF550">
        <v>13.621</v>
      </c>
      <c r="BG550" s="27" t="str">
        <f>IF(ISERROR(VLOOKUP($J550,'[1]early late'!$G$1:$BT$134,8,FALSE)),"",VLOOKUP($J550,'[1]early late'!$G$1:$BT$134,8,FALSE))</f>
        <v/>
      </c>
      <c r="BH550" s="27" t="str">
        <f>IF(ISERROR(VLOOKUP($J550,'[1]early late'!$G$1:$BT$134,9,FALSE)),"",VLOOKUP($J550,'[1]early late'!$G$1:$BT$134,9,FALSE))</f>
        <v/>
      </c>
      <c r="BJ550">
        <v>3.77</v>
      </c>
      <c r="BK550">
        <v>14.45</v>
      </c>
      <c r="BL550">
        <v>1</v>
      </c>
      <c r="BN550" s="28" t="str">
        <f>IF(ISERROR(VLOOKUP($J550,'[1]early late'!$G$1:$BT$134,40,FALSE)),"",VLOOKUP($J550,'[1]early late'!$G$1:$BT$134,40,FALSE))</f>
        <v/>
      </c>
      <c r="BO550" s="28" t="str">
        <f>IF(ISERROR(VLOOKUP($J550,'[1]early late'!$G$1:$BT$134,41,FALSE)),"",VLOOKUP($J550,'[1]early late'!$G$1:$BT$134,41,FALSE))</f>
        <v/>
      </c>
      <c r="BP550">
        <f t="shared" si="455"/>
        <v>1.2799999999999998</v>
      </c>
      <c r="BQ550">
        <f t="shared" si="432"/>
        <v>0.23300000000000054</v>
      </c>
      <c r="BR550">
        <f t="shared" si="433"/>
        <v>-1.0469999999999993</v>
      </c>
      <c r="BS550">
        <f t="shared" si="456"/>
        <v>2.25</v>
      </c>
      <c r="BT550">
        <f t="shared" si="434"/>
        <v>1.0619999999999994</v>
      </c>
      <c r="BU550">
        <f t="shared" si="435"/>
        <v>-1.1880000000000006</v>
      </c>
      <c r="BW550" s="24">
        <f t="shared" si="467"/>
        <v>0</v>
      </c>
      <c r="BX550" s="24">
        <f t="shared" si="436"/>
        <v>0.4700000000000002</v>
      </c>
      <c r="BY550" s="24">
        <f t="shared" si="437"/>
        <v>0.85799999999999998</v>
      </c>
      <c r="BZ550" s="24">
        <f t="shared" si="438"/>
        <v>0.93199999999999972</v>
      </c>
      <c r="CA550" s="24">
        <f t="shared" si="439"/>
        <v>1</v>
      </c>
      <c r="CB550" s="24" t="str">
        <f t="shared" si="457"/>
        <v/>
      </c>
      <c r="CC550" s="24">
        <f t="shared" si="440"/>
        <v>0</v>
      </c>
      <c r="CD550" s="25">
        <f t="shared" si="441"/>
        <v>0</v>
      </c>
      <c r="CE550" s="24">
        <f t="shared" si="442"/>
        <v>1</v>
      </c>
      <c r="CF550">
        <f t="shared" si="443"/>
        <v>1</v>
      </c>
      <c r="CG550">
        <f t="shared" si="458"/>
        <v>1</v>
      </c>
      <c r="CH550">
        <f t="shared" si="459"/>
        <v>1</v>
      </c>
      <c r="CI550">
        <f t="shared" si="460"/>
        <v>1</v>
      </c>
      <c r="CJ550">
        <f t="shared" si="461"/>
        <v>1</v>
      </c>
      <c r="CK550" t="str">
        <f t="shared" si="463"/>
        <v/>
      </c>
      <c r="CL550" t="str">
        <f t="shared" si="468"/>
        <v/>
      </c>
      <c r="CM550" t="str">
        <f t="shared" si="469"/>
        <v/>
      </c>
      <c r="CN550" t="str">
        <f t="shared" si="444"/>
        <v/>
      </c>
      <c r="CO550" t="str">
        <f t="shared" si="445"/>
        <v/>
      </c>
    </row>
    <row r="551" spans="1:93" ht="16" x14ac:dyDescent="0.2">
      <c r="A551">
        <v>326</v>
      </c>
      <c r="B551" t="s">
        <v>868</v>
      </c>
      <c r="C551" t="s">
        <v>94</v>
      </c>
      <c r="J551" t="str">
        <f t="shared" si="425"/>
        <v>Salim Bamakhrama_1</v>
      </c>
      <c r="K551" s="22">
        <v>31374</v>
      </c>
      <c r="L551">
        <v>1</v>
      </c>
      <c r="M551" s="22" t="s">
        <v>870</v>
      </c>
      <c r="N551" s="22"/>
      <c r="O551">
        <v>0</v>
      </c>
      <c r="P551">
        <v>0</v>
      </c>
      <c r="Q551">
        <v>0</v>
      </c>
      <c r="R551">
        <f t="shared" si="426"/>
        <v>0</v>
      </c>
      <c r="S551">
        <f t="shared" si="427"/>
        <v>0</v>
      </c>
      <c r="T551">
        <f t="shared" si="428"/>
        <v>0</v>
      </c>
      <c r="U551">
        <f t="shared" si="429"/>
        <v>0</v>
      </c>
      <c r="V551">
        <f t="shared" si="430"/>
        <v>0</v>
      </c>
      <c r="W551">
        <f t="shared" si="464"/>
        <v>0</v>
      </c>
      <c r="X551">
        <f t="shared" si="431"/>
        <v>0</v>
      </c>
      <c r="Y551" s="22" t="s">
        <v>158</v>
      </c>
      <c r="Z551">
        <v>0</v>
      </c>
      <c r="AA551">
        <f t="shared" si="470"/>
        <v>1</v>
      </c>
      <c r="AB551">
        <f t="shared" si="465"/>
        <v>0</v>
      </c>
      <c r="AC551">
        <v>0</v>
      </c>
      <c r="AD551">
        <v>0</v>
      </c>
      <c r="AE551">
        <f t="shared" si="471"/>
        <v>0</v>
      </c>
      <c r="AF551" s="23">
        <f t="shared" si="474"/>
        <v>0</v>
      </c>
      <c r="AG551">
        <f t="shared" si="472"/>
        <v>0</v>
      </c>
      <c r="AH551">
        <v>0</v>
      </c>
      <c r="AJ551">
        <f t="shared" si="466"/>
        <v>0</v>
      </c>
      <c r="AK551" s="22"/>
      <c r="AN551">
        <v>10</v>
      </c>
      <c r="AO551" s="24">
        <f>IF(ISERROR(VLOOKUP($J551,[1]Dominace!$G$1:$AZ$139,3,FALSE)),"",VLOOKUP($J551,[1]Dominace!$G$1:$AZ$139,3,FALSE))</f>
        <v>1</v>
      </c>
      <c r="AP551" s="25">
        <f t="shared" si="454"/>
        <v>27.213698630136985</v>
      </c>
      <c r="AQ551">
        <v>1</v>
      </c>
      <c r="AR551">
        <v>1</v>
      </c>
      <c r="AS551" s="26">
        <v>1</v>
      </c>
      <c r="AT551" s="24">
        <v>1</v>
      </c>
      <c r="AU551" s="27"/>
      <c r="AV551" s="27"/>
      <c r="AW551" s="33">
        <v>41451</v>
      </c>
      <c r="AX551" s="22" t="str">
        <f>IF(ISERROR(VLOOKUP($J551,'[1]early late'!$G$1:$BT$134,7,FALSE)),"",VLOOKUP($J551,'[1]early late'!$G$1:$BT$134,7,FALSE))</f>
        <v/>
      </c>
      <c r="AY551" s="22">
        <v>42047</v>
      </c>
      <c r="AZ551" s="27">
        <f t="shared" si="473"/>
        <v>19.533333333333335</v>
      </c>
      <c r="BA551" t="s">
        <v>118</v>
      </c>
      <c r="BB551" s="25">
        <v>1</v>
      </c>
      <c r="BC551">
        <v>0.66200000000000003</v>
      </c>
      <c r="BD551">
        <v>12.763999999999999</v>
      </c>
      <c r="BE551">
        <v>1.8680000000000001</v>
      </c>
      <c r="BF551">
        <v>10.521000000000001</v>
      </c>
      <c r="BG551" s="27" t="str">
        <f>IF(ISERROR(VLOOKUP($J551,'[1]early late'!$G$1:$BT$134,8,FALSE)),"",VLOOKUP($J551,'[1]early late'!$G$1:$BT$134,8,FALSE))</f>
        <v/>
      </c>
      <c r="BH551" s="27" t="str">
        <f>IF(ISERROR(VLOOKUP($J551,'[1]early late'!$G$1:$BT$134,9,FALSE)),"",VLOOKUP($J551,'[1]early late'!$G$1:$BT$134,9,FALSE))</f>
        <v/>
      </c>
      <c r="BJ551">
        <v>3.3</v>
      </c>
      <c r="BK551">
        <v>13.37</v>
      </c>
      <c r="BL551">
        <v>1</v>
      </c>
      <c r="BN551" s="28" t="str">
        <f>IF(ISERROR(VLOOKUP($J551,'[1]early late'!$G$1:$BT$134,40,FALSE)),"",VLOOKUP($J551,'[1]early late'!$G$1:$BT$134,40,FALSE))</f>
        <v/>
      </c>
      <c r="BO551" s="28" t="str">
        <f>IF(ISERROR(VLOOKUP($J551,'[1]early late'!$G$1:$BT$134,41,FALSE)),"",VLOOKUP($J551,'[1]early late'!$G$1:$BT$134,41,FALSE))</f>
        <v/>
      </c>
      <c r="BP551">
        <f t="shared" si="455"/>
        <v>1.206</v>
      </c>
      <c r="BQ551">
        <f t="shared" si="432"/>
        <v>-2.2429999999999986</v>
      </c>
      <c r="BR551">
        <f t="shared" si="433"/>
        <v>-3.4489999999999985</v>
      </c>
      <c r="BS551">
        <f t="shared" si="456"/>
        <v>2.6379999999999999</v>
      </c>
      <c r="BT551">
        <f t="shared" si="434"/>
        <v>0.60599999999999987</v>
      </c>
      <c r="BU551">
        <f t="shared" si="435"/>
        <v>-2.0319999999999983</v>
      </c>
      <c r="BW551" s="24">
        <f t="shared" si="467"/>
        <v>1</v>
      </c>
      <c r="BX551" s="24">
        <f t="shared" si="436"/>
        <v>-0.4700000000000002</v>
      </c>
      <c r="BY551" s="24">
        <f t="shared" si="437"/>
        <v>-0.85799999999999998</v>
      </c>
      <c r="BZ551" s="24">
        <f t="shared" si="438"/>
        <v>-0.93199999999999972</v>
      </c>
      <c r="CA551" s="24">
        <f t="shared" si="439"/>
        <v>1</v>
      </c>
      <c r="CB551" s="24">
        <f t="shared" si="457"/>
        <v>0</v>
      </c>
      <c r="CC551" s="24">
        <f t="shared" si="440"/>
        <v>0</v>
      </c>
      <c r="CD551" s="25">
        <f t="shared" si="441"/>
        <v>0</v>
      </c>
      <c r="CE551" s="24">
        <f t="shared" si="442"/>
        <v>1</v>
      </c>
      <c r="CF551">
        <f t="shared" si="443"/>
        <v>1</v>
      </c>
      <c r="CG551">
        <f t="shared" si="458"/>
        <v>1</v>
      </c>
      <c r="CH551">
        <f t="shared" si="459"/>
        <v>1</v>
      </c>
      <c r="CI551">
        <f t="shared" si="460"/>
        <v>1</v>
      </c>
      <c r="CJ551">
        <f t="shared" si="461"/>
        <v>1</v>
      </c>
      <c r="CK551" t="str">
        <f t="shared" si="463"/>
        <v/>
      </c>
      <c r="CL551" t="str">
        <f t="shared" si="468"/>
        <v/>
      </c>
      <c r="CM551" t="str">
        <f t="shared" si="469"/>
        <v/>
      </c>
      <c r="CN551" t="str">
        <f t="shared" si="444"/>
        <v/>
      </c>
      <c r="CO551" t="str">
        <f t="shared" si="445"/>
        <v/>
      </c>
    </row>
    <row r="552" spans="1:93" ht="16" x14ac:dyDescent="0.2">
      <c r="A552">
        <v>327</v>
      </c>
      <c r="B552" t="s">
        <v>871</v>
      </c>
      <c r="C552" t="s">
        <v>94</v>
      </c>
      <c r="J552" t="str">
        <f t="shared" si="425"/>
        <v>Jon Van Ness_0</v>
      </c>
      <c r="K552" s="22">
        <v>17524</v>
      </c>
      <c r="L552">
        <v>1</v>
      </c>
      <c r="M552" s="22" t="s">
        <v>872</v>
      </c>
      <c r="N552" s="22"/>
      <c r="O552">
        <v>0</v>
      </c>
      <c r="P552">
        <v>0</v>
      </c>
      <c r="Q552">
        <v>0</v>
      </c>
      <c r="R552">
        <f t="shared" si="426"/>
        <v>0</v>
      </c>
      <c r="S552">
        <f t="shared" si="427"/>
        <v>1</v>
      </c>
      <c r="T552">
        <f t="shared" si="428"/>
        <v>0</v>
      </c>
      <c r="U552">
        <f t="shared" si="429"/>
        <v>0</v>
      </c>
      <c r="V552">
        <f t="shared" si="430"/>
        <v>0</v>
      </c>
      <c r="W552">
        <f t="shared" si="464"/>
        <v>0</v>
      </c>
      <c r="X552">
        <f t="shared" si="431"/>
        <v>0</v>
      </c>
      <c r="Y552" s="22" t="s">
        <v>148</v>
      </c>
      <c r="Z552">
        <v>0</v>
      </c>
      <c r="AA552">
        <f t="shared" si="470"/>
        <v>1</v>
      </c>
      <c r="AB552">
        <f t="shared" si="465"/>
        <v>0</v>
      </c>
      <c r="AC552">
        <v>0</v>
      </c>
      <c r="AD552">
        <v>0</v>
      </c>
      <c r="AE552">
        <f t="shared" si="471"/>
        <v>0</v>
      </c>
      <c r="AF552" s="23">
        <f t="shared" si="474"/>
        <v>0</v>
      </c>
      <c r="AG552">
        <f t="shared" si="472"/>
        <v>0</v>
      </c>
      <c r="AH552">
        <v>0</v>
      </c>
      <c r="AJ552">
        <f t="shared" si="466"/>
        <v>0</v>
      </c>
      <c r="AK552" s="22" t="s">
        <v>873</v>
      </c>
      <c r="AL552">
        <v>27</v>
      </c>
      <c r="AN552">
        <v>15</v>
      </c>
      <c r="AO552" s="24">
        <f>IF(ISERROR(VLOOKUP($J552,[1]Dominace!$G$1:$AZ$139,3,FALSE)),"",VLOOKUP($J552,[1]Dominace!$G$1:$AZ$139,3,FALSE))</f>
        <v>1</v>
      </c>
      <c r="AP552" s="25">
        <f t="shared" si="454"/>
        <v>64.542465753424651</v>
      </c>
      <c r="AQ552">
        <v>1</v>
      </c>
      <c r="AR552">
        <v>1</v>
      </c>
      <c r="AS552" s="26">
        <v>0</v>
      </c>
      <c r="AT552" s="24">
        <v>1</v>
      </c>
      <c r="AU552" s="27"/>
      <c r="AV552" s="27"/>
      <c r="AW552" s="33">
        <v>41425</v>
      </c>
      <c r="AX552" s="22" t="str">
        <f>IF(ISERROR(VLOOKUP($J552,'[1]early late'!$G$1:$BT$134,7,FALSE)),"",VLOOKUP($J552,'[1]early late'!$G$1:$BT$134,7,FALSE))</f>
        <v/>
      </c>
      <c r="AY552" s="22">
        <v>41465</v>
      </c>
      <c r="AZ552" s="27">
        <f t="shared" si="473"/>
        <v>1.3333333333333333</v>
      </c>
      <c r="BA552" t="s">
        <v>101</v>
      </c>
      <c r="BB552" s="25">
        <v>0</v>
      </c>
      <c r="BC552">
        <v>0.49399999999999999</v>
      </c>
      <c r="BD552">
        <v>11.577999999999999</v>
      </c>
      <c r="BE552">
        <v>1.5069999999999999</v>
      </c>
      <c r="BF552">
        <v>11.16</v>
      </c>
      <c r="BG552" s="27" t="str">
        <f>IF(ISERROR(VLOOKUP($J552,'[1]early late'!$G$1:$BT$134,8,FALSE)),"",VLOOKUP($J552,'[1]early late'!$G$1:$BT$134,8,FALSE))</f>
        <v/>
      </c>
      <c r="BH552" s="27" t="str">
        <f>IF(ISERROR(VLOOKUP($J552,'[1]early late'!$G$1:$BT$134,9,FALSE)),"",VLOOKUP($J552,'[1]early late'!$G$1:$BT$134,9,FALSE))</f>
        <v/>
      </c>
      <c r="BJ552">
        <v>3.94</v>
      </c>
      <c r="BK552">
        <v>14.23</v>
      </c>
      <c r="BL552">
        <v>0</v>
      </c>
      <c r="BN552" s="28" t="str">
        <f>IF(ISERROR(VLOOKUP($J552,'[1]early late'!$G$1:$BT$134,40,FALSE)),"",VLOOKUP($J552,'[1]early late'!$G$1:$BT$134,40,FALSE))</f>
        <v/>
      </c>
      <c r="BO552" s="28" t="str">
        <f>IF(ISERROR(VLOOKUP($J552,'[1]early late'!$G$1:$BT$134,41,FALSE)),"",VLOOKUP($J552,'[1]early late'!$G$1:$BT$134,41,FALSE))</f>
        <v/>
      </c>
      <c r="BP552">
        <f t="shared" si="455"/>
        <v>1.0129999999999999</v>
      </c>
      <c r="BQ552">
        <f t="shared" si="432"/>
        <v>-0.41799999999999926</v>
      </c>
      <c r="BR552">
        <f t="shared" si="433"/>
        <v>-1.4309999999999992</v>
      </c>
      <c r="BS552">
        <f t="shared" si="456"/>
        <v>3.4459999999999997</v>
      </c>
      <c r="BT552">
        <f t="shared" si="434"/>
        <v>2.652000000000001</v>
      </c>
      <c r="BU552">
        <f t="shared" si="435"/>
        <v>-0.79399999999999871</v>
      </c>
      <c r="BW552" s="24">
        <f t="shared" si="467"/>
        <v>1</v>
      </c>
      <c r="BX552" s="24">
        <f t="shared" si="436"/>
        <v>0.66999999999999993</v>
      </c>
      <c r="BY552" s="24">
        <f t="shared" si="437"/>
        <v>-0.32899999999999996</v>
      </c>
      <c r="BZ552" s="24">
        <f t="shared" si="438"/>
        <v>0.85699999999999987</v>
      </c>
      <c r="CA552" s="24">
        <f t="shared" si="439"/>
        <v>1</v>
      </c>
      <c r="CB552" s="24">
        <f t="shared" si="457"/>
        <v>0</v>
      </c>
      <c r="CC552" s="24">
        <f t="shared" si="440"/>
        <v>0</v>
      </c>
      <c r="CD552" s="25">
        <f t="shared" si="441"/>
        <v>0</v>
      </c>
      <c r="CE552" s="24">
        <f t="shared" si="442"/>
        <v>1</v>
      </c>
      <c r="CF552">
        <f t="shared" si="443"/>
        <v>1</v>
      </c>
      <c r="CG552">
        <f t="shared" si="458"/>
        <v>1</v>
      </c>
      <c r="CH552">
        <f t="shared" si="459"/>
        <v>1</v>
      </c>
      <c r="CI552">
        <f t="shared" si="460"/>
        <v>1</v>
      </c>
      <c r="CJ552">
        <f t="shared" si="461"/>
        <v>1</v>
      </c>
      <c r="CK552" t="str">
        <f t="shared" si="463"/>
        <v/>
      </c>
      <c r="CL552" t="str">
        <f t="shared" si="468"/>
        <v/>
      </c>
      <c r="CM552" t="str">
        <f t="shared" si="469"/>
        <v/>
      </c>
      <c r="CN552" t="str">
        <f t="shared" si="444"/>
        <v/>
      </c>
      <c r="CO552" t="str">
        <f t="shared" si="445"/>
        <v/>
      </c>
    </row>
    <row r="553" spans="1:93" ht="16" x14ac:dyDescent="0.2">
      <c r="A553">
        <v>328</v>
      </c>
      <c r="B553" t="s">
        <v>871</v>
      </c>
      <c r="C553" t="s">
        <v>94</v>
      </c>
      <c r="J553" t="str">
        <f t="shared" si="425"/>
        <v>Jon Van Ness_1</v>
      </c>
      <c r="K553" s="22">
        <v>17524</v>
      </c>
      <c r="L553">
        <v>1</v>
      </c>
      <c r="M553" s="22" t="s">
        <v>872</v>
      </c>
      <c r="N553" s="22"/>
      <c r="O553">
        <v>0</v>
      </c>
      <c r="P553">
        <v>0</v>
      </c>
      <c r="Q553">
        <v>0</v>
      </c>
      <c r="R553">
        <f t="shared" si="426"/>
        <v>0</v>
      </c>
      <c r="S553">
        <f t="shared" si="427"/>
        <v>1</v>
      </c>
      <c r="T553">
        <f t="shared" si="428"/>
        <v>0</v>
      </c>
      <c r="U553">
        <f t="shared" si="429"/>
        <v>0</v>
      </c>
      <c r="V553">
        <f t="shared" si="430"/>
        <v>0</v>
      </c>
      <c r="W553">
        <f t="shared" si="464"/>
        <v>0</v>
      </c>
      <c r="X553">
        <f t="shared" si="431"/>
        <v>0</v>
      </c>
      <c r="Y553" s="22" t="s">
        <v>148</v>
      </c>
      <c r="Z553">
        <v>0</v>
      </c>
      <c r="AA553">
        <f t="shared" si="470"/>
        <v>1</v>
      </c>
      <c r="AB553">
        <f t="shared" si="465"/>
        <v>0</v>
      </c>
      <c r="AC553">
        <v>0</v>
      </c>
      <c r="AD553">
        <v>0</v>
      </c>
      <c r="AE553">
        <f t="shared" si="471"/>
        <v>0</v>
      </c>
      <c r="AF553" s="23">
        <f t="shared" si="474"/>
        <v>0</v>
      </c>
      <c r="AG553">
        <f t="shared" si="472"/>
        <v>0</v>
      </c>
      <c r="AH553">
        <v>0</v>
      </c>
      <c r="AJ553">
        <f t="shared" si="466"/>
        <v>0</v>
      </c>
      <c r="AK553" s="22" t="s">
        <v>873</v>
      </c>
      <c r="AL553">
        <v>27</v>
      </c>
      <c r="AN553">
        <v>15</v>
      </c>
      <c r="AO553" s="24">
        <f>IF(ISERROR(VLOOKUP($J553,[1]Dominace!$G$1:$AZ$139,3,FALSE)),"",VLOOKUP($J553,[1]Dominace!$G$1:$AZ$139,3,FALSE))</f>
        <v>1</v>
      </c>
      <c r="AP553" s="25">
        <f t="shared" si="454"/>
        <v>64.542465753424651</v>
      </c>
      <c r="AQ553">
        <v>1</v>
      </c>
      <c r="AR553">
        <v>1</v>
      </c>
      <c r="AS553" s="26">
        <v>1</v>
      </c>
      <c r="AT553" s="24">
        <v>1</v>
      </c>
      <c r="AU553" s="27"/>
      <c r="AV553" s="27"/>
      <c r="AW553" s="33">
        <v>41425</v>
      </c>
      <c r="AX553" s="22" t="str">
        <f>IF(ISERROR(VLOOKUP($J553,'[1]early late'!$G$1:$BT$134,7,FALSE)),"",VLOOKUP($J553,'[1]early late'!$G$1:$BT$134,7,FALSE))</f>
        <v/>
      </c>
      <c r="AY553" s="22">
        <v>41465</v>
      </c>
      <c r="AZ553" s="27">
        <f t="shared" si="473"/>
        <v>1.3333333333333333</v>
      </c>
      <c r="BA553" t="s">
        <v>101</v>
      </c>
      <c r="BB553" s="25">
        <v>0</v>
      </c>
      <c r="BC553">
        <v>0.82299999999999995</v>
      </c>
      <c r="BD553">
        <v>10.316000000000001</v>
      </c>
      <c r="BE553">
        <v>0.65</v>
      </c>
      <c r="BF553">
        <v>11.555</v>
      </c>
      <c r="BG553" s="27" t="str">
        <f>IF(ISERROR(VLOOKUP($J553,'[1]early late'!$G$1:$BT$134,8,FALSE)),"",VLOOKUP($J553,'[1]early late'!$G$1:$BT$134,8,FALSE))</f>
        <v/>
      </c>
      <c r="BH553" s="27" t="str">
        <f>IF(ISERROR(VLOOKUP($J553,'[1]early late'!$G$1:$BT$134,9,FALSE)),"",VLOOKUP($J553,'[1]early late'!$G$1:$BT$134,9,FALSE))</f>
        <v/>
      </c>
      <c r="BJ553">
        <v>3.27</v>
      </c>
      <c r="BK553">
        <v>11.64</v>
      </c>
      <c r="BL553">
        <v>0</v>
      </c>
      <c r="BN553" s="28" t="str">
        <f>IF(ISERROR(VLOOKUP($J553,'[1]early late'!$G$1:$BT$134,40,FALSE)),"",VLOOKUP($J553,'[1]early late'!$G$1:$BT$134,40,FALSE))</f>
        <v/>
      </c>
      <c r="BO553" s="28" t="str">
        <f>IF(ISERROR(VLOOKUP($J553,'[1]early late'!$G$1:$BT$134,41,FALSE)),"",VLOOKUP($J553,'[1]early late'!$G$1:$BT$134,41,FALSE))</f>
        <v/>
      </c>
      <c r="BP553">
        <f t="shared" si="455"/>
        <v>-0.17299999999999993</v>
      </c>
      <c r="BQ553">
        <f t="shared" si="432"/>
        <v>1.238999999999999</v>
      </c>
      <c r="BR553">
        <f t="shared" si="433"/>
        <v>1.411999999999999</v>
      </c>
      <c r="BS553">
        <f t="shared" si="456"/>
        <v>2.4470000000000001</v>
      </c>
      <c r="BT553">
        <f t="shared" si="434"/>
        <v>1.3239999999999998</v>
      </c>
      <c r="BU553">
        <f t="shared" si="435"/>
        <v>-1.1229999999999993</v>
      </c>
      <c r="BW553" s="24">
        <f t="shared" si="467"/>
        <v>0</v>
      </c>
      <c r="BX553" s="24">
        <f t="shared" si="436"/>
        <v>-0.66999999999999993</v>
      </c>
      <c r="BY553" s="24">
        <f t="shared" si="437"/>
        <v>0.32899999999999996</v>
      </c>
      <c r="BZ553" s="24">
        <f t="shared" si="438"/>
        <v>-0.85699999999999987</v>
      </c>
      <c r="CA553" s="24">
        <f t="shared" si="439"/>
        <v>1</v>
      </c>
      <c r="CB553" s="24" t="str">
        <f t="shared" si="457"/>
        <v/>
      </c>
      <c r="CC553" s="24">
        <f t="shared" si="440"/>
        <v>0</v>
      </c>
      <c r="CD553" s="25">
        <f t="shared" si="441"/>
        <v>0</v>
      </c>
      <c r="CE553" s="24">
        <f t="shared" si="442"/>
        <v>1</v>
      </c>
      <c r="CF553">
        <f t="shared" si="443"/>
        <v>1</v>
      </c>
      <c r="CG553">
        <f t="shared" si="458"/>
        <v>1</v>
      </c>
      <c r="CH553">
        <f t="shared" si="459"/>
        <v>1</v>
      </c>
      <c r="CI553">
        <f t="shared" si="460"/>
        <v>1</v>
      </c>
      <c r="CJ553">
        <f t="shared" si="461"/>
        <v>1</v>
      </c>
      <c r="CK553" t="str">
        <f t="shared" si="463"/>
        <v/>
      </c>
      <c r="CL553" t="str">
        <f t="shared" si="468"/>
        <v/>
      </c>
      <c r="CM553" t="str">
        <f t="shared" si="469"/>
        <v/>
      </c>
      <c r="CN553" t="str">
        <f t="shared" si="444"/>
        <v/>
      </c>
      <c r="CO553" t="str">
        <f t="shared" si="445"/>
        <v/>
      </c>
    </row>
    <row r="554" spans="1:93" ht="16" hidden="1" x14ac:dyDescent="0.2">
      <c r="A554">
        <v>329</v>
      </c>
      <c r="B554" t="s">
        <v>874</v>
      </c>
      <c r="C554" t="s">
        <v>94</v>
      </c>
      <c r="J554" t="str">
        <f t="shared" si="425"/>
        <v>Howard Garey_0</v>
      </c>
      <c r="K554" s="22">
        <v>11479</v>
      </c>
      <c r="L554">
        <v>0</v>
      </c>
      <c r="M554" s="22"/>
      <c r="N554" s="22"/>
      <c r="O554">
        <v>0</v>
      </c>
      <c r="P554">
        <v>0</v>
      </c>
      <c r="Q554">
        <v>0</v>
      </c>
      <c r="R554">
        <f t="shared" si="426"/>
        <v>0</v>
      </c>
      <c r="S554">
        <f t="shared" si="427"/>
        <v>0</v>
      </c>
      <c r="T554">
        <f t="shared" si="428"/>
        <v>0</v>
      </c>
      <c r="U554">
        <f t="shared" si="429"/>
        <v>0</v>
      </c>
      <c r="V554">
        <f t="shared" si="430"/>
        <v>0</v>
      </c>
      <c r="W554">
        <f t="shared" si="464"/>
        <v>0</v>
      </c>
      <c r="X554">
        <f t="shared" si="431"/>
        <v>0</v>
      </c>
      <c r="Y554" s="22" t="s">
        <v>875</v>
      </c>
      <c r="Z554">
        <v>0</v>
      </c>
      <c r="AA554">
        <f t="shared" si="470"/>
        <v>1</v>
      </c>
      <c r="AB554">
        <f t="shared" si="465"/>
        <v>0</v>
      </c>
      <c r="AC554">
        <v>0</v>
      </c>
      <c r="AD554">
        <v>0</v>
      </c>
      <c r="AE554">
        <f t="shared" si="471"/>
        <v>0</v>
      </c>
      <c r="AF554" s="23">
        <f t="shared" si="474"/>
        <v>1</v>
      </c>
      <c r="AG554">
        <f t="shared" si="472"/>
        <v>1</v>
      </c>
      <c r="AH554">
        <v>1</v>
      </c>
      <c r="AI554" s="22" t="s">
        <v>876</v>
      </c>
      <c r="AJ554">
        <f t="shared" si="466"/>
        <v>0</v>
      </c>
      <c r="AK554" s="22"/>
      <c r="AN554">
        <v>14</v>
      </c>
      <c r="AO554" s="24">
        <f>IF(ISERROR(VLOOKUP($J554,[1]Dominace!$G$1:$AZ$139,3,FALSE)),"",VLOOKUP($J554,[1]Dominace!$G$1:$AZ$139,3,FALSE))</f>
        <v>1</v>
      </c>
      <c r="AP554" s="25">
        <f t="shared" si="454"/>
        <v>80.841095890410955</v>
      </c>
      <c r="AQ554">
        <v>1</v>
      </c>
      <c r="AR554">
        <v>1</v>
      </c>
      <c r="AS554" s="26">
        <v>0</v>
      </c>
      <c r="AT554" s="24">
        <v>1</v>
      </c>
      <c r="AU554" s="27"/>
      <c r="AV554" s="27"/>
      <c r="AW554" s="33">
        <v>41416</v>
      </c>
      <c r="AX554" s="22" t="str">
        <f>IF(ISERROR(VLOOKUP($J554,'[1]early late'!$G$1:$BT$134,7,FALSE)),"",VLOOKUP($J554,'[1]early late'!$G$1:$BT$134,7,FALSE))</f>
        <v/>
      </c>
      <c r="AY554" s="22">
        <v>41792</v>
      </c>
      <c r="AZ554" s="27">
        <f t="shared" si="473"/>
        <v>12.333333333333334</v>
      </c>
      <c r="BA554" t="s">
        <v>101</v>
      </c>
      <c r="BB554" s="25">
        <v>0</v>
      </c>
      <c r="BC554">
        <v>1.1830000000000001</v>
      </c>
      <c r="BD554">
        <v>12.362</v>
      </c>
      <c r="BE554">
        <v>1.3180000000000001</v>
      </c>
      <c r="BF554">
        <v>11.343999999999999</v>
      </c>
      <c r="BG554" s="27" t="str">
        <f>IF(ISERROR(VLOOKUP($J554,'[1]early late'!$G$1:$BT$134,8,FALSE)),"",VLOOKUP($J554,'[1]early late'!$G$1:$BT$134,8,FALSE))</f>
        <v/>
      </c>
      <c r="BH554" s="27" t="str">
        <f>IF(ISERROR(VLOOKUP($J554,'[1]early late'!$G$1:$BT$134,9,FALSE)),"",VLOOKUP($J554,'[1]early late'!$G$1:$BT$134,9,FALSE))</f>
        <v/>
      </c>
      <c r="BJ554">
        <v>1.9</v>
      </c>
      <c r="BK554">
        <v>11.32</v>
      </c>
      <c r="BL554">
        <v>0</v>
      </c>
      <c r="BN554" s="28" t="str">
        <f>IF(ISERROR(VLOOKUP($J554,'[1]early late'!$G$1:$BT$134,40,FALSE)),"",VLOOKUP($J554,'[1]early late'!$G$1:$BT$134,40,FALSE))</f>
        <v/>
      </c>
      <c r="BO554" s="28" t="str">
        <f>IF(ISERROR(VLOOKUP($J554,'[1]early late'!$G$1:$BT$134,41,FALSE)),"",VLOOKUP($J554,'[1]early late'!$G$1:$BT$134,41,FALSE))</f>
        <v/>
      </c>
      <c r="BP554">
        <f t="shared" si="455"/>
        <v>0.13500000000000001</v>
      </c>
      <c r="BQ554">
        <f t="shared" si="432"/>
        <v>-1.0180000000000007</v>
      </c>
      <c r="BR554">
        <f t="shared" si="433"/>
        <v>-1.1530000000000007</v>
      </c>
      <c r="BS554">
        <f t="shared" si="456"/>
        <v>0.71699999999999986</v>
      </c>
      <c r="BT554">
        <f t="shared" si="434"/>
        <v>-1.0419999999999998</v>
      </c>
      <c r="BU554">
        <f t="shared" si="435"/>
        <v>-1.7590000000000003</v>
      </c>
      <c r="BW554" s="24">
        <f t="shared" si="467"/>
        <v>1</v>
      </c>
      <c r="BX554" s="24">
        <f t="shared" si="436"/>
        <v>-0.48</v>
      </c>
      <c r="BY554" s="24">
        <f t="shared" si="437"/>
        <v>0.33400000000000007</v>
      </c>
      <c r="BZ554" s="24">
        <f t="shared" si="438"/>
        <v>-9.3999999999999861E-2</v>
      </c>
      <c r="CA554" s="24">
        <f t="shared" si="439"/>
        <v>1</v>
      </c>
      <c r="CB554" s="24">
        <f t="shared" si="457"/>
        <v>1</v>
      </c>
      <c r="CC554" s="24">
        <f t="shared" si="440"/>
        <v>1</v>
      </c>
      <c r="CD554" s="25">
        <f t="shared" si="441"/>
        <v>0</v>
      </c>
      <c r="CE554" s="24">
        <f t="shared" si="442"/>
        <v>1</v>
      </c>
      <c r="CF554">
        <f t="shared" si="443"/>
        <v>1</v>
      </c>
      <c r="CG554">
        <f t="shared" si="458"/>
        <v>0</v>
      </c>
      <c r="CH554">
        <f t="shared" si="459"/>
        <v>0</v>
      </c>
      <c r="CI554">
        <f t="shared" si="460"/>
        <v>1</v>
      </c>
      <c r="CJ554">
        <f t="shared" si="461"/>
        <v>1</v>
      </c>
      <c r="CK554" t="str">
        <f t="shared" si="463"/>
        <v/>
      </c>
      <c r="CL554" t="str">
        <f t="shared" si="468"/>
        <v/>
      </c>
      <c r="CM554" t="str">
        <f t="shared" si="469"/>
        <v/>
      </c>
      <c r="CN554" t="str">
        <f t="shared" si="444"/>
        <v/>
      </c>
      <c r="CO554" t="str">
        <f t="shared" si="445"/>
        <v/>
      </c>
    </row>
    <row r="555" spans="1:93" ht="16" hidden="1" x14ac:dyDescent="0.2">
      <c r="A555">
        <v>330</v>
      </c>
      <c r="B555" t="s">
        <v>874</v>
      </c>
      <c r="C555" t="s">
        <v>94</v>
      </c>
      <c r="J555" t="str">
        <f t="shared" si="425"/>
        <v>Howard Garey_1</v>
      </c>
      <c r="K555" s="22">
        <v>11479</v>
      </c>
      <c r="L555">
        <v>1</v>
      </c>
      <c r="M555" s="22" t="s">
        <v>847</v>
      </c>
      <c r="N555" s="22"/>
      <c r="O555">
        <v>0</v>
      </c>
      <c r="P555">
        <v>0</v>
      </c>
      <c r="Q555">
        <v>0</v>
      </c>
      <c r="R555">
        <f t="shared" si="426"/>
        <v>0</v>
      </c>
      <c r="S555">
        <f t="shared" si="427"/>
        <v>1</v>
      </c>
      <c r="T555">
        <f t="shared" si="428"/>
        <v>0</v>
      </c>
      <c r="U555">
        <f t="shared" si="429"/>
        <v>0</v>
      </c>
      <c r="V555">
        <f t="shared" si="430"/>
        <v>0</v>
      </c>
      <c r="W555">
        <f t="shared" si="464"/>
        <v>0</v>
      </c>
      <c r="X555">
        <f t="shared" si="431"/>
        <v>0</v>
      </c>
      <c r="Y555" s="22" t="s">
        <v>875</v>
      </c>
      <c r="Z555">
        <v>0</v>
      </c>
      <c r="AA555">
        <f t="shared" si="470"/>
        <v>1</v>
      </c>
      <c r="AB555">
        <f t="shared" si="465"/>
        <v>0</v>
      </c>
      <c r="AC555">
        <v>0</v>
      </c>
      <c r="AD555">
        <v>0</v>
      </c>
      <c r="AE555">
        <f t="shared" si="471"/>
        <v>0</v>
      </c>
      <c r="AF555" s="23">
        <f t="shared" si="474"/>
        <v>1</v>
      </c>
      <c r="AG555">
        <f t="shared" si="472"/>
        <v>1</v>
      </c>
      <c r="AH555">
        <v>0</v>
      </c>
      <c r="AI555" s="22"/>
      <c r="AJ555">
        <f t="shared" si="466"/>
        <v>0</v>
      </c>
      <c r="AK555" s="22"/>
      <c r="AN555">
        <v>14</v>
      </c>
      <c r="AO555" s="24">
        <f>IF(ISERROR(VLOOKUP($J555,[1]Dominace!$G$1:$AZ$139,3,FALSE)),"",VLOOKUP($J555,[1]Dominace!$G$1:$AZ$139,3,FALSE))</f>
        <v>1</v>
      </c>
      <c r="AP555" s="25">
        <f t="shared" si="454"/>
        <v>80.841095890410955</v>
      </c>
      <c r="AQ555">
        <v>1</v>
      </c>
      <c r="AR555">
        <v>1</v>
      </c>
      <c r="AS555" s="26">
        <v>1</v>
      </c>
      <c r="AT555" s="24">
        <v>1</v>
      </c>
      <c r="AU555" s="27"/>
      <c r="AV555" s="27"/>
      <c r="AW555" s="33">
        <v>41416</v>
      </c>
      <c r="AX555" s="22" t="str">
        <f>IF(ISERROR(VLOOKUP($J555,'[1]early late'!$G$1:$BT$134,7,FALSE)),"",VLOOKUP($J555,'[1]early late'!$G$1:$BT$134,7,FALSE))</f>
        <v/>
      </c>
      <c r="AY555" s="22">
        <v>41792</v>
      </c>
      <c r="AZ555" s="27">
        <f t="shared" si="473"/>
        <v>12.333333333333334</v>
      </c>
      <c r="BA555" t="s">
        <v>101</v>
      </c>
      <c r="BB555" s="25">
        <v>0</v>
      </c>
      <c r="BC555">
        <v>0.84899999999999998</v>
      </c>
      <c r="BD555">
        <v>13.045</v>
      </c>
      <c r="BE555">
        <v>1.4119999999999999</v>
      </c>
      <c r="BF555">
        <v>10.97</v>
      </c>
      <c r="BG555" s="27" t="str">
        <f>IF(ISERROR(VLOOKUP($J555,'[1]early late'!$G$1:$BT$134,8,FALSE)),"",VLOOKUP($J555,'[1]early late'!$G$1:$BT$134,8,FALSE))</f>
        <v/>
      </c>
      <c r="BH555" s="27" t="str">
        <f>IF(ISERROR(VLOOKUP($J555,'[1]early late'!$G$1:$BT$134,9,FALSE)),"",VLOOKUP($J555,'[1]early late'!$G$1:$BT$134,9,FALSE))</f>
        <v/>
      </c>
      <c r="BJ555">
        <v>2.38</v>
      </c>
      <c r="BK555">
        <v>11.45</v>
      </c>
      <c r="BL555">
        <v>0</v>
      </c>
      <c r="BN555" s="28" t="str">
        <f>IF(ISERROR(VLOOKUP($J555,'[1]early late'!$G$1:$BT$134,40,FALSE)),"",VLOOKUP($J555,'[1]early late'!$G$1:$BT$134,40,FALSE))</f>
        <v/>
      </c>
      <c r="BO555" s="28" t="str">
        <f>IF(ISERROR(VLOOKUP($J555,'[1]early late'!$G$1:$BT$134,41,FALSE)),"",VLOOKUP($J555,'[1]early late'!$G$1:$BT$134,41,FALSE))</f>
        <v/>
      </c>
      <c r="BP555">
        <f t="shared" si="455"/>
        <v>0.56299999999999994</v>
      </c>
      <c r="BQ555">
        <f t="shared" si="432"/>
        <v>-2.0749999999999993</v>
      </c>
      <c r="BR555">
        <f t="shared" si="433"/>
        <v>-2.637999999999999</v>
      </c>
      <c r="BS555">
        <f t="shared" si="456"/>
        <v>1.5309999999999999</v>
      </c>
      <c r="BT555">
        <f t="shared" si="434"/>
        <v>-1.5950000000000006</v>
      </c>
      <c r="BU555">
        <f t="shared" si="435"/>
        <v>-3.1259999999999994</v>
      </c>
      <c r="BW555" s="24">
        <f t="shared" si="467"/>
        <v>0</v>
      </c>
      <c r="BX555" s="24">
        <f t="shared" si="436"/>
        <v>0.48</v>
      </c>
      <c r="BY555" s="24">
        <f t="shared" si="437"/>
        <v>-0.33400000000000007</v>
      </c>
      <c r="BZ555" s="24">
        <f t="shared" si="438"/>
        <v>9.3999999999999861E-2</v>
      </c>
      <c r="CA555" s="24">
        <f t="shared" si="439"/>
        <v>1</v>
      </c>
      <c r="CB555" s="24" t="str">
        <f t="shared" si="457"/>
        <v/>
      </c>
      <c r="CC555" s="24">
        <f t="shared" si="440"/>
        <v>1</v>
      </c>
      <c r="CD555" s="25">
        <f t="shared" si="441"/>
        <v>0</v>
      </c>
      <c r="CE555" s="24">
        <f t="shared" si="442"/>
        <v>1</v>
      </c>
      <c r="CF555">
        <f t="shared" si="443"/>
        <v>1</v>
      </c>
      <c r="CG555">
        <f t="shared" si="458"/>
        <v>0</v>
      </c>
      <c r="CH555">
        <f t="shared" si="459"/>
        <v>1</v>
      </c>
      <c r="CI555">
        <f t="shared" si="460"/>
        <v>1</v>
      </c>
      <c r="CJ555">
        <f t="shared" si="461"/>
        <v>1</v>
      </c>
      <c r="CK555" t="str">
        <f t="shared" si="463"/>
        <v/>
      </c>
      <c r="CL555" t="str">
        <f t="shared" si="468"/>
        <v/>
      </c>
      <c r="CM555" t="str">
        <f t="shared" si="469"/>
        <v/>
      </c>
      <c r="CN555" t="str">
        <f t="shared" si="444"/>
        <v/>
      </c>
      <c r="CO555" t="str">
        <f t="shared" si="445"/>
        <v/>
      </c>
    </row>
    <row r="556" spans="1:93" ht="16" x14ac:dyDescent="0.2">
      <c r="A556">
        <v>331</v>
      </c>
      <c r="B556" t="s">
        <v>877</v>
      </c>
      <c r="C556" t="s">
        <v>94</v>
      </c>
      <c r="J556" t="str">
        <f t="shared" ref="J556:J619" si="475">(CONCATENATE(B556,"_",AS556))</f>
        <v>Mary Ann Hayase_0</v>
      </c>
      <c r="K556" s="22">
        <v>20145</v>
      </c>
      <c r="L556">
        <v>0</v>
      </c>
      <c r="M556" s="22"/>
      <c r="N556" s="22"/>
      <c r="O556">
        <v>0</v>
      </c>
      <c r="P556">
        <v>0</v>
      </c>
      <c r="Q556">
        <v>0</v>
      </c>
      <c r="R556">
        <f t="shared" ref="R556:R619" si="476">IF(ISERROR(SEARCH("ptosis",M556)),0,1)</f>
        <v>0</v>
      </c>
      <c r="S556">
        <f t="shared" ref="S556:S619" si="477">IF(ISERROR(SEARCH("cataract",M556)),0,1)</f>
        <v>0</v>
      </c>
      <c r="T556">
        <f t="shared" ref="T556:T619" si="478">IF(ISERROR(SEARCH("strab",M556)),0,1)</f>
        <v>0</v>
      </c>
      <c r="U556">
        <f t="shared" ref="U556:U619" si="479">IF(ISERROR(SEARCH("ectropion",M556)),0,1)</f>
        <v>0</v>
      </c>
      <c r="V556">
        <f t="shared" ref="V556:V619" si="480">IF(ISERROR(SEARCH("entropion",M556)),0,1)</f>
        <v>0</v>
      </c>
      <c r="W556">
        <f t="shared" si="464"/>
        <v>0</v>
      </c>
      <c r="X556">
        <f t="shared" ref="X556:X619" si="481">IF(ISERROR(SEARCH("canth",M556)),0,1)</f>
        <v>0</v>
      </c>
      <c r="Y556" s="22" t="s">
        <v>158</v>
      </c>
      <c r="Z556">
        <v>0</v>
      </c>
      <c r="AA556">
        <f t="shared" si="470"/>
        <v>1</v>
      </c>
      <c r="AB556">
        <f t="shared" si="465"/>
        <v>0</v>
      </c>
      <c r="AC556">
        <v>0</v>
      </c>
      <c r="AD556">
        <v>0</v>
      </c>
      <c r="AE556">
        <f t="shared" si="471"/>
        <v>0</v>
      </c>
      <c r="AF556" s="23">
        <f t="shared" si="474"/>
        <v>0</v>
      </c>
      <c r="AG556">
        <f t="shared" si="472"/>
        <v>0</v>
      </c>
      <c r="AH556">
        <v>0</v>
      </c>
      <c r="AJ556">
        <f t="shared" si="466"/>
        <v>0</v>
      </c>
      <c r="AK556" s="22" t="s">
        <v>878</v>
      </c>
      <c r="AO556" s="24">
        <f>IF(ISERROR(VLOOKUP($J556,[1]Dominace!$G$1:$AZ$139,3,FALSE)),"",VLOOKUP($J556,[1]Dominace!$G$1:$AZ$139,3,FALSE))</f>
        <v>2</v>
      </c>
      <c r="AP556" s="25">
        <f t="shared" si="454"/>
        <v>59.523287671232879</v>
      </c>
      <c r="AQ556">
        <v>1</v>
      </c>
      <c r="AR556">
        <v>1</v>
      </c>
      <c r="AS556" s="26">
        <v>0</v>
      </c>
      <c r="AT556" s="24">
        <v>1</v>
      </c>
      <c r="AW556" s="33">
        <v>42186</v>
      </c>
      <c r="AZ556" s="27" t="str">
        <f t="shared" si="473"/>
        <v/>
      </c>
      <c r="BA556" t="s">
        <v>101</v>
      </c>
      <c r="BB556" s="27">
        <v>0</v>
      </c>
      <c r="BC556">
        <v>2.23</v>
      </c>
      <c r="BD556">
        <v>20.201000000000001</v>
      </c>
      <c r="BE556">
        <v>3.7029999999999998</v>
      </c>
      <c r="BF556">
        <v>18.937999999999999</v>
      </c>
      <c r="BJ556" s="23">
        <v>2.25</v>
      </c>
      <c r="BL556">
        <v>1</v>
      </c>
      <c r="BP556">
        <f t="shared" si="455"/>
        <v>1.4729999999999999</v>
      </c>
      <c r="BQ556">
        <f t="shared" ref="BQ556:BQ619" si="482">BF556-BD556</f>
        <v>-1.2630000000000017</v>
      </c>
      <c r="BR556">
        <f t="shared" ref="BR556:BR619" si="483">BQ556-BP556</f>
        <v>-2.7360000000000015</v>
      </c>
      <c r="BS556">
        <f t="shared" si="456"/>
        <v>2.0000000000000018E-2</v>
      </c>
      <c r="BT556" t="str">
        <f t="shared" ref="BT556:BT619" si="484">IF(AND(ISNUMBER(BD556),ISNUMBER(BK556)),BK556-BD556,"")</f>
        <v/>
      </c>
      <c r="BU556" t="str">
        <f t="shared" ref="BU556:BU619" si="485">IF(AND(ISNUMBER(BT556),ISNUMBER(BS556)),(BK556-BJ556)-(BD556-BC556),"")</f>
        <v/>
      </c>
      <c r="BX556" s="24">
        <f t="shared" ref="BX556:BX619" si="486">IF($AQ556=1,BJ556-VLOOKUP(CONCATENATE(LEFT($J556,LEN($J556)-1),IF($AS556=0,1,0)),$J$2:$BK$740,MATCH(HLOOKUP($BJ$1,$J$1:$BW$1,1,FALSE),$J$1:$BZ$1,0),FALSE),"")</f>
        <v>0</v>
      </c>
      <c r="BY556" s="24">
        <f t="shared" ref="BY556:BY619" si="487">IF($AQ556=1,$BC556-VLOOKUP(CONCATENATE(LEFT($J556,LEN($J556)-1),IF($AS556=0,1,0)),$J$2:$BW$740,MATCH(HLOOKUP($BC$1,$J$1:$BW$1,1,FALSE),$J$1:$BZ$1,0),FALSE),"")</f>
        <v>8.8999999999999968E-2</v>
      </c>
      <c r="BZ556" s="24">
        <f t="shared" ref="BZ556:BZ619" si="488">IF($AQ556=1,$BE556-VLOOKUP(CONCATENATE(LEFT($J556,LEN($J556)-1),IF($AS556=0,1,0)),$J$2:$BW$740,MATCH(HLOOKUP($BE$1,$J$1:$BW$1,1,FALSE),$J$1:$BZ$1,0),FALSE),"")</f>
        <v>0.89900000000000002</v>
      </c>
      <c r="CA556" s="24">
        <f t="shared" ref="CA556:CA619" si="489">IF(BY556="","",IF(AND(BY556&gt;-1.0001, BY556&lt;1.0001),1,0))</f>
        <v>1</v>
      </c>
      <c r="CB556" s="24" t="str">
        <f t="shared" si="457"/>
        <v/>
      </c>
      <c r="CC556" s="24">
        <f t="shared" ref="CC556:CC619" si="490">IF(SUM(AB556:AG556)=0,0,1)</f>
        <v>0</v>
      </c>
      <c r="CD556" s="25">
        <f t="shared" ref="CD556:CD619" si="491">IF(CF556=1,IF(AA556+IF(AS556=0,VLOOKUP(CONCATENATE(LEFT(J556,LEN(J556)-1),"1"),$J$2:$BW$677,17,FALSE),VLOOKUP(CONCATENATE(LEFT(J556,LEN(J556)-1),"0"),$J$2:$BW$677,17,FALSE))=2,1,0),"")</f>
        <v>0</v>
      </c>
      <c r="CE556" s="24">
        <f t="shared" ref="CE556:CE619" si="492">IF(BZ556="","",IF(AND(BZ556&gt;-1.0001, BZ556&lt;1.0001),1,0))</f>
        <v>1</v>
      </c>
      <c r="CF556">
        <f t="shared" ref="CF556:CF619" si="493">IF(AND(AND(ISNUMBER(AW556),ISNUMBER(BC556)),ISNUMBER(BJ556)),1,0)</f>
        <v>1</v>
      </c>
      <c r="CG556">
        <f t="shared" si="458"/>
        <v>0</v>
      </c>
      <c r="CH556">
        <f t="shared" si="459"/>
        <v>0</v>
      </c>
      <c r="CI556">
        <f t="shared" si="460"/>
        <v>1</v>
      </c>
      <c r="CJ556">
        <f t="shared" si="461"/>
        <v>1</v>
      </c>
      <c r="CK556" t="str">
        <f t="shared" si="463"/>
        <v/>
      </c>
      <c r="CL556" t="str">
        <f t="shared" si="468"/>
        <v/>
      </c>
      <c r="CM556" t="str">
        <f t="shared" si="469"/>
        <v/>
      </c>
      <c r="CN556" t="str">
        <f t="shared" ref="CN556:CN619" si="494">IF(AND(BC556&lt;0.05,BS556&gt;2.75),1,"")</f>
        <v/>
      </c>
      <c r="CO556" t="str">
        <f t="shared" ref="CO556:CO619" si="495">IF(AB556=1,1,"")</f>
        <v/>
      </c>
    </row>
    <row r="557" spans="1:93" ht="16" x14ac:dyDescent="0.2">
      <c r="A557">
        <v>332</v>
      </c>
      <c r="B557" t="s">
        <v>877</v>
      </c>
      <c r="C557" t="s">
        <v>94</v>
      </c>
      <c r="J557" t="str">
        <f t="shared" si="475"/>
        <v>Mary Ann Hayase_1</v>
      </c>
      <c r="K557" s="22">
        <v>20145</v>
      </c>
      <c r="L557">
        <v>0</v>
      </c>
      <c r="M557" s="22"/>
      <c r="N557" s="22"/>
      <c r="O557">
        <v>0</v>
      </c>
      <c r="P557">
        <v>0</v>
      </c>
      <c r="Q557">
        <v>0</v>
      </c>
      <c r="R557">
        <f t="shared" si="476"/>
        <v>0</v>
      </c>
      <c r="S557">
        <f t="shared" si="477"/>
        <v>0</v>
      </c>
      <c r="T557">
        <f t="shared" si="478"/>
        <v>0</v>
      </c>
      <c r="U557">
        <f t="shared" si="479"/>
        <v>0</v>
      </c>
      <c r="V557">
        <f t="shared" si="480"/>
        <v>0</v>
      </c>
      <c r="W557">
        <f t="shared" si="464"/>
        <v>0</v>
      </c>
      <c r="X557">
        <f t="shared" si="481"/>
        <v>0</v>
      </c>
      <c r="Y557" s="22" t="s">
        <v>158</v>
      </c>
      <c r="Z557">
        <v>0</v>
      </c>
      <c r="AA557">
        <f t="shared" si="470"/>
        <v>1</v>
      </c>
      <c r="AB557">
        <f t="shared" si="465"/>
        <v>0</v>
      </c>
      <c r="AC557">
        <v>0</v>
      </c>
      <c r="AD557">
        <v>0</v>
      </c>
      <c r="AE557">
        <f t="shared" si="471"/>
        <v>0</v>
      </c>
      <c r="AF557" s="23">
        <f t="shared" si="474"/>
        <v>0</v>
      </c>
      <c r="AG557">
        <f t="shared" si="472"/>
        <v>0</v>
      </c>
      <c r="AH557">
        <v>0</v>
      </c>
      <c r="AJ557">
        <f t="shared" si="466"/>
        <v>0</v>
      </c>
      <c r="AK557" s="22" t="s">
        <v>878</v>
      </c>
      <c r="AO557" s="24">
        <f>IF(ISERROR(VLOOKUP($J557,[1]Dominace!$G$1:$AZ$139,3,FALSE)),"",VLOOKUP($J557,[1]Dominace!$G$1:$AZ$139,3,FALSE))</f>
        <v>2</v>
      </c>
      <c r="AP557" s="25">
        <f t="shared" si="454"/>
        <v>59.523287671232879</v>
      </c>
      <c r="AQ557">
        <v>1</v>
      </c>
      <c r="AR557">
        <v>1</v>
      </c>
      <c r="AS557" s="26">
        <v>1</v>
      </c>
      <c r="AT557" s="24">
        <v>1</v>
      </c>
      <c r="AW557" s="33">
        <v>42186</v>
      </c>
      <c r="AZ557" s="27" t="str">
        <f t="shared" si="473"/>
        <v/>
      </c>
      <c r="BA557" t="s">
        <v>101</v>
      </c>
      <c r="BB557" s="27">
        <v>0</v>
      </c>
      <c r="BC557">
        <v>2.141</v>
      </c>
      <c r="BD557">
        <v>19.978000000000002</v>
      </c>
      <c r="BE557">
        <v>2.8039999999999998</v>
      </c>
      <c r="BF557">
        <v>25.128</v>
      </c>
      <c r="BJ557" s="23">
        <v>2.25</v>
      </c>
      <c r="BL557">
        <v>1</v>
      </c>
      <c r="BP557">
        <f t="shared" si="455"/>
        <v>0.66299999999999981</v>
      </c>
      <c r="BQ557">
        <f t="shared" si="482"/>
        <v>5.1499999999999986</v>
      </c>
      <c r="BR557">
        <f t="shared" si="483"/>
        <v>4.4869999999999983</v>
      </c>
      <c r="BS557">
        <f t="shared" si="456"/>
        <v>0.10899999999999999</v>
      </c>
      <c r="BT557" t="str">
        <f t="shared" si="484"/>
        <v/>
      </c>
      <c r="BU557" t="str">
        <f t="shared" si="485"/>
        <v/>
      </c>
      <c r="BX557" s="24">
        <f t="shared" si="486"/>
        <v>0</v>
      </c>
      <c r="BY557" s="24">
        <f t="shared" si="487"/>
        <v>-8.8999999999999968E-2</v>
      </c>
      <c r="BZ557" s="24">
        <f t="shared" si="488"/>
        <v>-0.89900000000000002</v>
      </c>
      <c r="CA557" s="24">
        <f t="shared" si="489"/>
        <v>1</v>
      </c>
      <c r="CB557" s="24" t="str">
        <f t="shared" si="457"/>
        <v/>
      </c>
      <c r="CC557" s="24">
        <f t="shared" si="490"/>
        <v>0</v>
      </c>
      <c r="CD557" s="25">
        <f t="shared" si="491"/>
        <v>0</v>
      </c>
      <c r="CE557" s="24">
        <f t="shared" si="492"/>
        <v>1</v>
      </c>
      <c r="CF557">
        <f t="shared" si="493"/>
        <v>1</v>
      </c>
      <c r="CG557">
        <f t="shared" si="458"/>
        <v>0</v>
      </c>
      <c r="CH557">
        <f t="shared" si="459"/>
        <v>0</v>
      </c>
      <c r="CI557">
        <f t="shared" si="460"/>
        <v>1</v>
      </c>
      <c r="CJ557">
        <f t="shared" si="461"/>
        <v>1</v>
      </c>
      <c r="CK557" t="str">
        <f t="shared" si="463"/>
        <v/>
      </c>
      <c r="CL557" t="str">
        <f t="shared" si="468"/>
        <v/>
      </c>
      <c r="CM557" t="str">
        <f t="shared" si="469"/>
        <v/>
      </c>
      <c r="CN557" t="str">
        <f t="shared" si="494"/>
        <v/>
      </c>
      <c r="CO557" t="str">
        <f t="shared" si="495"/>
        <v/>
      </c>
    </row>
    <row r="558" spans="1:93" ht="16" x14ac:dyDescent="0.2">
      <c r="A558">
        <v>333</v>
      </c>
      <c r="B558" t="s">
        <v>879</v>
      </c>
      <c r="C558" t="s">
        <v>94</v>
      </c>
      <c r="J558" t="str">
        <f t="shared" si="475"/>
        <v>Walter Abad_0</v>
      </c>
      <c r="K558" s="22">
        <v>17334</v>
      </c>
      <c r="L558">
        <v>1</v>
      </c>
      <c r="M558" s="22" t="s">
        <v>880</v>
      </c>
      <c r="N558" s="22"/>
      <c r="O558">
        <v>0</v>
      </c>
      <c r="P558">
        <v>0</v>
      </c>
      <c r="Q558">
        <v>0</v>
      </c>
      <c r="R558">
        <f t="shared" si="476"/>
        <v>0</v>
      </c>
      <c r="S558">
        <f t="shared" si="477"/>
        <v>0</v>
      </c>
      <c r="T558">
        <f t="shared" si="478"/>
        <v>0</v>
      </c>
      <c r="U558">
        <f t="shared" si="479"/>
        <v>0</v>
      </c>
      <c r="V558">
        <f t="shared" si="480"/>
        <v>0</v>
      </c>
      <c r="W558">
        <f t="shared" si="464"/>
        <v>0</v>
      </c>
      <c r="X558">
        <f t="shared" si="481"/>
        <v>0</v>
      </c>
      <c r="Y558" s="22" t="s">
        <v>148</v>
      </c>
      <c r="Z558">
        <v>0</v>
      </c>
      <c r="AA558">
        <f t="shared" si="470"/>
        <v>1</v>
      </c>
      <c r="AB558">
        <f t="shared" si="465"/>
        <v>0</v>
      </c>
      <c r="AC558">
        <v>0</v>
      </c>
      <c r="AD558">
        <v>0</v>
      </c>
      <c r="AE558">
        <f t="shared" si="471"/>
        <v>0</v>
      </c>
      <c r="AF558" s="23">
        <f t="shared" si="474"/>
        <v>0</v>
      </c>
      <c r="AG558">
        <f t="shared" si="472"/>
        <v>0</v>
      </c>
      <c r="AH558">
        <v>0</v>
      </c>
      <c r="AJ558">
        <f t="shared" si="466"/>
        <v>0</v>
      </c>
      <c r="AK558" s="22"/>
      <c r="AO558" s="24">
        <f>IF(ISERROR(VLOOKUP($J558,[1]Dominace!$G$1:$AZ$139,3,FALSE)),"",VLOOKUP($J558,[1]Dominace!$G$1:$AZ$139,3,FALSE))</f>
        <v>1</v>
      </c>
      <c r="AP558" s="25">
        <f t="shared" si="454"/>
        <v>66.887671232876713</v>
      </c>
      <c r="AQ558">
        <v>1</v>
      </c>
      <c r="AR558">
        <v>1</v>
      </c>
      <c r="AS558" s="26">
        <v>0</v>
      </c>
      <c r="AT558" s="24">
        <v>1</v>
      </c>
      <c r="AW558" s="33">
        <v>42104</v>
      </c>
      <c r="AY558" s="22">
        <v>42111</v>
      </c>
      <c r="AZ558" s="27">
        <f t="shared" si="473"/>
        <v>0.23333333333333334</v>
      </c>
      <c r="BA558" t="s">
        <v>118</v>
      </c>
      <c r="BB558" s="27">
        <v>1</v>
      </c>
      <c r="BC558">
        <v>1.8759999999999999</v>
      </c>
      <c r="BD558">
        <v>15.606999999999999</v>
      </c>
      <c r="BE558">
        <v>1.3149999999999999</v>
      </c>
      <c r="BF558">
        <v>13.843999999999999</v>
      </c>
      <c r="BJ558" s="23">
        <v>3.1</v>
      </c>
      <c r="BL558">
        <v>1</v>
      </c>
      <c r="BP558">
        <f t="shared" si="455"/>
        <v>-0.56099999999999994</v>
      </c>
      <c r="BQ558">
        <f t="shared" si="482"/>
        <v>-1.7629999999999999</v>
      </c>
      <c r="BR558">
        <f t="shared" si="483"/>
        <v>-1.202</v>
      </c>
      <c r="BS558">
        <f t="shared" si="456"/>
        <v>1.2240000000000002</v>
      </c>
      <c r="BT558" t="str">
        <f t="shared" si="484"/>
        <v/>
      </c>
      <c r="BU558" t="str">
        <f t="shared" si="485"/>
        <v/>
      </c>
      <c r="BX558" s="24">
        <f t="shared" si="486"/>
        <v>1.24</v>
      </c>
      <c r="BY558" s="24">
        <f t="shared" si="487"/>
        <v>0.72499999999999987</v>
      </c>
      <c r="BZ558" s="24">
        <f t="shared" si="488"/>
        <v>3.400000000000003E-2</v>
      </c>
      <c r="CA558" s="24">
        <f t="shared" si="489"/>
        <v>1</v>
      </c>
      <c r="CB558" s="24" t="str">
        <f t="shared" si="457"/>
        <v/>
      </c>
      <c r="CC558" s="24">
        <f t="shared" si="490"/>
        <v>0</v>
      </c>
      <c r="CD558" s="25">
        <f t="shared" si="491"/>
        <v>0</v>
      </c>
      <c r="CE558" s="24">
        <f t="shared" si="492"/>
        <v>1</v>
      </c>
      <c r="CF558">
        <f t="shared" si="493"/>
        <v>1</v>
      </c>
      <c r="CG558">
        <f t="shared" si="458"/>
        <v>1</v>
      </c>
      <c r="CH558">
        <f t="shared" si="459"/>
        <v>1</v>
      </c>
      <c r="CI558">
        <f t="shared" si="460"/>
        <v>0</v>
      </c>
      <c r="CJ558">
        <f t="shared" si="461"/>
        <v>1</v>
      </c>
      <c r="CK558" t="str">
        <f t="shared" si="463"/>
        <v/>
      </c>
      <c r="CL558" t="str">
        <f t="shared" si="468"/>
        <v/>
      </c>
      <c r="CM558" t="str">
        <f t="shared" si="469"/>
        <v/>
      </c>
      <c r="CN558" t="str">
        <f t="shared" si="494"/>
        <v/>
      </c>
      <c r="CO558" t="str">
        <f t="shared" si="495"/>
        <v/>
      </c>
    </row>
    <row r="559" spans="1:93" ht="16" x14ac:dyDescent="0.2">
      <c r="A559">
        <v>334</v>
      </c>
      <c r="B559" t="s">
        <v>879</v>
      </c>
      <c r="C559" t="s">
        <v>94</v>
      </c>
      <c r="J559" t="str">
        <f t="shared" si="475"/>
        <v>Walter Abad_1</v>
      </c>
      <c r="K559" s="22">
        <v>17334</v>
      </c>
      <c r="L559">
        <v>1</v>
      </c>
      <c r="M559" s="22" t="s">
        <v>880</v>
      </c>
      <c r="N559" s="22"/>
      <c r="O559">
        <v>0</v>
      </c>
      <c r="P559">
        <v>0</v>
      </c>
      <c r="Q559">
        <v>0</v>
      </c>
      <c r="R559">
        <f t="shared" si="476"/>
        <v>0</v>
      </c>
      <c r="S559">
        <f t="shared" si="477"/>
        <v>0</v>
      </c>
      <c r="T559">
        <f t="shared" si="478"/>
        <v>0</v>
      </c>
      <c r="U559">
        <f t="shared" si="479"/>
        <v>0</v>
      </c>
      <c r="V559">
        <f t="shared" si="480"/>
        <v>0</v>
      </c>
      <c r="W559">
        <f t="shared" si="464"/>
        <v>0</v>
      </c>
      <c r="X559">
        <f t="shared" si="481"/>
        <v>0</v>
      </c>
      <c r="Y559" s="22" t="s">
        <v>148</v>
      </c>
      <c r="Z559">
        <v>0</v>
      </c>
      <c r="AA559">
        <f t="shared" si="470"/>
        <v>1</v>
      </c>
      <c r="AB559">
        <f t="shared" si="465"/>
        <v>0</v>
      </c>
      <c r="AC559">
        <v>0</v>
      </c>
      <c r="AD559">
        <v>0</v>
      </c>
      <c r="AE559">
        <f t="shared" si="471"/>
        <v>0</v>
      </c>
      <c r="AF559" s="23">
        <f t="shared" si="474"/>
        <v>0</v>
      </c>
      <c r="AG559">
        <f t="shared" si="472"/>
        <v>0</v>
      </c>
      <c r="AH559">
        <v>0</v>
      </c>
      <c r="AJ559">
        <f t="shared" si="466"/>
        <v>0</v>
      </c>
      <c r="AK559" s="22"/>
      <c r="AO559" s="24">
        <f>IF(ISERROR(VLOOKUP($J559,[1]Dominace!$G$1:$AZ$139,3,FALSE)),"",VLOOKUP($J559,[1]Dominace!$G$1:$AZ$139,3,FALSE))</f>
        <v>1</v>
      </c>
      <c r="AP559" s="25">
        <f t="shared" si="454"/>
        <v>66.887671232876713</v>
      </c>
      <c r="AQ559">
        <v>1</v>
      </c>
      <c r="AR559">
        <v>1</v>
      </c>
      <c r="AS559" s="26">
        <v>1</v>
      </c>
      <c r="AT559" s="24">
        <v>1</v>
      </c>
      <c r="AW559" s="33">
        <v>42104</v>
      </c>
      <c r="AY559" s="22">
        <v>42111</v>
      </c>
      <c r="AZ559" s="27">
        <f t="shared" si="473"/>
        <v>0.23333333333333334</v>
      </c>
      <c r="BA559" t="s">
        <v>118</v>
      </c>
      <c r="BB559" s="27">
        <v>1</v>
      </c>
      <c r="BC559">
        <v>1.151</v>
      </c>
      <c r="BD559">
        <v>11.683999999999999</v>
      </c>
      <c r="BE559">
        <v>1.2809999999999999</v>
      </c>
      <c r="BF559">
        <v>11.041</v>
      </c>
      <c r="BJ559" s="23">
        <v>1.86</v>
      </c>
      <c r="BL559">
        <v>1</v>
      </c>
      <c r="BP559">
        <f t="shared" si="455"/>
        <v>0.12999999999999989</v>
      </c>
      <c r="BQ559">
        <f t="shared" si="482"/>
        <v>-0.64299999999999891</v>
      </c>
      <c r="BR559">
        <f t="shared" si="483"/>
        <v>-0.7729999999999988</v>
      </c>
      <c r="BS559">
        <f t="shared" si="456"/>
        <v>0.70900000000000007</v>
      </c>
      <c r="BT559" t="str">
        <f t="shared" si="484"/>
        <v/>
      </c>
      <c r="BU559" t="str">
        <f t="shared" si="485"/>
        <v/>
      </c>
      <c r="BX559" s="24">
        <f t="shared" si="486"/>
        <v>-1.24</v>
      </c>
      <c r="BY559" s="24">
        <f t="shared" si="487"/>
        <v>-0.72499999999999987</v>
      </c>
      <c r="BZ559" s="24">
        <f t="shared" si="488"/>
        <v>-3.400000000000003E-2</v>
      </c>
      <c r="CA559" s="24">
        <f t="shared" si="489"/>
        <v>1</v>
      </c>
      <c r="CB559" s="24" t="str">
        <f t="shared" si="457"/>
        <v/>
      </c>
      <c r="CC559" s="24">
        <f t="shared" si="490"/>
        <v>0</v>
      </c>
      <c r="CD559" s="25">
        <f t="shared" si="491"/>
        <v>0</v>
      </c>
      <c r="CE559" s="24">
        <f t="shared" si="492"/>
        <v>1</v>
      </c>
      <c r="CF559">
        <f t="shared" si="493"/>
        <v>1</v>
      </c>
      <c r="CG559">
        <f t="shared" si="458"/>
        <v>0</v>
      </c>
      <c r="CH559">
        <f t="shared" si="459"/>
        <v>0</v>
      </c>
      <c r="CI559">
        <f t="shared" si="460"/>
        <v>0</v>
      </c>
      <c r="CJ559">
        <f t="shared" si="461"/>
        <v>0</v>
      </c>
      <c r="CK559" t="str">
        <f t="shared" si="463"/>
        <v/>
      </c>
      <c r="CL559" t="str">
        <f t="shared" si="468"/>
        <v/>
      </c>
      <c r="CM559" t="str">
        <f t="shared" si="469"/>
        <v/>
      </c>
      <c r="CN559" t="str">
        <f t="shared" si="494"/>
        <v/>
      </c>
      <c r="CO559" t="str">
        <f t="shared" si="495"/>
        <v/>
      </c>
    </row>
    <row r="560" spans="1:93" ht="16" hidden="1" x14ac:dyDescent="0.2">
      <c r="A560">
        <v>335</v>
      </c>
      <c r="B560" t="s">
        <v>881</v>
      </c>
      <c r="C560" t="s">
        <v>94</v>
      </c>
      <c r="J560" t="str">
        <f t="shared" si="475"/>
        <v>Michael Burton_0</v>
      </c>
      <c r="K560" s="22">
        <v>12190</v>
      </c>
      <c r="L560">
        <v>0</v>
      </c>
      <c r="M560" s="22"/>
      <c r="N560" s="22"/>
      <c r="O560">
        <v>0</v>
      </c>
      <c r="P560">
        <v>0</v>
      </c>
      <c r="Q560">
        <v>0</v>
      </c>
      <c r="R560">
        <f t="shared" si="476"/>
        <v>0</v>
      </c>
      <c r="S560">
        <f t="shared" si="477"/>
        <v>0</v>
      </c>
      <c r="T560">
        <f t="shared" si="478"/>
        <v>0</v>
      </c>
      <c r="U560">
        <f t="shared" si="479"/>
        <v>0</v>
      </c>
      <c r="V560">
        <f t="shared" si="480"/>
        <v>0</v>
      </c>
      <c r="W560">
        <f t="shared" si="464"/>
        <v>0</v>
      </c>
      <c r="X560">
        <f t="shared" si="481"/>
        <v>0</v>
      </c>
      <c r="Y560" s="22" t="s">
        <v>456</v>
      </c>
      <c r="Z560">
        <v>0</v>
      </c>
      <c r="AA560">
        <f t="shared" si="470"/>
        <v>1</v>
      </c>
      <c r="AB560">
        <f t="shared" si="465"/>
        <v>0</v>
      </c>
      <c r="AC560">
        <v>0</v>
      </c>
      <c r="AD560">
        <v>0</v>
      </c>
      <c r="AE560">
        <f t="shared" si="471"/>
        <v>1</v>
      </c>
      <c r="AF560" s="23">
        <v>1</v>
      </c>
      <c r="AG560">
        <f t="shared" si="472"/>
        <v>0</v>
      </c>
      <c r="AH560">
        <v>0</v>
      </c>
      <c r="AJ560">
        <f t="shared" si="466"/>
        <v>0</v>
      </c>
      <c r="AK560" s="22"/>
      <c r="AO560" s="24">
        <f>IF(ISERROR(VLOOKUP($J560,[1]Dominace!$G$1:$AZ$139,3,FALSE)),"",VLOOKUP($J560,[1]Dominace!$G$1:$AZ$139,3,FALSE))</f>
        <v>1</v>
      </c>
      <c r="AP560" s="25">
        <f t="shared" si="454"/>
        <v>80.830136986301369</v>
      </c>
      <c r="AQ560">
        <v>2</v>
      </c>
      <c r="AR560">
        <v>1</v>
      </c>
      <c r="AS560" s="26">
        <v>0</v>
      </c>
      <c r="AT560" s="24">
        <v>1</v>
      </c>
      <c r="AW560" s="33">
        <v>42123</v>
      </c>
      <c r="AZ560" s="27" t="str">
        <f t="shared" si="473"/>
        <v/>
      </c>
      <c r="BA560" t="s">
        <v>101</v>
      </c>
      <c r="BB560" s="27">
        <v>0</v>
      </c>
      <c r="BC560">
        <v>0.56000000000000005</v>
      </c>
      <c r="BD560">
        <v>10.538</v>
      </c>
      <c r="BE560">
        <v>1.121</v>
      </c>
      <c r="BF560">
        <v>7.5430000000000001</v>
      </c>
      <c r="BJ560" s="23">
        <v>1.83</v>
      </c>
      <c r="BL560">
        <v>0</v>
      </c>
      <c r="BP560">
        <f t="shared" si="455"/>
        <v>0.56099999999999994</v>
      </c>
      <c r="BQ560">
        <f t="shared" si="482"/>
        <v>-2.9950000000000001</v>
      </c>
      <c r="BR560">
        <f t="shared" si="483"/>
        <v>-3.556</v>
      </c>
      <c r="BS560">
        <f t="shared" si="456"/>
        <v>1.27</v>
      </c>
      <c r="BT560" t="str">
        <f t="shared" si="484"/>
        <v/>
      </c>
      <c r="BU560" t="str">
        <f t="shared" si="485"/>
        <v/>
      </c>
      <c r="BX560" s="24" t="str">
        <f t="shared" si="486"/>
        <v/>
      </c>
      <c r="BY560" s="24" t="str">
        <f t="shared" si="487"/>
        <v/>
      </c>
      <c r="BZ560" s="24" t="str">
        <f t="shared" si="488"/>
        <v/>
      </c>
      <c r="CA560" s="24" t="str">
        <f t="shared" si="489"/>
        <v/>
      </c>
      <c r="CB560" s="24" t="str">
        <f t="shared" si="457"/>
        <v/>
      </c>
      <c r="CC560" s="24">
        <f t="shared" si="490"/>
        <v>1</v>
      </c>
      <c r="CD560" s="25">
        <f t="shared" si="491"/>
        <v>0</v>
      </c>
      <c r="CE560" s="24" t="str">
        <f t="shared" si="492"/>
        <v/>
      </c>
      <c r="CF560">
        <f t="shared" si="493"/>
        <v>1</v>
      </c>
      <c r="CG560">
        <f t="shared" si="458"/>
        <v>0</v>
      </c>
      <c r="CH560">
        <f t="shared" si="459"/>
        <v>1</v>
      </c>
      <c r="CI560">
        <f t="shared" si="460"/>
        <v>0</v>
      </c>
      <c r="CJ560">
        <f t="shared" si="461"/>
        <v>0</v>
      </c>
      <c r="CK560" t="str">
        <f t="shared" si="463"/>
        <v/>
      </c>
      <c r="CL560" t="str">
        <f t="shared" si="468"/>
        <v/>
      </c>
      <c r="CM560" t="str">
        <f t="shared" si="469"/>
        <v/>
      </c>
      <c r="CN560" t="str">
        <f t="shared" si="494"/>
        <v/>
      </c>
      <c r="CO560" t="str">
        <f t="shared" si="495"/>
        <v/>
      </c>
    </row>
    <row r="561" spans="1:93" ht="16" hidden="1" x14ac:dyDescent="0.2">
      <c r="A561">
        <v>336</v>
      </c>
      <c r="B561" t="s">
        <v>881</v>
      </c>
      <c r="C561" t="s">
        <v>94</v>
      </c>
      <c r="J561" t="str">
        <f t="shared" si="475"/>
        <v>Michael Burton_1</v>
      </c>
      <c r="K561" s="22">
        <v>12190</v>
      </c>
      <c r="L561">
        <v>0</v>
      </c>
      <c r="M561" s="22"/>
      <c r="N561" s="22"/>
      <c r="O561">
        <v>0</v>
      </c>
      <c r="P561">
        <v>0</v>
      </c>
      <c r="Q561">
        <v>0</v>
      </c>
      <c r="R561">
        <f t="shared" si="476"/>
        <v>0</v>
      </c>
      <c r="S561">
        <f t="shared" si="477"/>
        <v>0</v>
      </c>
      <c r="T561">
        <f t="shared" si="478"/>
        <v>0</v>
      </c>
      <c r="U561">
        <f t="shared" si="479"/>
        <v>0</v>
      </c>
      <c r="V561">
        <f t="shared" si="480"/>
        <v>0</v>
      </c>
      <c r="W561">
        <f t="shared" si="464"/>
        <v>0</v>
      </c>
      <c r="X561">
        <f t="shared" si="481"/>
        <v>0</v>
      </c>
      <c r="Y561" s="22" t="s">
        <v>456</v>
      </c>
      <c r="Z561">
        <v>0</v>
      </c>
      <c r="AA561">
        <f t="shared" si="470"/>
        <v>1</v>
      </c>
      <c r="AB561">
        <f t="shared" si="465"/>
        <v>0</v>
      </c>
      <c r="AC561">
        <v>0</v>
      </c>
      <c r="AD561">
        <v>0</v>
      </c>
      <c r="AE561">
        <f t="shared" si="471"/>
        <v>1</v>
      </c>
      <c r="AF561" s="23">
        <v>1</v>
      </c>
      <c r="AG561">
        <f t="shared" si="472"/>
        <v>0</v>
      </c>
      <c r="AH561">
        <v>0</v>
      </c>
      <c r="AJ561">
        <f t="shared" si="466"/>
        <v>0</v>
      </c>
      <c r="AK561" s="22"/>
      <c r="AO561" s="24">
        <f>IF(ISERROR(VLOOKUP($J561,[1]Dominace!$G$1:$AZ$139,3,FALSE)),"",VLOOKUP($J561,[1]Dominace!$G$1:$AZ$139,3,FALSE))</f>
        <v>1</v>
      </c>
      <c r="AP561" s="25">
        <f t="shared" si="454"/>
        <v>80.830136986301369</v>
      </c>
      <c r="AQ561">
        <v>2</v>
      </c>
      <c r="AR561">
        <v>1</v>
      </c>
      <c r="AS561" s="26">
        <v>1</v>
      </c>
      <c r="AT561" s="24">
        <v>1</v>
      </c>
      <c r="AW561" s="33">
        <v>42123</v>
      </c>
      <c r="AZ561" s="27" t="str">
        <f t="shared" si="473"/>
        <v/>
      </c>
      <c r="BA561" t="s">
        <v>101</v>
      </c>
      <c r="BB561" s="27">
        <v>0</v>
      </c>
      <c r="BC561">
        <v>0.69199999999999995</v>
      </c>
      <c r="BD561">
        <v>10.33</v>
      </c>
      <c r="BE561">
        <v>0.73299999999999998</v>
      </c>
      <c r="BF561">
        <v>8.1460000000000008</v>
      </c>
      <c r="BJ561" s="23">
        <v>1.83</v>
      </c>
      <c r="BL561">
        <v>0</v>
      </c>
      <c r="BP561">
        <f t="shared" si="455"/>
        <v>4.1000000000000036E-2</v>
      </c>
      <c r="BQ561">
        <f t="shared" si="482"/>
        <v>-2.1839999999999993</v>
      </c>
      <c r="BR561">
        <f t="shared" si="483"/>
        <v>-2.2249999999999992</v>
      </c>
      <c r="BS561">
        <f t="shared" si="456"/>
        <v>1.1380000000000001</v>
      </c>
      <c r="BT561" t="str">
        <f t="shared" si="484"/>
        <v/>
      </c>
      <c r="BU561" t="str">
        <f t="shared" si="485"/>
        <v/>
      </c>
      <c r="BX561" s="24" t="str">
        <f t="shared" si="486"/>
        <v/>
      </c>
      <c r="BY561" s="24" t="str">
        <f t="shared" si="487"/>
        <v/>
      </c>
      <c r="BZ561" s="24" t="str">
        <f t="shared" si="488"/>
        <v/>
      </c>
      <c r="CA561" s="24" t="str">
        <f t="shared" si="489"/>
        <v/>
      </c>
      <c r="CB561" s="24" t="str">
        <f t="shared" si="457"/>
        <v/>
      </c>
      <c r="CC561" s="24">
        <f t="shared" si="490"/>
        <v>1</v>
      </c>
      <c r="CD561" s="25">
        <f t="shared" si="491"/>
        <v>0</v>
      </c>
      <c r="CE561" s="24" t="str">
        <f t="shared" si="492"/>
        <v/>
      </c>
      <c r="CF561">
        <f t="shared" si="493"/>
        <v>1</v>
      </c>
      <c r="CG561">
        <f t="shared" si="458"/>
        <v>0</v>
      </c>
      <c r="CH561">
        <f t="shared" si="459"/>
        <v>1</v>
      </c>
      <c r="CI561">
        <f t="shared" si="460"/>
        <v>0</v>
      </c>
      <c r="CJ561">
        <f t="shared" si="461"/>
        <v>0</v>
      </c>
      <c r="CK561" t="str">
        <f t="shared" si="463"/>
        <v/>
      </c>
      <c r="CL561" t="str">
        <f t="shared" si="468"/>
        <v/>
      </c>
      <c r="CM561" t="str">
        <f t="shared" si="469"/>
        <v/>
      </c>
      <c r="CN561" t="str">
        <f t="shared" si="494"/>
        <v/>
      </c>
      <c r="CO561" t="str">
        <f t="shared" si="495"/>
        <v/>
      </c>
    </row>
    <row r="562" spans="1:93" ht="16" hidden="1" x14ac:dyDescent="0.2">
      <c r="A562">
        <v>337</v>
      </c>
      <c r="B562" t="s">
        <v>882</v>
      </c>
      <c r="C562" t="s">
        <v>94</v>
      </c>
      <c r="J562" t="str">
        <f t="shared" si="475"/>
        <v>Fereshteh Rouhi_0</v>
      </c>
      <c r="K562" s="22">
        <v>17443</v>
      </c>
      <c r="L562">
        <v>0</v>
      </c>
      <c r="M562" s="22"/>
      <c r="N562" s="22"/>
      <c r="O562">
        <v>0</v>
      </c>
      <c r="P562">
        <v>0</v>
      </c>
      <c r="Q562">
        <v>0</v>
      </c>
      <c r="R562">
        <f t="shared" si="476"/>
        <v>0</v>
      </c>
      <c r="S562">
        <f t="shared" si="477"/>
        <v>0</v>
      </c>
      <c r="T562">
        <f t="shared" si="478"/>
        <v>0</v>
      </c>
      <c r="U562">
        <f t="shared" si="479"/>
        <v>0</v>
      </c>
      <c r="V562">
        <f t="shared" si="480"/>
        <v>0</v>
      </c>
      <c r="W562">
        <f t="shared" si="464"/>
        <v>0</v>
      </c>
      <c r="X562">
        <f t="shared" si="481"/>
        <v>0</v>
      </c>
      <c r="Y562" s="22" t="s">
        <v>883</v>
      </c>
      <c r="Z562">
        <v>0</v>
      </c>
      <c r="AA562">
        <f t="shared" si="470"/>
        <v>1</v>
      </c>
      <c r="AB562">
        <f t="shared" si="465"/>
        <v>1</v>
      </c>
      <c r="AC562">
        <v>0</v>
      </c>
      <c r="AD562">
        <v>1</v>
      </c>
      <c r="AE562">
        <f t="shared" si="471"/>
        <v>0</v>
      </c>
      <c r="AF562" s="23">
        <f t="shared" ref="AF562:AF569" si="496">IF(ISERROR(SEARCH("canth",Y562)),0,1)</f>
        <v>1</v>
      </c>
      <c r="AG562">
        <f t="shared" si="472"/>
        <v>0</v>
      </c>
      <c r="AH562">
        <v>0</v>
      </c>
      <c r="AJ562">
        <f t="shared" si="466"/>
        <v>0</v>
      </c>
      <c r="AK562" s="22"/>
      <c r="AO562" s="24">
        <f>IF(ISERROR(VLOOKUP($J562,[1]Dominace!$G$1:$AZ$139,3,FALSE)),"",VLOOKUP($J562,[1]Dominace!$G$1:$AZ$139,3,FALSE))</f>
        <v>2</v>
      </c>
      <c r="AP562" s="25">
        <f t="shared" si="454"/>
        <v>66.61369863013698</v>
      </c>
      <c r="AQ562">
        <v>1</v>
      </c>
      <c r="AR562">
        <v>1</v>
      </c>
      <c r="AS562" s="26">
        <v>0</v>
      </c>
      <c r="AT562" s="24">
        <v>1</v>
      </c>
      <c r="AW562" s="33">
        <v>42111</v>
      </c>
      <c r="AY562" s="22">
        <v>42136</v>
      </c>
      <c r="AZ562" s="27">
        <f t="shared" si="473"/>
        <v>0.83333333333333337</v>
      </c>
      <c r="BA562" t="s">
        <v>118</v>
      </c>
      <c r="BB562" s="27">
        <v>1</v>
      </c>
      <c r="BC562">
        <v>1.675</v>
      </c>
      <c r="BD562">
        <v>17.643000000000001</v>
      </c>
      <c r="BE562">
        <v>0.81100000000000005</v>
      </c>
      <c r="BF562">
        <v>16.670000000000002</v>
      </c>
      <c r="BJ562" s="23">
        <v>2.37</v>
      </c>
      <c r="BL562">
        <v>0</v>
      </c>
      <c r="BP562">
        <f t="shared" si="455"/>
        <v>-0.86399999999999999</v>
      </c>
      <c r="BQ562">
        <f t="shared" si="482"/>
        <v>-0.97299999999999898</v>
      </c>
      <c r="BR562">
        <f t="shared" si="483"/>
        <v>-0.10899999999999899</v>
      </c>
      <c r="BS562">
        <f t="shared" si="456"/>
        <v>0.69500000000000006</v>
      </c>
      <c r="BT562" t="str">
        <f t="shared" si="484"/>
        <v/>
      </c>
      <c r="BU562" t="str">
        <f t="shared" si="485"/>
        <v/>
      </c>
      <c r="BX562" s="24">
        <f t="shared" si="486"/>
        <v>-1.1799999999999997</v>
      </c>
      <c r="BY562" s="24">
        <f t="shared" si="487"/>
        <v>-5.600000000000005E-2</v>
      </c>
      <c r="BZ562" s="24">
        <f t="shared" si="488"/>
        <v>-0.80999999999999994</v>
      </c>
      <c r="CA562" s="24">
        <f t="shared" si="489"/>
        <v>1</v>
      </c>
      <c r="CB562" s="24" t="str">
        <f t="shared" si="457"/>
        <v/>
      </c>
      <c r="CC562" s="24">
        <f t="shared" si="490"/>
        <v>1</v>
      </c>
      <c r="CD562" s="25">
        <f t="shared" si="491"/>
        <v>0</v>
      </c>
      <c r="CE562" s="24">
        <f t="shared" si="492"/>
        <v>1</v>
      </c>
      <c r="CF562">
        <f t="shared" si="493"/>
        <v>1</v>
      </c>
      <c r="CG562">
        <f t="shared" si="458"/>
        <v>0</v>
      </c>
      <c r="CH562">
        <f t="shared" si="459"/>
        <v>0</v>
      </c>
      <c r="CI562">
        <f t="shared" si="460"/>
        <v>0</v>
      </c>
      <c r="CJ562">
        <f t="shared" si="461"/>
        <v>0</v>
      </c>
      <c r="CK562" t="str">
        <f t="shared" si="463"/>
        <v/>
      </c>
      <c r="CL562" t="str">
        <f t="shared" si="468"/>
        <v/>
      </c>
      <c r="CM562" t="str">
        <f t="shared" si="469"/>
        <v/>
      </c>
      <c r="CN562" t="str">
        <f t="shared" si="494"/>
        <v/>
      </c>
      <c r="CO562">
        <f t="shared" si="495"/>
        <v>1</v>
      </c>
    </row>
    <row r="563" spans="1:93" ht="16" hidden="1" x14ac:dyDescent="0.2">
      <c r="A563">
        <v>338</v>
      </c>
      <c r="B563" t="s">
        <v>882</v>
      </c>
      <c r="C563" t="s">
        <v>94</v>
      </c>
      <c r="J563" t="str">
        <f t="shared" si="475"/>
        <v>Fereshteh Rouhi_1</v>
      </c>
      <c r="K563" s="22">
        <v>17443</v>
      </c>
      <c r="L563">
        <v>0</v>
      </c>
      <c r="M563" s="22"/>
      <c r="N563" s="22"/>
      <c r="O563">
        <v>0</v>
      </c>
      <c r="P563">
        <v>0</v>
      </c>
      <c r="Q563">
        <v>0</v>
      </c>
      <c r="R563">
        <f t="shared" si="476"/>
        <v>0</v>
      </c>
      <c r="S563">
        <f t="shared" si="477"/>
        <v>0</v>
      </c>
      <c r="T563">
        <f t="shared" si="478"/>
        <v>0</v>
      </c>
      <c r="U563">
        <f t="shared" si="479"/>
        <v>0</v>
      </c>
      <c r="V563">
        <f t="shared" si="480"/>
        <v>0</v>
      </c>
      <c r="W563">
        <f t="shared" si="464"/>
        <v>0</v>
      </c>
      <c r="X563">
        <f t="shared" si="481"/>
        <v>0</v>
      </c>
      <c r="Y563" s="22" t="s">
        <v>883</v>
      </c>
      <c r="Z563">
        <v>0</v>
      </c>
      <c r="AA563">
        <f t="shared" si="470"/>
        <v>1</v>
      </c>
      <c r="AB563">
        <f t="shared" si="465"/>
        <v>1</v>
      </c>
      <c r="AC563">
        <v>0</v>
      </c>
      <c r="AD563">
        <v>1</v>
      </c>
      <c r="AE563">
        <f t="shared" si="471"/>
        <v>0</v>
      </c>
      <c r="AF563" s="23">
        <f t="shared" si="496"/>
        <v>1</v>
      </c>
      <c r="AG563">
        <f t="shared" si="472"/>
        <v>0</v>
      </c>
      <c r="AH563">
        <v>0</v>
      </c>
      <c r="AJ563">
        <f t="shared" si="466"/>
        <v>0</v>
      </c>
      <c r="AK563" s="22"/>
      <c r="AO563" s="24">
        <f>IF(ISERROR(VLOOKUP($J563,[1]Dominace!$G$1:$AZ$139,3,FALSE)),"",VLOOKUP($J563,[1]Dominace!$G$1:$AZ$139,3,FALSE))</f>
        <v>2</v>
      </c>
      <c r="AP563" s="25">
        <f t="shared" si="454"/>
        <v>66.61369863013698</v>
      </c>
      <c r="AQ563">
        <v>1</v>
      </c>
      <c r="AR563">
        <v>1</v>
      </c>
      <c r="AS563" s="26">
        <v>1</v>
      </c>
      <c r="AT563" s="24">
        <v>1</v>
      </c>
      <c r="AW563" s="33">
        <v>42111</v>
      </c>
      <c r="AY563" s="22">
        <v>42136</v>
      </c>
      <c r="AZ563" s="27">
        <f t="shared" si="473"/>
        <v>0.83333333333333337</v>
      </c>
      <c r="BA563" t="s">
        <v>118</v>
      </c>
      <c r="BB563" s="27">
        <v>1</v>
      </c>
      <c r="BC563">
        <v>1.7310000000000001</v>
      </c>
      <c r="BD563">
        <v>16.75</v>
      </c>
      <c r="BE563">
        <v>1.621</v>
      </c>
      <c r="BF563">
        <v>15.555</v>
      </c>
      <c r="BJ563" s="23">
        <v>3.55</v>
      </c>
      <c r="BL563">
        <v>0</v>
      </c>
      <c r="BP563">
        <f t="shared" si="455"/>
        <v>-0.1100000000000001</v>
      </c>
      <c r="BQ563">
        <f t="shared" si="482"/>
        <v>-1.1950000000000003</v>
      </c>
      <c r="BR563">
        <f t="shared" si="483"/>
        <v>-1.0850000000000002</v>
      </c>
      <c r="BS563">
        <f t="shared" si="456"/>
        <v>1.8189999999999997</v>
      </c>
      <c r="BT563" t="str">
        <f t="shared" si="484"/>
        <v/>
      </c>
      <c r="BU563" t="str">
        <f t="shared" si="485"/>
        <v/>
      </c>
      <c r="BX563" s="24">
        <f t="shared" si="486"/>
        <v>1.1799999999999997</v>
      </c>
      <c r="BY563" s="24">
        <f t="shared" si="487"/>
        <v>5.600000000000005E-2</v>
      </c>
      <c r="BZ563" s="24">
        <f t="shared" si="488"/>
        <v>0.80999999999999994</v>
      </c>
      <c r="CA563" s="24">
        <f t="shared" si="489"/>
        <v>1</v>
      </c>
      <c r="CB563" s="24" t="str">
        <f t="shared" si="457"/>
        <v/>
      </c>
      <c r="CC563" s="24">
        <f t="shared" si="490"/>
        <v>1</v>
      </c>
      <c r="CD563" s="25">
        <f t="shared" si="491"/>
        <v>0</v>
      </c>
      <c r="CE563" s="24">
        <f t="shared" si="492"/>
        <v>1</v>
      </c>
      <c r="CF563">
        <f t="shared" si="493"/>
        <v>1</v>
      </c>
      <c r="CG563">
        <f t="shared" si="458"/>
        <v>1</v>
      </c>
      <c r="CH563">
        <f t="shared" si="459"/>
        <v>1</v>
      </c>
      <c r="CI563">
        <f t="shared" si="460"/>
        <v>0</v>
      </c>
      <c r="CJ563">
        <f t="shared" si="461"/>
        <v>1</v>
      </c>
      <c r="CK563" t="str">
        <f t="shared" si="463"/>
        <v/>
      </c>
      <c r="CL563" t="str">
        <f t="shared" si="468"/>
        <v/>
      </c>
      <c r="CM563" t="str">
        <f t="shared" si="469"/>
        <v/>
      </c>
      <c r="CN563" t="str">
        <f t="shared" si="494"/>
        <v/>
      </c>
      <c r="CO563">
        <f t="shared" si="495"/>
        <v>1</v>
      </c>
    </row>
    <row r="564" spans="1:93" ht="16" hidden="1" x14ac:dyDescent="0.2">
      <c r="A564">
        <v>339</v>
      </c>
      <c r="B564" t="s">
        <v>884</v>
      </c>
      <c r="C564" t="s">
        <v>94</v>
      </c>
      <c r="J564" t="str">
        <f t="shared" si="475"/>
        <v>Barbara Brodsky_0</v>
      </c>
      <c r="K564" s="22">
        <v>17612</v>
      </c>
      <c r="L564">
        <v>1</v>
      </c>
      <c r="M564" s="22" t="s">
        <v>885</v>
      </c>
      <c r="N564" s="22"/>
      <c r="O564">
        <v>0</v>
      </c>
      <c r="P564">
        <v>0</v>
      </c>
      <c r="Q564">
        <v>0</v>
      </c>
      <c r="R564">
        <f t="shared" si="476"/>
        <v>0</v>
      </c>
      <c r="S564">
        <f t="shared" si="477"/>
        <v>0</v>
      </c>
      <c r="T564">
        <f t="shared" si="478"/>
        <v>0</v>
      </c>
      <c r="U564">
        <f t="shared" si="479"/>
        <v>0</v>
      </c>
      <c r="V564">
        <f t="shared" si="480"/>
        <v>0</v>
      </c>
      <c r="W564">
        <f t="shared" ref="W564:W600" si="497">IF(ISERROR(SEARCH("glauc",M564)),0,1)</f>
        <v>0</v>
      </c>
      <c r="X564">
        <f t="shared" si="481"/>
        <v>0</v>
      </c>
      <c r="Y564" s="22" t="s">
        <v>886</v>
      </c>
      <c r="Z564">
        <v>0</v>
      </c>
      <c r="AA564">
        <f t="shared" si="470"/>
        <v>1</v>
      </c>
      <c r="AB564">
        <f t="shared" si="465"/>
        <v>1</v>
      </c>
      <c r="AC564">
        <v>1</v>
      </c>
      <c r="AD564">
        <v>0</v>
      </c>
      <c r="AE564">
        <f t="shared" si="471"/>
        <v>0</v>
      </c>
      <c r="AF564" s="23">
        <f t="shared" si="496"/>
        <v>0</v>
      </c>
      <c r="AG564">
        <f t="shared" si="472"/>
        <v>0</v>
      </c>
      <c r="AH564">
        <v>0</v>
      </c>
      <c r="AJ564">
        <f t="shared" si="466"/>
        <v>0</v>
      </c>
      <c r="AK564" s="22"/>
      <c r="AO564" s="24">
        <f>IF(ISERROR(VLOOKUP($J564,[1]Dominace!$G$1:$AZ$139,3,FALSE)),"",VLOOKUP($J564,[1]Dominace!$G$1:$AZ$139,3,FALSE))</f>
        <v>2</v>
      </c>
      <c r="AP564" s="25">
        <f t="shared" si="454"/>
        <v>66.131506849315073</v>
      </c>
      <c r="AQ564">
        <v>1</v>
      </c>
      <c r="AR564">
        <v>1</v>
      </c>
      <c r="AS564" s="26">
        <v>0</v>
      </c>
      <c r="AT564" s="24">
        <v>1</v>
      </c>
      <c r="AW564" s="33">
        <v>42102</v>
      </c>
      <c r="AY564" s="22">
        <v>42107</v>
      </c>
      <c r="AZ564" s="27">
        <f t="shared" si="473"/>
        <v>0.16666666666666666</v>
      </c>
      <c r="BA564" t="s">
        <v>101</v>
      </c>
      <c r="BB564" s="27">
        <v>0</v>
      </c>
      <c r="BC564">
        <v>1.855</v>
      </c>
      <c r="BD564">
        <v>10.923999999999999</v>
      </c>
      <c r="BE564">
        <v>3.6150000000000002</v>
      </c>
      <c r="BF564">
        <v>9.2149999999999999</v>
      </c>
      <c r="BJ564" s="23">
        <v>2.6</v>
      </c>
      <c r="BL564">
        <v>0</v>
      </c>
      <c r="BP564">
        <f t="shared" si="455"/>
        <v>1.7600000000000002</v>
      </c>
      <c r="BQ564">
        <f t="shared" si="482"/>
        <v>-1.7089999999999996</v>
      </c>
      <c r="BR564">
        <f t="shared" si="483"/>
        <v>-3.4689999999999999</v>
      </c>
      <c r="BS564">
        <f t="shared" si="456"/>
        <v>0.74500000000000011</v>
      </c>
      <c r="BT564" t="str">
        <f t="shared" si="484"/>
        <v/>
      </c>
      <c r="BU564" t="str">
        <f t="shared" si="485"/>
        <v/>
      </c>
      <c r="BX564" s="24">
        <f t="shared" si="486"/>
        <v>0.78</v>
      </c>
      <c r="BY564" s="24">
        <f t="shared" si="487"/>
        <v>0.58400000000000007</v>
      </c>
      <c r="BZ564" s="24">
        <f t="shared" si="488"/>
        <v>1.9840000000000002</v>
      </c>
      <c r="CA564" s="24">
        <f t="shared" si="489"/>
        <v>1</v>
      </c>
      <c r="CB564" s="24" t="str">
        <f t="shared" si="457"/>
        <v/>
      </c>
      <c r="CC564" s="24">
        <f t="shared" si="490"/>
        <v>1</v>
      </c>
      <c r="CD564" s="25">
        <f t="shared" si="491"/>
        <v>0</v>
      </c>
      <c r="CE564" s="24">
        <f t="shared" si="492"/>
        <v>0</v>
      </c>
      <c r="CF564">
        <f t="shared" si="493"/>
        <v>1</v>
      </c>
      <c r="CG564">
        <f t="shared" si="458"/>
        <v>1</v>
      </c>
      <c r="CH564">
        <f t="shared" si="459"/>
        <v>0</v>
      </c>
      <c r="CI564">
        <f t="shared" si="460"/>
        <v>1</v>
      </c>
      <c r="CJ564">
        <f t="shared" si="461"/>
        <v>1</v>
      </c>
      <c r="CK564" t="str">
        <f t="shared" si="463"/>
        <v/>
      </c>
      <c r="CL564" t="str">
        <f t="shared" si="468"/>
        <v/>
      </c>
      <c r="CM564" t="str">
        <f t="shared" si="469"/>
        <v/>
      </c>
      <c r="CN564" t="str">
        <f t="shared" si="494"/>
        <v/>
      </c>
      <c r="CO564">
        <f t="shared" si="495"/>
        <v>1</v>
      </c>
    </row>
    <row r="565" spans="1:93" ht="16" hidden="1" x14ac:dyDescent="0.2">
      <c r="A565">
        <v>340</v>
      </c>
      <c r="B565" t="s">
        <v>884</v>
      </c>
      <c r="C565" t="s">
        <v>94</v>
      </c>
      <c r="J565" t="str">
        <f t="shared" si="475"/>
        <v>Barbara Brodsky_1</v>
      </c>
      <c r="K565" s="22">
        <v>17612</v>
      </c>
      <c r="L565">
        <v>1</v>
      </c>
      <c r="M565" s="22" t="s">
        <v>885</v>
      </c>
      <c r="N565" s="22"/>
      <c r="O565">
        <v>0</v>
      </c>
      <c r="P565">
        <v>0</v>
      </c>
      <c r="Q565">
        <v>0</v>
      </c>
      <c r="R565">
        <f t="shared" si="476"/>
        <v>0</v>
      </c>
      <c r="S565">
        <f t="shared" si="477"/>
        <v>0</v>
      </c>
      <c r="T565">
        <f t="shared" si="478"/>
        <v>0</v>
      </c>
      <c r="U565">
        <f t="shared" si="479"/>
        <v>0</v>
      </c>
      <c r="V565">
        <f t="shared" si="480"/>
        <v>0</v>
      </c>
      <c r="W565">
        <f t="shared" si="497"/>
        <v>0</v>
      </c>
      <c r="X565">
        <f t="shared" si="481"/>
        <v>0</v>
      </c>
      <c r="Y565" s="22" t="s">
        <v>886</v>
      </c>
      <c r="Z565">
        <v>0</v>
      </c>
      <c r="AA565">
        <f t="shared" si="470"/>
        <v>1</v>
      </c>
      <c r="AB565">
        <f t="shared" si="465"/>
        <v>1</v>
      </c>
      <c r="AC565">
        <v>1</v>
      </c>
      <c r="AD565">
        <v>0</v>
      </c>
      <c r="AE565">
        <f t="shared" si="471"/>
        <v>0</v>
      </c>
      <c r="AF565" s="23">
        <f t="shared" si="496"/>
        <v>0</v>
      </c>
      <c r="AG565">
        <f t="shared" si="472"/>
        <v>0</v>
      </c>
      <c r="AH565">
        <v>0</v>
      </c>
      <c r="AJ565">
        <f t="shared" si="466"/>
        <v>0</v>
      </c>
      <c r="AK565" s="22"/>
      <c r="AO565" s="24">
        <f>IF(ISERROR(VLOOKUP($J565,[1]Dominace!$G$1:$AZ$139,3,FALSE)),"",VLOOKUP($J565,[1]Dominace!$G$1:$AZ$139,3,FALSE))</f>
        <v>2</v>
      </c>
      <c r="AP565" s="25">
        <f t="shared" si="454"/>
        <v>66.131506849315073</v>
      </c>
      <c r="AQ565">
        <v>1</v>
      </c>
      <c r="AR565">
        <v>1</v>
      </c>
      <c r="AS565" s="26">
        <v>1</v>
      </c>
      <c r="AT565" s="24">
        <v>1</v>
      </c>
      <c r="AW565" s="33">
        <v>42102</v>
      </c>
      <c r="AY565" s="22">
        <v>42107</v>
      </c>
      <c r="AZ565" s="27">
        <f t="shared" si="473"/>
        <v>0.16666666666666666</v>
      </c>
      <c r="BA565" t="s">
        <v>101</v>
      </c>
      <c r="BB565" s="27">
        <v>0</v>
      </c>
      <c r="BC565">
        <v>1.2709999999999999</v>
      </c>
      <c r="BD565">
        <v>8.141</v>
      </c>
      <c r="BE565">
        <v>1.631</v>
      </c>
      <c r="BF565">
        <v>9.9640000000000004</v>
      </c>
      <c r="BJ565" s="23">
        <v>1.82</v>
      </c>
      <c r="BL565">
        <v>0</v>
      </c>
      <c r="BP565">
        <f t="shared" si="455"/>
        <v>0.3600000000000001</v>
      </c>
      <c r="BQ565">
        <f t="shared" si="482"/>
        <v>1.8230000000000004</v>
      </c>
      <c r="BR565">
        <f t="shared" si="483"/>
        <v>1.4630000000000003</v>
      </c>
      <c r="BS565">
        <f t="shared" si="456"/>
        <v>0.54900000000000015</v>
      </c>
      <c r="BT565" t="str">
        <f t="shared" si="484"/>
        <v/>
      </c>
      <c r="BU565" t="str">
        <f t="shared" si="485"/>
        <v/>
      </c>
      <c r="BX565" s="24">
        <f t="shared" si="486"/>
        <v>-0.78</v>
      </c>
      <c r="BY565" s="24">
        <f t="shared" si="487"/>
        <v>-0.58400000000000007</v>
      </c>
      <c r="BZ565" s="24">
        <f t="shared" si="488"/>
        <v>-1.9840000000000002</v>
      </c>
      <c r="CA565" s="24">
        <f t="shared" si="489"/>
        <v>1</v>
      </c>
      <c r="CB565" s="24" t="str">
        <f t="shared" si="457"/>
        <v/>
      </c>
      <c r="CC565" s="24">
        <f t="shared" si="490"/>
        <v>1</v>
      </c>
      <c r="CD565" s="25">
        <f t="shared" si="491"/>
        <v>0</v>
      </c>
      <c r="CE565" s="24">
        <f t="shared" si="492"/>
        <v>0</v>
      </c>
      <c r="CF565">
        <f t="shared" si="493"/>
        <v>1</v>
      </c>
      <c r="CG565">
        <f t="shared" si="458"/>
        <v>0</v>
      </c>
      <c r="CH565">
        <f t="shared" si="459"/>
        <v>0</v>
      </c>
      <c r="CI565">
        <f t="shared" si="460"/>
        <v>1</v>
      </c>
      <c r="CJ565">
        <f t="shared" si="461"/>
        <v>1</v>
      </c>
      <c r="CK565" t="str">
        <f t="shared" si="463"/>
        <v/>
      </c>
      <c r="CL565" t="str">
        <f t="shared" si="468"/>
        <v/>
      </c>
      <c r="CM565" t="str">
        <f t="shared" si="469"/>
        <v/>
      </c>
      <c r="CN565" t="str">
        <f t="shared" si="494"/>
        <v/>
      </c>
      <c r="CO565">
        <f t="shared" si="495"/>
        <v>1</v>
      </c>
    </row>
    <row r="566" spans="1:93" ht="16" x14ac:dyDescent="0.2">
      <c r="A566">
        <v>341</v>
      </c>
      <c r="B566" t="s">
        <v>887</v>
      </c>
      <c r="C566" t="s">
        <v>94</v>
      </c>
      <c r="J566" t="str">
        <f t="shared" si="475"/>
        <v>Bryan Chancholo_0</v>
      </c>
      <c r="K566" s="22">
        <v>23643</v>
      </c>
      <c r="L566">
        <v>1</v>
      </c>
      <c r="M566" s="22" t="s">
        <v>888</v>
      </c>
      <c r="N566" s="22"/>
      <c r="O566">
        <v>0</v>
      </c>
      <c r="P566">
        <v>0</v>
      </c>
      <c r="Q566">
        <v>0</v>
      </c>
      <c r="R566">
        <f t="shared" si="476"/>
        <v>0</v>
      </c>
      <c r="S566">
        <f t="shared" si="477"/>
        <v>0</v>
      </c>
      <c r="T566">
        <f t="shared" si="478"/>
        <v>0</v>
      </c>
      <c r="U566">
        <f t="shared" si="479"/>
        <v>0</v>
      </c>
      <c r="V566">
        <f t="shared" si="480"/>
        <v>0</v>
      </c>
      <c r="W566">
        <f t="shared" si="497"/>
        <v>0</v>
      </c>
      <c r="X566">
        <f t="shared" si="481"/>
        <v>0</v>
      </c>
      <c r="Y566" s="22" t="s">
        <v>889</v>
      </c>
      <c r="Z566">
        <v>0</v>
      </c>
      <c r="AA566">
        <f t="shared" si="470"/>
        <v>1</v>
      </c>
      <c r="AB566">
        <f t="shared" si="465"/>
        <v>0</v>
      </c>
      <c r="AC566">
        <v>0</v>
      </c>
      <c r="AD566">
        <v>0</v>
      </c>
      <c r="AE566">
        <f t="shared" si="471"/>
        <v>0</v>
      </c>
      <c r="AF566" s="23">
        <f t="shared" si="496"/>
        <v>0</v>
      </c>
      <c r="AG566">
        <f t="shared" si="472"/>
        <v>0</v>
      </c>
      <c r="AH566">
        <v>0</v>
      </c>
      <c r="AJ566">
        <f t="shared" si="466"/>
        <v>0</v>
      </c>
      <c r="AK566" s="22"/>
      <c r="AO566" s="24">
        <f>IF(ISERROR(VLOOKUP($J566,[1]Dominace!$G$1:$AZ$139,3,FALSE)),"",VLOOKUP($J566,[1]Dominace!$G$1:$AZ$139,3,FALSE))</f>
        <v>1</v>
      </c>
      <c r="AP566" s="25">
        <f t="shared" si="454"/>
        <v>49.298630136986304</v>
      </c>
      <c r="AQ566">
        <v>1</v>
      </c>
      <c r="AR566">
        <v>1</v>
      </c>
      <c r="AS566" s="26">
        <v>0</v>
      </c>
      <c r="AT566" s="24">
        <v>1</v>
      </c>
      <c r="AW566" s="33">
        <v>41899</v>
      </c>
      <c r="AZ566" s="27" t="str">
        <f t="shared" si="473"/>
        <v/>
      </c>
      <c r="BA566" t="s">
        <v>101</v>
      </c>
      <c r="BB566" s="27">
        <v>0</v>
      </c>
      <c r="BC566">
        <v>2.8330000000000002</v>
      </c>
      <c r="BD566">
        <v>12.884</v>
      </c>
      <c r="BE566">
        <v>3.0369999999999999</v>
      </c>
      <c r="BF566">
        <v>13.288</v>
      </c>
      <c r="BJ566" s="34" t="s">
        <v>890</v>
      </c>
      <c r="BL566">
        <v>1</v>
      </c>
      <c r="BP566">
        <f t="shared" si="455"/>
        <v>0.20399999999999974</v>
      </c>
      <c r="BQ566">
        <f t="shared" si="482"/>
        <v>0.40399999999999991</v>
      </c>
      <c r="BR566">
        <f t="shared" si="483"/>
        <v>0.20000000000000018</v>
      </c>
      <c r="BS566" t="str">
        <f t="shared" si="456"/>
        <v/>
      </c>
      <c r="BT566" t="str">
        <f t="shared" si="484"/>
        <v/>
      </c>
      <c r="BU566" t="str">
        <f t="shared" si="485"/>
        <v/>
      </c>
      <c r="BX566" s="24" t="e">
        <f t="shared" si="486"/>
        <v>#VALUE!</v>
      </c>
      <c r="BY566" s="24">
        <f t="shared" si="487"/>
        <v>-2.2889999999999997</v>
      </c>
      <c r="BZ566" s="24">
        <f t="shared" si="488"/>
        <v>-1.2149999999999999</v>
      </c>
      <c r="CA566" s="24">
        <f t="shared" si="489"/>
        <v>0</v>
      </c>
      <c r="CB566" s="24" t="str">
        <f t="shared" si="457"/>
        <v/>
      </c>
      <c r="CC566" s="24">
        <f t="shared" si="490"/>
        <v>0</v>
      </c>
      <c r="CD566" s="25" t="str">
        <f t="shared" si="491"/>
        <v/>
      </c>
      <c r="CE566" s="24">
        <f t="shared" si="492"/>
        <v>0</v>
      </c>
      <c r="CF566">
        <f t="shared" si="493"/>
        <v>0</v>
      </c>
      <c r="CG566" t="str">
        <f t="shared" si="458"/>
        <v/>
      </c>
      <c r="CH566" t="str">
        <f t="shared" si="459"/>
        <v/>
      </c>
      <c r="CI566" t="str">
        <f t="shared" si="460"/>
        <v/>
      </c>
      <c r="CJ566" t="str">
        <f t="shared" si="461"/>
        <v/>
      </c>
      <c r="CK566" t="str">
        <f t="shared" si="463"/>
        <v/>
      </c>
      <c r="CL566" t="str">
        <f t="shared" si="468"/>
        <v/>
      </c>
      <c r="CM566" t="str">
        <f t="shared" si="469"/>
        <v/>
      </c>
      <c r="CN566" t="str">
        <f t="shared" si="494"/>
        <v/>
      </c>
      <c r="CO566" t="str">
        <f t="shared" si="495"/>
        <v/>
      </c>
    </row>
    <row r="567" spans="1:93" ht="16" x14ac:dyDescent="0.2">
      <c r="A567">
        <v>342</v>
      </c>
      <c r="B567" t="s">
        <v>891</v>
      </c>
      <c r="C567" t="s">
        <v>94</v>
      </c>
      <c r="J567" t="str">
        <f t="shared" si="475"/>
        <v>Joan Tina Furo_1</v>
      </c>
      <c r="K567" s="22">
        <v>16359</v>
      </c>
      <c r="L567">
        <v>0</v>
      </c>
      <c r="M567" s="22"/>
      <c r="N567" s="22"/>
      <c r="O567">
        <v>0</v>
      </c>
      <c r="P567">
        <v>0</v>
      </c>
      <c r="Q567">
        <v>0</v>
      </c>
      <c r="R567">
        <f t="shared" si="476"/>
        <v>0</v>
      </c>
      <c r="S567">
        <f t="shared" si="477"/>
        <v>0</v>
      </c>
      <c r="T567">
        <f t="shared" si="478"/>
        <v>0</v>
      </c>
      <c r="U567">
        <f t="shared" si="479"/>
        <v>0</v>
      </c>
      <c r="V567">
        <f t="shared" si="480"/>
        <v>0</v>
      </c>
      <c r="W567">
        <f t="shared" si="497"/>
        <v>0</v>
      </c>
      <c r="X567">
        <f t="shared" si="481"/>
        <v>0</v>
      </c>
      <c r="Y567" s="22" t="s">
        <v>469</v>
      </c>
      <c r="Z567">
        <v>0</v>
      </c>
      <c r="AA567">
        <f t="shared" si="470"/>
        <v>1</v>
      </c>
      <c r="AB567">
        <f t="shared" si="465"/>
        <v>0</v>
      </c>
      <c r="AC567">
        <v>0</v>
      </c>
      <c r="AD567">
        <v>0</v>
      </c>
      <c r="AE567">
        <f t="shared" si="471"/>
        <v>0</v>
      </c>
      <c r="AF567" s="23">
        <f t="shared" si="496"/>
        <v>0</v>
      </c>
      <c r="AG567">
        <f t="shared" si="472"/>
        <v>0</v>
      </c>
      <c r="AH567">
        <v>0</v>
      </c>
      <c r="AJ567">
        <f t="shared" si="466"/>
        <v>0</v>
      </c>
      <c r="AK567" s="22"/>
      <c r="AO567" s="24">
        <f>IF(ISERROR(VLOOKUP($J567,[1]Dominace!$G$1:$AZ$139,3,FALSE)),"",VLOOKUP($J567,[1]Dominace!$G$1:$AZ$139,3,FALSE))</f>
        <v>2</v>
      </c>
      <c r="AP567" s="25">
        <f t="shared" si="454"/>
        <v>68.701369863013696</v>
      </c>
      <c r="AQ567">
        <v>2</v>
      </c>
      <c r="AR567">
        <v>1</v>
      </c>
      <c r="AS567" s="26">
        <v>1</v>
      </c>
      <c r="AT567" s="24">
        <v>1</v>
      </c>
      <c r="AW567" s="33">
        <v>41800</v>
      </c>
      <c r="AY567" s="22">
        <v>41820</v>
      </c>
      <c r="AZ567" s="27">
        <f t="shared" si="473"/>
        <v>0.66666666666666663</v>
      </c>
      <c r="BA567" t="s">
        <v>118</v>
      </c>
      <c r="BB567" s="27">
        <v>1</v>
      </c>
      <c r="BC567" s="34"/>
      <c r="BD567" s="35"/>
      <c r="BE567" s="35"/>
      <c r="BF567" s="35"/>
      <c r="BG567" s="35"/>
      <c r="BH567" s="35"/>
      <c r="BI567" s="35"/>
      <c r="BJ567" s="34"/>
      <c r="BL567">
        <v>1</v>
      </c>
      <c r="BP567">
        <f t="shared" si="455"/>
        <v>0</v>
      </c>
      <c r="BQ567">
        <f t="shared" si="482"/>
        <v>0</v>
      </c>
      <c r="BR567">
        <f t="shared" si="483"/>
        <v>0</v>
      </c>
      <c r="BS567" t="str">
        <f t="shared" si="456"/>
        <v/>
      </c>
      <c r="BT567" t="str">
        <f t="shared" si="484"/>
        <v/>
      </c>
      <c r="BU567" t="str">
        <f t="shared" si="485"/>
        <v/>
      </c>
      <c r="BX567" s="24" t="str">
        <f t="shared" si="486"/>
        <v/>
      </c>
      <c r="BY567" s="24" t="str">
        <f t="shared" si="487"/>
        <v/>
      </c>
      <c r="BZ567" s="24" t="str">
        <f t="shared" si="488"/>
        <v/>
      </c>
      <c r="CA567" s="24" t="str">
        <f t="shared" si="489"/>
        <v/>
      </c>
      <c r="CB567" s="24" t="str">
        <f t="shared" si="457"/>
        <v/>
      </c>
      <c r="CC567" s="24">
        <f t="shared" si="490"/>
        <v>0</v>
      </c>
      <c r="CD567" s="25" t="str">
        <f t="shared" si="491"/>
        <v/>
      </c>
      <c r="CE567" s="24" t="str">
        <f t="shared" si="492"/>
        <v/>
      </c>
      <c r="CF567">
        <f t="shared" si="493"/>
        <v>0</v>
      </c>
      <c r="CG567" t="str">
        <f t="shared" si="458"/>
        <v/>
      </c>
      <c r="CH567" t="str">
        <f t="shared" si="459"/>
        <v/>
      </c>
      <c r="CI567" t="str">
        <f t="shared" si="460"/>
        <v/>
      </c>
      <c r="CJ567" t="str">
        <f t="shared" si="461"/>
        <v/>
      </c>
      <c r="CK567" t="str">
        <f t="shared" si="463"/>
        <v/>
      </c>
      <c r="CL567" t="str">
        <f t="shared" si="468"/>
        <v/>
      </c>
      <c r="CM567" t="str">
        <f t="shared" si="469"/>
        <v/>
      </c>
      <c r="CN567">
        <f t="shared" si="494"/>
        <v>1</v>
      </c>
      <c r="CO567" t="str">
        <f t="shared" si="495"/>
        <v/>
      </c>
    </row>
    <row r="568" spans="1:93" ht="16" hidden="1" x14ac:dyDescent="0.2">
      <c r="A568">
        <v>343</v>
      </c>
      <c r="B568" t="s">
        <v>892</v>
      </c>
      <c r="C568" t="s">
        <v>94</v>
      </c>
      <c r="J568" t="str">
        <f t="shared" si="475"/>
        <v>Ron Wolf_0</v>
      </c>
      <c r="K568" s="22">
        <v>18042</v>
      </c>
      <c r="L568">
        <v>0</v>
      </c>
      <c r="M568" s="22"/>
      <c r="N568" s="22"/>
      <c r="O568">
        <v>0</v>
      </c>
      <c r="P568">
        <v>0</v>
      </c>
      <c r="Q568">
        <v>0</v>
      </c>
      <c r="R568">
        <f t="shared" si="476"/>
        <v>0</v>
      </c>
      <c r="S568">
        <f t="shared" si="477"/>
        <v>0</v>
      </c>
      <c r="T568">
        <f t="shared" si="478"/>
        <v>0</v>
      </c>
      <c r="U568">
        <f t="shared" si="479"/>
        <v>0</v>
      </c>
      <c r="V568">
        <f t="shared" si="480"/>
        <v>0</v>
      </c>
      <c r="W568">
        <f t="shared" si="497"/>
        <v>0</v>
      </c>
      <c r="X568">
        <f t="shared" si="481"/>
        <v>0</v>
      </c>
      <c r="Y568" s="32" t="s">
        <v>893</v>
      </c>
      <c r="Z568">
        <v>0</v>
      </c>
      <c r="AA568">
        <f t="shared" si="470"/>
        <v>1</v>
      </c>
      <c r="AB568">
        <f t="shared" si="465"/>
        <v>1</v>
      </c>
      <c r="AE568">
        <f t="shared" si="471"/>
        <v>0</v>
      </c>
      <c r="AF568" s="23">
        <f t="shared" si="496"/>
        <v>0</v>
      </c>
      <c r="AG568">
        <f t="shared" si="472"/>
        <v>0</v>
      </c>
      <c r="AH568">
        <v>0</v>
      </c>
      <c r="AJ568">
        <f t="shared" si="466"/>
        <v>0</v>
      </c>
      <c r="AK568" s="22"/>
      <c r="AO568" s="24">
        <f>IF(ISERROR(VLOOKUP($J568,[1]Dominace!$G$1:$AZ$139,3,FALSE)),"",VLOOKUP($J568,[1]Dominace!$G$1:$AZ$139,3,FALSE))</f>
        <v>1</v>
      </c>
      <c r="AP568" s="25">
        <f t="shared" si="454"/>
        <v>64.463013698630135</v>
      </c>
      <c r="AQ568">
        <v>2</v>
      </c>
      <c r="AR568">
        <v>1</v>
      </c>
      <c r="AS568" s="26">
        <v>0</v>
      </c>
      <c r="AT568" s="24">
        <v>1</v>
      </c>
      <c r="AW568" s="33">
        <v>41915</v>
      </c>
      <c r="AY568" s="22">
        <v>42030</v>
      </c>
      <c r="AZ568" s="27">
        <f t="shared" si="473"/>
        <v>3.7666666666666666</v>
      </c>
      <c r="BA568" t="s">
        <v>101</v>
      </c>
      <c r="BB568" s="27">
        <v>0</v>
      </c>
      <c r="BC568">
        <v>0.97</v>
      </c>
      <c r="BJ568">
        <v>1.94</v>
      </c>
      <c r="BL568">
        <v>1</v>
      </c>
      <c r="BP568">
        <f t="shared" si="455"/>
        <v>-0.97</v>
      </c>
      <c r="BQ568">
        <f t="shared" si="482"/>
        <v>0</v>
      </c>
      <c r="BR568">
        <f t="shared" si="483"/>
        <v>0.97</v>
      </c>
      <c r="BS568">
        <f t="shared" si="456"/>
        <v>0.97</v>
      </c>
      <c r="BT568" t="str">
        <f t="shared" si="484"/>
        <v/>
      </c>
      <c r="BU568" t="str">
        <f t="shared" si="485"/>
        <v/>
      </c>
      <c r="BX568" s="24" t="str">
        <f t="shared" si="486"/>
        <v/>
      </c>
      <c r="BY568" s="24" t="str">
        <f t="shared" si="487"/>
        <v/>
      </c>
      <c r="BZ568" s="24" t="str">
        <f t="shared" si="488"/>
        <v/>
      </c>
      <c r="CA568" s="24" t="str">
        <f t="shared" si="489"/>
        <v/>
      </c>
      <c r="CB568" s="24" t="str">
        <f t="shared" si="457"/>
        <v/>
      </c>
      <c r="CC568" s="24">
        <f t="shared" si="490"/>
        <v>1</v>
      </c>
      <c r="CD568" s="25">
        <f t="shared" si="491"/>
        <v>0</v>
      </c>
      <c r="CE568" s="24" t="str">
        <f t="shared" si="492"/>
        <v/>
      </c>
      <c r="CF568">
        <f t="shared" si="493"/>
        <v>1</v>
      </c>
      <c r="CG568">
        <f t="shared" si="458"/>
        <v>0</v>
      </c>
      <c r="CH568">
        <f t="shared" si="459"/>
        <v>0</v>
      </c>
      <c r="CI568">
        <f t="shared" si="460"/>
        <v>0</v>
      </c>
      <c r="CJ568">
        <f t="shared" si="461"/>
        <v>0</v>
      </c>
      <c r="CK568" t="str">
        <f t="shared" si="463"/>
        <v/>
      </c>
      <c r="CL568" t="str">
        <f t="shared" si="468"/>
        <v/>
      </c>
      <c r="CM568" t="str">
        <f t="shared" si="469"/>
        <v/>
      </c>
      <c r="CN568" t="str">
        <f t="shared" si="494"/>
        <v/>
      </c>
      <c r="CO568">
        <f t="shared" si="495"/>
        <v>1</v>
      </c>
    </row>
    <row r="569" spans="1:93" ht="16" hidden="1" x14ac:dyDescent="0.2">
      <c r="A569">
        <v>344</v>
      </c>
      <c r="B569" t="s">
        <v>894</v>
      </c>
      <c r="C569" t="s">
        <v>94</v>
      </c>
      <c r="J569" t="str">
        <f t="shared" si="475"/>
        <v>Marjorie Denker_1</v>
      </c>
      <c r="K569" s="22">
        <v>11802</v>
      </c>
      <c r="L569">
        <v>1</v>
      </c>
      <c r="M569" s="22" t="s">
        <v>92</v>
      </c>
      <c r="N569" s="22"/>
      <c r="O569">
        <v>1</v>
      </c>
      <c r="R569">
        <f t="shared" si="476"/>
        <v>0</v>
      </c>
      <c r="S569">
        <f t="shared" si="477"/>
        <v>0</v>
      </c>
      <c r="T569">
        <f t="shared" si="478"/>
        <v>0</v>
      </c>
      <c r="U569">
        <f t="shared" si="479"/>
        <v>0</v>
      </c>
      <c r="V569">
        <f t="shared" si="480"/>
        <v>0</v>
      </c>
      <c r="W569">
        <f t="shared" si="497"/>
        <v>0</v>
      </c>
      <c r="X569">
        <f t="shared" si="481"/>
        <v>0</v>
      </c>
      <c r="Y569" s="22" t="s">
        <v>895</v>
      </c>
      <c r="Z569">
        <v>0</v>
      </c>
      <c r="AA569">
        <f t="shared" si="470"/>
        <v>1</v>
      </c>
      <c r="AB569">
        <f t="shared" si="465"/>
        <v>0</v>
      </c>
      <c r="AC569">
        <v>0</v>
      </c>
      <c r="AD569">
        <v>0</v>
      </c>
      <c r="AE569">
        <f t="shared" si="471"/>
        <v>0</v>
      </c>
      <c r="AF569" s="23">
        <f t="shared" si="496"/>
        <v>1</v>
      </c>
      <c r="AG569">
        <f t="shared" si="472"/>
        <v>0</v>
      </c>
      <c r="AH569">
        <v>0</v>
      </c>
      <c r="AJ569">
        <f t="shared" si="466"/>
        <v>0</v>
      </c>
      <c r="AK569" s="22"/>
      <c r="AM569">
        <v>12</v>
      </c>
      <c r="AN569">
        <v>18</v>
      </c>
      <c r="AO569" s="24">
        <f>IF(ISERROR(VLOOKUP($J569,[1]Dominace!$G$1:$AZ$139,3,FALSE)),"",VLOOKUP($J569,[1]Dominace!$G$1:$AZ$139,3,FALSE))</f>
        <v>2</v>
      </c>
      <c r="AP569" s="25">
        <f t="shared" si="454"/>
        <v>80.515068493150679</v>
      </c>
      <c r="AQ569">
        <v>2</v>
      </c>
      <c r="AR569">
        <v>1</v>
      </c>
      <c r="AS569" s="26">
        <v>1</v>
      </c>
      <c r="AT569" s="24">
        <v>1</v>
      </c>
      <c r="AW569" s="33">
        <v>41619</v>
      </c>
      <c r="AY569" s="22">
        <v>41711</v>
      </c>
      <c r="AZ569" s="27">
        <f t="shared" si="473"/>
        <v>3.0666666666666669</v>
      </c>
      <c r="BA569" t="s">
        <v>118</v>
      </c>
      <c r="BB569" s="27">
        <v>1</v>
      </c>
      <c r="BC569">
        <v>2.0129999999999999</v>
      </c>
      <c r="BD569">
        <v>21.56</v>
      </c>
      <c r="BE569">
        <v>3.6259999999999999</v>
      </c>
      <c r="BF569">
        <v>21.754000000000001</v>
      </c>
      <c r="BJ569" s="23">
        <v>3.51</v>
      </c>
      <c r="BL569">
        <v>0</v>
      </c>
      <c r="BP569">
        <f t="shared" si="455"/>
        <v>1.613</v>
      </c>
      <c r="BQ569">
        <f t="shared" si="482"/>
        <v>0.19400000000000261</v>
      </c>
      <c r="BR569">
        <f t="shared" si="483"/>
        <v>-1.4189999999999974</v>
      </c>
      <c r="BS569">
        <f t="shared" si="456"/>
        <v>1.4969999999999999</v>
      </c>
      <c r="BT569" t="str">
        <f t="shared" si="484"/>
        <v/>
      </c>
      <c r="BU569" t="str">
        <f t="shared" si="485"/>
        <v/>
      </c>
      <c r="BX569" s="24" t="str">
        <f t="shared" si="486"/>
        <v/>
      </c>
      <c r="BY569" s="24" t="str">
        <f t="shared" si="487"/>
        <v/>
      </c>
      <c r="BZ569" s="24" t="str">
        <f t="shared" si="488"/>
        <v/>
      </c>
      <c r="CA569" s="24" t="str">
        <f t="shared" si="489"/>
        <v/>
      </c>
      <c r="CB569" s="24" t="str">
        <f t="shared" si="457"/>
        <v/>
      </c>
      <c r="CC569" s="24">
        <f t="shared" si="490"/>
        <v>1</v>
      </c>
      <c r="CD569" s="25">
        <f t="shared" si="491"/>
        <v>0</v>
      </c>
      <c r="CE569" s="24" t="str">
        <f t="shared" si="492"/>
        <v/>
      </c>
      <c r="CF569">
        <f t="shared" si="493"/>
        <v>1</v>
      </c>
      <c r="CG569">
        <f t="shared" si="458"/>
        <v>1</v>
      </c>
      <c r="CH569">
        <f t="shared" si="459"/>
        <v>1</v>
      </c>
      <c r="CI569">
        <f t="shared" si="460"/>
        <v>0</v>
      </c>
      <c r="CJ569">
        <f t="shared" si="461"/>
        <v>1</v>
      </c>
      <c r="CK569" t="str">
        <f t="shared" si="463"/>
        <v/>
      </c>
      <c r="CL569" t="str">
        <f t="shared" si="468"/>
        <v/>
      </c>
      <c r="CM569" t="str">
        <f t="shared" si="469"/>
        <v/>
      </c>
      <c r="CN569" t="str">
        <f t="shared" si="494"/>
        <v/>
      </c>
      <c r="CO569" t="str">
        <f t="shared" si="495"/>
        <v/>
      </c>
    </row>
    <row r="570" spans="1:93" ht="16" hidden="1" x14ac:dyDescent="0.2">
      <c r="A570">
        <v>345</v>
      </c>
      <c r="B570" t="s">
        <v>896</v>
      </c>
      <c r="C570" t="s">
        <v>94</v>
      </c>
      <c r="J570" t="str">
        <f t="shared" si="475"/>
        <v>George Brown_0</v>
      </c>
      <c r="K570" s="22">
        <v>10486</v>
      </c>
      <c r="L570">
        <v>1</v>
      </c>
      <c r="M570" s="22" t="s">
        <v>839</v>
      </c>
      <c r="N570" s="22"/>
      <c r="O570">
        <v>0</v>
      </c>
      <c r="P570">
        <v>0</v>
      </c>
      <c r="Q570">
        <v>0</v>
      </c>
      <c r="R570">
        <f t="shared" si="476"/>
        <v>0</v>
      </c>
      <c r="S570">
        <f t="shared" si="477"/>
        <v>1</v>
      </c>
      <c r="T570">
        <f t="shared" si="478"/>
        <v>0</v>
      </c>
      <c r="U570">
        <f t="shared" si="479"/>
        <v>0</v>
      </c>
      <c r="V570">
        <f t="shared" si="480"/>
        <v>0</v>
      </c>
      <c r="W570">
        <f t="shared" si="497"/>
        <v>0</v>
      </c>
      <c r="X570">
        <f t="shared" si="481"/>
        <v>0</v>
      </c>
      <c r="Y570" s="22" t="s">
        <v>897</v>
      </c>
      <c r="Z570">
        <v>0</v>
      </c>
      <c r="AA570">
        <f t="shared" si="470"/>
        <v>1</v>
      </c>
      <c r="AB570">
        <f t="shared" si="465"/>
        <v>0</v>
      </c>
      <c r="AC570">
        <v>0</v>
      </c>
      <c r="AD570">
        <v>0</v>
      </c>
      <c r="AE570">
        <f t="shared" si="471"/>
        <v>1</v>
      </c>
      <c r="AF570" s="23">
        <v>1</v>
      </c>
      <c r="AG570">
        <f t="shared" si="472"/>
        <v>0</v>
      </c>
      <c r="AH570">
        <v>0</v>
      </c>
      <c r="AJ570">
        <f t="shared" si="466"/>
        <v>0</v>
      </c>
      <c r="AK570" s="22"/>
      <c r="AN570">
        <v>13</v>
      </c>
      <c r="AO570" s="24">
        <f>IF(ISERROR(VLOOKUP($J570,[1]Dominace!$G$1:$AZ$139,3,FALSE)),"",VLOOKUP($J570,[1]Dominace!$G$1:$AZ$139,3,FALSE))</f>
        <v>1</v>
      </c>
      <c r="AP570" s="25">
        <f t="shared" si="454"/>
        <v>84.169863013698631</v>
      </c>
      <c r="AQ570">
        <v>1</v>
      </c>
      <c r="AR570">
        <v>1</v>
      </c>
      <c r="AS570" s="26">
        <v>0</v>
      </c>
      <c r="AT570" s="24">
        <v>1</v>
      </c>
      <c r="AW570" s="33">
        <v>41656</v>
      </c>
      <c r="AY570" s="22">
        <v>41662</v>
      </c>
      <c r="AZ570" s="27">
        <f t="shared" si="473"/>
        <v>0.2</v>
      </c>
      <c r="BA570" t="s">
        <v>101</v>
      </c>
      <c r="BB570" s="27">
        <v>0</v>
      </c>
      <c r="BC570">
        <v>1.4770000000000001</v>
      </c>
      <c r="BD570">
        <v>18.018999999999998</v>
      </c>
      <c r="BE570">
        <v>3.157</v>
      </c>
      <c r="BF570">
        <v>14.07</v>
      </c>
      <c r="BJ570" s="34" t="s">
        <v>898</v>
      </c>
      <c r="BL570">
        <v>1</v>
      </c>
      <c r="BP570">
        <f t="shared" si="455"/>
        <v>1.68</v>
      </c>
      <c r="BQ570">
        <f t="shared" si="482"/>
        <v>-3.9489999999999981</v>
      </c>
      <c r="BR570">
        <f t="shared" si="483"/>
        <v>-5.6289999999999978</v>
      </c>
      <c r="BS570" t="str">
        <f t="shared" si="456"/>
        <v/>
      </c>
      <c r="BT570" t="str">
        <f t="shared" si="484"/>
        <v/>
      </c>
      <c r="BU570" t="str">
        <f t="shared" si="485"/>
        <v/>
      </c>
      <c r="BX570" s="24" t="e">
        <f t="shared" si="486"/>
        <v>#VALUE!</v>
      </c>
      <c r="BY570" s="24">
        <f t="shared" si="487"/>
        <v>-2.0179999999999998</v>
      </c>
      <c r="BZ570" s="24">
        <f t="shared" si="488"/>
        <v>-0.35999999999999988</v>
      </c>
      <c r="CA570" s="24">
        <f t="shared" si="489"/>
        <v>0</v>
      </c>
      <c r="CB570" s="24" t="str">
        <f t="shared" si="457"/>
        <v/>
      </c>
      <c r="CC570" s="24">
        <f t="shared" si="490"/>
        <v>1</v>
      </c>
      <c r="CD570" s="25" t="str">
        <f t="shared" si="491"/>
        <v/>
      </c>
      <c r="CE570" s="24">
        <f t="shared" si="492"/>
        <v>1</v>
      </c>
      <c r="CF570">
        <f t="shared" si="493"/>
        <v>0</v>
      </c>
      <c r="CG570" t="str">
        <f t="shared" si="458"/>
        <v/>
      </c>
      <c r="CH570" t="str">
        <f t="shared" si="459"/>
        <v/>
      </c>
      <c r="CI570" t="str">
        <f t="shared" si="460"/>
        <v/>
      </c>
      <c r="CJ570" t="str">
        <f t="shared" si="461"/>
        <v/>
      </c>
      <c r="CK570" t="str">
        <f t="shared" si="463"/>
        <v/>
      </c>
      <c r="CL570" t="str">
        <f t="shared" si="468"/>
        <v/>
      </c>
      <c r="CM570" t="str">
        <f t="shared" si="469"/>
        <v/>
      </c>
      <c r="CN570" t="str">
        <f t="shared" si="494"/>
        <v/>
      </c>
      <c r="CO570" t="str">
        <f t="shared" si="495"/>
        <v/>
      </c>
    </row>
    <row r="571" spans="1:93" ht="16" x14ac:dyDescent="0.2">
      <c r="A571">
        <v>346</v>
      </c>
      <c r="B571" t="s">
        <v>899</v>
      </c>
      <c r="C571" t="s">
        <v>94</v>
      </c>
      <c r="J571" t="str">
        <f t="shared" si="475"/>
        <v>Enkhjargal Ochirbat_0</v>
      </c>
      <c r="K571" s="22">
        <v>26487</v>
      </c>
      <c r="L571">
        <v>1</v>
      </c>
      <c r="M571" s="22" t="s">
        <v>900</v>
      </c>
      <c r="N571" s="22"/>
      <c r="O571">
        <v>1</v>
      </c>
      <c r="P571">
        <v>1</v>
      </c>
      <c r="Q571">
        <v>1</v>
      </c>
      <c r="R571">
        <f t="shared" si="476"/>
        <v>0</v>
      </c>
      <c r="S571">
        <f t="shared" si="477"/>
        <v>0</v>
      </c>
      <c r="T571">
        <f t="shared" si="478"/>
        <v>0</v>
      </c>
      <c r="U571">
        <f t="shared" si="479"/>
        <v>0</v>
      </c>
      <c r="V571">
        <f t="shared" si="480"/>
        <v>0</v>
      </c>
      <c r="W571">
        <f t="shared" si="497"/>
        <v>0</v>
      </c>
      <c r="X571">
        <f t="shared" si="481"/>
        <v>0</v>
      </c>
      <c r="Y571" s="22" t="s">
        <v>889</v>
      </c>
      <c r="Z571">
        <v>0</v>
      </c>
      <c r="AA571">
        <f t="shared" si="470"/>
        <v>1</v>
      </c>
      <c r="AB571">
        <f t="shared" si="465"/>
        <v>0</v>
      </c>
      <c r="AC571">
        <v>0</v>
      </c>
      <c r="AD571">
        <v>0</v>
      </c>
      <c r="AE571">
        <f t="shared" si="471"/>
        <v>0</v>
      </c>
      <c r="AF571" s="23">
        <f t="shared" ref="AF571:AF582" si="498">IF(ISERROR(SEARCH("canth",Y571)),0,1)</f>
        <v>0</v>
      </c>
      <c r="AG571">
        <f t="shared" si="472"/>
        <v>0</v>
      </c>
      <c r="AH571">
        <v>0</v>
      </c>
      <c r="AJ571">
        <f t="shared" si="466"/>
        <v>0</v>
      </c>
      <c r="AK571" s="22"/>
      <c r="AO571" s="24">
        <f>IF(ISERROR(VLOOKUP($J571,[1]Dominace!$G$1:$AZ$139,3,FALSE)),"",VLOOKUP($J571,[1]Dominace!$G$1:$AZ$139,3,FALSE))</f>
        <v>2</v>
      </c>
      <c r="AP571" s="25">
        <f t="shared" si="454"/>
        <v>40.726027397260275</v>
      </c>
      <c r="AQ571">
        <v>2</v>
      </c>
      <c r="AR571">
        <v>1</v>
      </c>
      <c r="AS571" s="26">
        <v>0</v>
      </c>
      <c r="AT571" s="24">
        <v>1</v>
      </c>
      <c r="AW571" s="33">
        <v>41569</v>
      </c>
      <c r="AY571" s="22">
        <v>42122</v>
      </c>
      <c r="AZ571" s="27">
        <f t="shared" si="473"/>
        <v>18.2</v>
      </c>
      <c r="BA571" t="s">
        <v>101</v>
      </c>
      <c r="BB571" s="27">
        <v>0</v>
      </c>
      <c r="BC571">
        <v>3.0019999999999998</v>
      </c>
      <c r="BD571">
        <v>22.619</v>
      </c>
      <c r="BE571">
        <v>3.0190000000000001</v>
      </c>
      <c r="BF571">
        <v>19.478000000000002</v>
      </c>
      <c r="BJ571">
        <v>2.6560000000000001</v>
      </c>
      <c r="BK571">
        <v>19.295000000000002</v>
      </c>
      <c r="BL571">
        <v>0</v>
      </c>
      <c r="BP571">
        <f t="shared" si="455"/>
        <v>1.7000000000000348E-2</v>
      </c>
      <c r="BQ571">
        <f t="shared" si="482"/>
        <v>-3.1409999999999982</v>
      </c>
      <c r="BR571">
        <f t="shared" si="483"/>
        <v>-3.1579999999999986</v>
      </c>
      <c r="BS571">
        <f t="shared" si="456"/>
        <v>-0.34599999999999964</v>
      </c>
      <c r="BT571">
        <f t="shared" si="484"/>
        <v>-3.3239999999999981</v>
      </c>
      <c r="BU571">
        <f t="shared" si="485"/>
        <v>-2.977999999999998</v>
      </c>
      <c r="BX571" s="24" t="str">
        <f t="shared" si="486"/>
        <v/>
      </c>
      <c r="BY571" s="24" t="str">
        <f t="shared" si="487"/>
        <v/>
      </c>
      <c r="BZ571" s="24" t="str">
        <f t="shared" si="488"/>
        <v/>
      </c>
      <c r="CA571" s="24" t="str">
        <f t="shared" si="489"/>
        <v/>
      </c>
      <c r="CB571" s="24" t="str">
        <f t="shared" si="457"/>
        <v/>
      </c>
      <c r="CC571" s="24">
        <f t="shared" si="490"/>
        <v>0</v>
      </c>
      <c r="CD571" s="25">
        <f t="shared" si="491"/>
        <v>0</v>
      </c>
      <c r="CE571" s="24" t="str">
        <f t="shared" si="492"/>
        <v/>
      </c>
      <c r="CF571">
        <f t="shared" si="493"/>
        <v>1</v>
      </c>
      <c r="CG571">
        <f t="shared" si="458"/>
        <v>1</v>
      </c>
      <c r="CH571">
        <f t="shared" si="459"/>
        <v>0</v>
      </c>
      <c r="CI571">
        <f t="shared" si="460"/>
        <v>0</v>
      </c>
      <c r="CJ571">
        <f t="shared" si="461"/>
        <v>1</v>
      </c>
      <c r="CK571" t="str">
        <f t="shared" si="463"/>
        <v/>
      </c>
      <c r="CL571" t="str">
        <f t="shared" si="468"/>
        <v/>
      </c>
      <c r="CM571" t="str">
        <f t="shared" si="469"/>
        <v/>
      </c>
      <c r="CN571" t="str">
        <f t="shared" si="494"/>
        <v/>
      </c>
      <c r="CO571" t="str">
        <f t="shared" si="495"/>
        <v/>
      </c>
    </row>
    <row r="572" spans="1:93" ht="16" hidden="1" x14ac:dyDescent="0.2">
      <c r="A572">
        <v>347</v>
      </c>
      <c r="B572" t="s">
        <v>901</v>
      </c>
      <c r="C572" t="s">
        <v>94</v>
      </c>
      <c r="J572" t="str">
        <f t="shared" si="475"/>
        <v>Zovinar Ekmekji_0</v>
      </c>
      <c r="K572" s="22">
        <v>19606</v>
      </c>
      <c r="L572">
        <v>0</v>
      </c>
      <c r="M572" s="22"/>
      <c r="N572" s="22"/>
      <c r="O572">
        <v>0</v>
      </c>
      <c r="P572">
        <v>0</v>
      </c>
      <c r="Q572">
        <v>0</v>
      </c>
      <c r="R572">
        <f t="shared" si="476"/>
        <v>0</v>
      </c>
      <c r="S572">
        <f t="shared" si="477"/>
        <v>0</v>
      </c>
      <c r="T572">
        <f t="shared" si="478"/>
        <v>0</v>
      </c>
      <c r="U572">
        <f t="shared" si="479"/>
        <v>0</v>
      </c>
      <c r="V572">
        <f t="shared" si="480"/>
        <v>0</v>
      </c>
      <c r="W572">
        <f t="shared" si="497"/>
        <v>0</v>
      </c>
      <c r="X572">
        <f t="shared" si="481"/>
        <v>0</v>
      </c>
      <c r="Y572" s="22" t="s">
        <v>902</v>
      </c>
      <c r="Z572">
        <v>0</v>
      </c>
      <c r="AA572">
        <f t="shared" si="470"/>
        <v>1</v>
      </c>
      <c r="AB572">
        <f t="shared" si="465"/>
        <v>1</v>
      </c>
      <c r="AC572">
        <v>1</v>
      </c>
      <c r="AD572">
        <v>0</v>
      </c>
      <c r="AE572">
        <f t="shared" si="471"/>
        <v>0</v>
      </c>
      <c r="AF572" s="23">
        <f t="shared" si="498"/>
        <v>0</v>
      </c>
      <c r="AG572">
        <f t="shared" si="472"/>
        <v>0</v>
      </c>
      <c r="AH572">
        <v>0</v>
      </c>
      <c r="AJ572">
        <f t="shared" si="466"/>
        <v>0</v>
      </c>
      <c r="AK572" s="22"/>
      <c r="AO572" s="24">
        <f>IF(ISERROR(VLOOKUP($J572,[1]Dominace!$G$1:$AZ$139,3,FALSE)),"",VLOOKUP($J572,[1]Dominace!$G$1:$AZ$139,3,FALSE))</f>
        <v>2</v>
      </c>
      <c r="AP572" s="25">
        <f t="shared" si="454"/>
        <v>59.290410958904111</v>
      </c>
      <c r="AQ572">
        <v>1</v>
      </c>
      <c r="AR572">
        <v>1</v>
      </c>
      <c r="AS572" s="26">
        <v>0</v>
      </c>
      <c r="AT572" s="24">
        <v>1</v>
      </c>
      <c r="AW572" s="33">
        <v>41562</v>
      </c>
      <c r="AY572" s="22">
        <v>41627</v>
      </c>
      <c r="AZ572" s="27">
        <f t="shared" si="473"/>
        <v>2.1333333333333333</v>
      </c>
      <c r="BA572" t="s">
        <v>118</v>
      </c>
      <c r="BB572" s="27">
        <v>1</v>
      </c>
      <c r="BC572">
        <v>2.323</v>
      </c>
      <c r="BD572">
        <v>14.638999999999999</v>
      </c>
      <c r="BE572">
        <v>3.8540000000000001</v>
      </c>
      <c r="BF572">
        <v>17.998000000000001</v>
      </c>
      <c r="BJ572">
        <v>3.11</v>
      </c>
      <c r="BK572">
        <v>15.254</v>
      </c>
      <c r="BL572">
        <v>1</v>
      </c>
      <c r="BP572">
        <f t="shared" si="455"/>
        <v>1.5310000000000001</v>
      </c>
      <c r="BQ572">
        <f t="shared" si="482"/>
        <v>3.3590000000000018</v>
      </c>
      <c r="BR572">
        <f t="shared" si="483"/>
        <v>1.8280000000000016</v>
      </c>
      <c r="BS572">
        <f t="shared" si="456"/>
        <v>0.78699999999999992</v>
      </c>
      <c r="BT572">
        <f t="shared" si="484"/>
        <v>0.61500000000000021</v>
      </c>
      <c r="BU572">
        <f t="shared" si="485"/>
        <v>-0.17199999999999882</v>
      </c>
      <c r="BX572" s="24">
        <f t="shared" si="486"/>
        <v>0.16799999999999971</v>
      </c>
      <c r="BY572" s="24">
        <f t="shared" si="487"/>
        <v>0.17600000000000016</v>
      </c>
      <c r="BZ572" s="24">
        <f t="shared" si="488"/>
        <v>-7.6999999999999957E-2</v>
      </c>
      <c r="CA572" s="24">
        <f t="shared" si="489"/>
        <v>1</v>
      </c>
      <c r="CB572" s="24" t="str">
        <f t="shared" si="457"/>
        <v/>
      </c>
      <c r="CC572" s="24">
        <f t="shared" si="490"/>
        <v>1</v>
      </c>
      <c r="CD572" s="25">
        <f t="shared" si="491"/>
        <v>0</v>
      </c>
      <c r="CE572" s="24">
        <f t="shared" si="492"/>
        <v>1</v>
      </c>
      <c r="CF572">
        <f t="shared" si="493"/>
        <v>1</v>
      </c>
      <c r="CG572">
        <f t="shared" si="458"/>
        <v>1</v>
      </c>
      <c r="CH572">
        <f t="shared" si="459"/>
        <v>0</v>
      </c>
      <c r="CI572">
        <f t="shared" si="460"/>
        <v>1</v>
      </c>
      <c r="CJ572">
        <f t="shared" si="461"/>
        <v>1</v>
      </c>
      <c r="CK572" t="str">
        <f t="shared" si="463"/>
        <v/>
      </c>
      <c r="CL572" t="str">
        <f t="shared" si="468"/>
        <v/>
      </c>
      <c r="CM572" t="str">
        <f t="shared" si="469"/>
        <v/>
      </c>
      <c r="CN572" t="str">
        <f t="shared" si="494"/>
        <v/>
      </c>
      <c r="CO572">
        <f t="shared" si="495"/>
        <v>1</v>
      </c>
    </row>
    <row r="573" spans="1:93" ht="16" hidden="1" x14ac:dyDescent="0.2">
      <c r="A573">
        <v>348</v>
      </c>
      <c r="B573" t="s">
        <v>901</v>
      </c>
      <c r="C573" t="s">
        <v>94</v>
      </c>
      <c r="J573" t="str">
        <f t="shared" si="475"/>
        <v>Zovinar Ekmekji_1</v>
      </c>
      <c r="K573" s="22">
        <v>19606</v>
      </c>
      <c r="L573">
        <v>0</v>
      </c>
      <c r="M573" s="22"/>
      <c r="N573" s="22"/>
      <c r="O573">
        <v>0</v>
      </c>
      <c r="P573">
        <v>0</v>
      </c>
      <c r="Q573">
        <v>0</v>
      </c>
      <c r="R573">
        <f t="shared" si="476"/>
        <v>0</v>
      </c>
      <c r="S573">
        <f t="shared" si="477"/>
        <v>0</v>
      </c>
      <c r="T573">
        <f t="shared" si="478"/>
        <v>0</v>
      </c>
      <c r="U573">
        <f t="shared" si="479"/>
        <v>0</v>
      </c>
      <c r="V573">
        <f t="shared" si="480"/>
        <v>0</v>
      </c>
      <c r="W573">
        <f t="shared" si="497"/>
        <v>0</v>
      </c>
      <c r="X573">
        <f t="shared" si="481"/>
        <v>0</v>
      </c>
      <c r="Y573" s="22" t="s">
        <v>902</v>
      </c>
      <c r="Z573">
        <v>0</v>
      </c>
      <c r="AA573">
        <f t="shared" si="470"/>
        <v>1</v>
      </c>
      <c r="AB573">
        <f t="shared" si="465"/>
        <v>1</v>
      </c>
      <c r="AC573">
        <v>1</v>
      </c>
      <c r="AD573">
        <v>0</v>
      </c>
      <c r="AE573">
        <f t="shared" si="471"/>
        <v>0</v>
      </c>
      <c r="AF573" s="23">
        <f t="shared" si="498"/>
        <v>0</v>
      </c>
      <c r="AG573">
        <f t="shared" si="472"/>
        <v>0</v>
      </c>
      <c r="AH573">
        <v>0</v>
      </c>
      <c r="AJ573">
        <f t="shared" si="466"/>
        <v>0</v>
      </c>
      <c r="AK573" s="22"/>
      <c r="AO573" s="24">
        <f>IF(ISERROR(VLOOKUP($J573,[1]Dominace!$G$1:$AZ$139,3,FALSE)),"",VLOOKUP($J573,[1]Dominace!$G$1:$AZ$139,3,FALSE))</f>
        <v>2</v>
      </c>
      <c r="AP573" s="25">
        <f t="shared" si="454"/>
        <v>59.290410958904111</v>
      </c>
      <c r="AQ573">
        <v>1</v>
      </c>
      <c r="AR573">
        <v>1</v>
      </c>
      <c r="AS573" s="26">
        <v>1</v>
      </c>
      <c r="AT573" s="24">
        <v>1</v>
      </c>
      <c r="AW573" s="33">
        <v>41562</v>
      </c>
      <c r="AY573" s="22">
        <v>41627</v>
      </c>
      <c r="AZ573" s="27">
        <f t="shared" si="473"/>
        <v>2.1333333333333333</v>
      </c>
      <c r="BA573" t="s">
        <v>118</v>
      </c>
      <c r="BB573" s="27">
        <v>1</v>
      </c>
      <c r="BC573">
        <v>2.1469999999999998</v>
      </c>
      <c r="BD573">
        <v>14.859</v>
      </c>
      <c r="BE573">
        <v>3.931</v>
      </c>
      <c r="BF573">
        <v>20.155999999999999</v>
      </c>
      <c r="BJ573">
        <v>2.9420000000000002</v>
      </c>
      <c r="BK573">
        <v>14.96</v>
      </c>
      <c r="BL573">
        <v>1</v>
      </c>
      <c r="BP573">
        <f t="shared" si="455"/>
        <v>1.7840000000000003</v>
      </c>
      <c r="BQ573">
        <f t="shared" si="482"/>
        <v>5.2969999999999988</v>
      </c>
      <c r="BR573">
        <f t="shared" si="483"/>
        <v>3.5129999999999986</v>
      </c>
      <c r="BS573">
        <f t="shared" si="456"/>
        <v>0.79500000000000037</v>
      </c>
      <c r="BT573">
        <f t="shared" si="484"/>
        <v>0.10100000000000087</v>
      </c>
      <c r="BU573">
        <f t="shared" si="485"/>
        <v>-0.69399999999999906</v>
      </c>
      <c r="BX573" s="24">
        <f t="shared" si="486"/>
        <v>-0.16799999999999971</v>
      </c>
      <c r="BY573" s="24">
        <f t="shared" si="487"/>
        <v>-0.17600000000000016</v>
      </c>
      <c r="BZ573" s="24">
        <f t="shared" si="488"/>
        <v>7.6999999999999957E-2</v>
      </c>
      <c r="CA573" s="24">
        <f t="shared" si="489"/>
        <v>1</v>
      </c>
      <c r="CB573" s="24" t="str">
        <f t="shared" si="457"/>
        <v/>
      </c>
      <c r="CC573" s="24">
        <f t="shared" si="490"/>
        <v>1</v>
      </c>
      <c r="CD573" s="25">
        <f t="shared" si="491"/>
        <v>0</v>
      </c>
      <c r="CE573" s="24">
        <f t="shared" si="492"/>
        <v>1</v>
      </c>
      <c r="CF573">
        <f t="shared" si="493"/>
        <v>1</v>
      </c>
      <c r="CG573">
        <f t="shared" si="458"/>
        <v>1</v>
      </c>
      <c r="CH573">
        <f t="shared" si="459"/>
        <v>0</v>
      </c>
      <c r="CI573">
        <f t="shared" si="460"/>
        <v>1</v>
      </c>
      <c r="CJ573">
        <f t="shared" si="461"/>
        <v>1</v>
      </c>
      <c r="CK573" t="str">
        <f t="shared" si="463"/>
        <v/>
      </c>
      <c r="CL573" t="str">
        <f t="shared" si="468"/>
        <v/>
      </c>
      <c r="CM573" t="str">
        <f t="shared" si="469"/>
        <v/>
      </c>
      <c r="CN573" t="str">
        <f t="shared" si="494"/>
        <v/>
      </c>
      <c r="CO573">
        <f t="shared" si="495"/>
        <v>1</v>
      </c>
    </row>
    <row r="574" spans="1:93" ht="16" x14ac:dyDescent="0.2">
      <c r="A574">
        <v>349</v>
      </c>
      <c r="B574" t="s">
        <v>903</v>
      </c>
      <c r="C574" t="s">
        <v>94</v>
      </c>
      <c r="J574" t="str">
        <f t="shared" si="475"/>
        <v>Devra Breslow_0</v>
      </c>
      <c r="K574" s="22">
        <v>12140</v>
      </c>
      <c r="L574">
        <v>1</v>
      </c>
      <c r="M574" s="22" t="s">
        <v>451</v>
      </c>
      <c r="N574" s="22"/>
      <c r="O574">
        <v>1</v>
      </c>
      <c r="P574">
        <v>1</v>
      </c>
      <c r="Q574">
        <v>0</v>
      </c>
      <c r="R574">
        <f t="shared" si="476"/>
        <v>0</v>
      </c>
      <c r="S574">
        <f t="shared" si="477"/>
        <v>0</v>
      </c>
      <c r="T574">
        <f t="shared" si="478"/>
        <v>0</v>
      </c>
      <c r="U574">
        <f t="shared" si="479"/>
        <v>0</v>
      </c>
      <c r="V574">
        <f t="shared" si="480"/>
        <v>0</v>
      </c>
      <c r="W574">
        <f t="shared" si="497"/>
        <v>0</v>
      </c>
      <c r="X574">
        <f t="shared" si="481"/>
        <v>0</v>
      </c>
      <c r="Y574" s="22" t="s">
        <v>158</v>
      </c>
      <c r="Z574">
        <v>0</v>
      </c>
      <c r="AA574">
        <f t="shared" si="470"/>
        <v>1</v>
      </c>
      <c r="AB574">
        <f t="shared" si="465"/>
        <v>0</v>
      </c>
      <c r="AC574">
        <v>0</v>
      </c>
      <c r="AD574">
        <v>0</v>
      </c>
      <c r="AE574">
        <f t="shared" si="471"/>
        <v>0</v>
      </c>
      <c r="AF574" s="23">
        <f t="shared" si="498"/>
        <v>0</v>
      </c>
      <c r="AG574">
        <f t="shared" ref="AG574:AG605" si="499">IF(ISERROR(SEARCH("entro",Y574)),0,1)</f>
        <v>0</v>
      </c>
      <c r="AH574">
        <v>0</v>
      </c>
      <c r="AJ574">
        <f t="shared" si="466"/>
        <v>0</v>
      </c>
      <c r="AK574" s="22"/>
      <c r="AL574">
        <v>26</v>
      </c>
      <c r="AN574">
        <v>14</v>
      </c>
      <c r="AO574" s="24">
        <f>IF(ISERROR(VLOOKUP($J574,[1]Dominace!$G$1:$AZ$139,3,FALSE)),"",VLOOKUP($J574,[1]Dominace!$G$1:$AZ$139,3,FALSE))</f>
        <v>2</v>
      </c>
      <c r="AP574" s="25">
        <f t="shared" si="454"/>
        <v>79.673972602739724</v>
      </c>
      <c r="AQ574">
        <v>2</v>
      </c>
      <c r="AR574">
        <v>1</v>
      </c>
      <c r="AS574" s="26">
        <v>0</v>
      </c>
      <c r="AT574" s="24">
        <v>1</v>
      </c>
      <c r="AW574" s="33">
        <v>41647</v>
      </c>
      <c r="AY574" s="22">
        <v>41911</v>
      </c>
      <c r="AZ574" s="27">
        <f t="shared" si="473"/>
        <v>8.6999999999999993</v>
      </c>
      <c r="BA574" t="s">
        <v>118</v>
      </c>
      <c r="BB574" s="27">
        <v>1</v>
      </c>
      <c r="BC574">
        <v>3.0049999999999999</v>
      </c>
      <c r="BD574">
        <v>18.346</v>
      </c>
      <c r="BE574">
        <v>2.0009999999999999</v>
      </c>
      <c r="BF574">
        <v>15.968</v>
      </c>
      <c r="BJ574">
        <v>2.3759999999999999</v>
      </c>
      <c r="BK574">
        <v>19.052</v>
      </c>
      <c r="BL574">
        <v>1</v>
      </c>
      <c r="BP574">
        <f t="shared" si="455"/>
        <v>-1.004</v>
      </c>
      <c r="BQ574">
        <f t="shared" si="482"/>
        <v>-2.3780000000000001</v>
      </c>
      <c r="BR574">
        <f t="shared" si="483"/>
        <v>-1.3740000000000001</v>
      </c>
      <c r="BS574">
        <f t="shared" si="456"/>
        <v>-0.629</v>
      </c>
      <c r="BT574">
        <f t="shared" si="484"/>
        <v>0.70599999999999952</v>
      </c>
      <c r="BU574">
        <f t="shared" si="485"/>
        <v>1.3349999999999973</v>
      </c>
      <c r="BX574" s="24" t="str">
        <f t="shared" si="486"/>
        <v/>
      </c>
      <c r="BY574" s="24" t="str">
        <f t="shared" si="487"/>
        <v/>
      </c>
      <c r="BZ574" s="24" t="str">
        <f t="shared" si="488"/>
        <v/>
      </c>
      <c r="CA574" s="24" t="str">
        <f t="shared" si="489"/>
        <v/>
      </c>
      <c r="CB574" s="24" t="str">
        <f t="shared" si="457"/>
        <v/>
      </c>
      <c r="CC574" s="24">
        <f t="shared" si="490"/>
        <v>0</v>
      </c>
      <c r="CD574" s="25">
        <f t="shared" si="491"/>
        <v>0</v>
      </c>
      <c r="CE574" s="24" t="str">
        <f t="shared" si="492"/>
        <v/>
      </c>
      <c r="CF574">
        <f t="shared" si="493"/>
        <v>1</v>
      </c>
      <c r="CG574">
        <f t="shared" si="458"/>
        <v>0</v>
      </c>
      <c r="CH574">
        <f t="shared" si="459"/>
        <v>0</v>
      </c>
      <c r="CI574">
        <f t="shared" si="460"/>
        <v>0</v>
      </c>
      <c r="CJ574">
        <f t="shared" si="461"/>
        <v>0</v>
      </c>
      <c r="CK574" t="str">
        <f t="shared" si="463"/>
        <v/>
      </c>
      <c r="CL574" t="str">
        <f t="shared" si="468"/>
        <v/>
      </c>
      <c r="CM574" t="str">
        <f t="shared" si="469"/>
        <v/>
      </c>
      <c r="CN574" t="str">
        <f t="shared" si="494"/>
        <v/>
      </c>
      <c r="CO574" t="str">
        <f t="shared" si="495"/>
        <v/>
      </c>
    </row>
    <row r="575" spans="1:93" ht="16" x14ac:dyDescent="0.2">
      <c r="A575">
        <v>350</v>
      </c>
      <c r="B575" t="s">
        <v>903</v>
      </c>
      <c r="C575" t="s">
        <v>94</v>
      </c>
      <c r="J575" t="str">
        <f t="shared" si="475"/>
        <v>Devra Breslow_1</v>
      </c>
      <c r="K575" s="22">
        <v>12140</v>
      </c>
      <c r="L575">
        <v>1</v>
      </c>
      <c r="M575" s="22" t="s">
        <v>451</v>
      </c>
      <c r="N575" s="22"/>
      <c r="O575">
        <v>1</v>
      </c>
      <c r="P575">
        <v>1</v>
      </c>
      <c r="Q575">
        <v>0</v>
      </c>
      <c r="R575">
        <f t="shared" si="476"/>
        <v>0</v>
      </c>
      <c r="S575">
        <f t="shared" si="477"/>
        <v>0</v>
      </c>
      <c r="T575">
        <f t="shared" si="478"/>
        <v>0</v>
      </c>
      <c r="U575">
        <f t="shared" si="479"/>
        <v>0</v>
      </c>
      <c r="V575">
        <f t="shared" si="480"/>
        <v>0</v>
      </c>
      <c r="W575">
        <f t="shared" si="497"/>
        <v>0</v>
      </c>
      <c r="X575">
        <f t="shared" si="481"/>
        <v>0</v>
      </c>
      <c r="Y575" s="22" t="s">
        <v>158</v>
      </c>
      <c r="Z575">
        <v>0</v>
      </c>
      <c r="AA575">
        <f t="shared" si="470"/>
        <v>1</v>
      </c>
      <c r="AB575">
        <f t="shared" si="465"/>
        <v>0</v>
      </c>
      <c r="AC575">
        <v>0</v>
      </c>
      <c r="AD575">
        <v>0</v>
      </c>
      <c r="AE575">
        <f t="shared" si="471"/>
        <v>0</v>
      </c>
      <c r="AF575" s="23">
        <f t="shared" si="498"/>
        <v>0</v>
      </c>
      <c r="AG575">
        <f t="shared" si="499"/>
        <v>0</v>
      </c>
      <c r="AH575">
        <v>0</v>
      </c>
      <c r="AJ575">
        <f t="shared" si="466"/>
        <v>0</v>
      </c>
      <c r="AK575" s="22"/>
      <c r="AL575">
        <v>26</v>
      </c>
      <c r="AN575">
        <v>14</v>
      </c>
      <c r="AO575" s="24">
        <f>IF(ISERROR(VLOOKUP($J575,[1]Dominace!$G$1:$AZ$139,3,FALSE)),"",VLOOKUP($J575,[1]Dominace!$G$1:$AZ$139,3,FALSE))</f>
        <v>2</v>
      </c>
      <c r="AP575" s="25">
        <f t="shared" si="454"/>
        <v>79.673972602739724</v>
      </c>
      <c r="AQ575">
        <v>2</v>
      </c>
      <c r="AR575">
        <v>1</v>
      </c>
      <c r="AS575" s="26">
        <v>1</v>
      </c>
      <c r="AT575" s="24">
        <v>1</v>
      </c>
      <c r="AW575" s="33">
        <v>41647</v>
      </c>
      <c r="AY575" s="22">
        <v>41911</v>
      </c>
      <c r="AZ575" s="27">
        <f t="shared" si="473"/>
        <v>8.6999999999999993</v>
      </c>
      <c r="BA575" t="s">
        <v>118</v>
      </c>
      <c r="BB575" s="27">
        <v>1</v>
      </c>
      <c r="BC575">
        <v>2.96</v>
      </c>
      <c r="BD575">
        <v>17.135000000000002</v>
      </c>
      <c r="BE575">
        <v>2.1240000000000001</v>
      </c>
      <c r="BF575">
        <v>16.05</v>
      </c>
      <c r="BJ575">
        <v>3.2309999999999999</v>
      </c>
      <c r="BK575">
        <v>17.294</v>
      </c>
      <c r="BL575">
        <v>1</v>
      </c>
      <c r="BP575">
        <f t="shared" si="455"/>
        <v>-0.83599999999999985</v>
      </c>
      <c r="BQ575">
        <f t="shared" si="482"/>
        <v>-1.0850000000000009</v>
      </c>
      <c r="BR575">
        <f t="shared" si="483"/>
        <v>-0.249000000000001</v>
      </c>
      <c r="BS575">
        <f t="shared" si="456"/>
        <v>0.27099999999999991</v>
      </c>
      <c r="BT575">
        <f t="shared" si="484"/>
        <v>0.15899999999999892</v>
      </c>
      <c r="BU575">
        <f t="shared" si="485"/>
        <v>-0.1120000000000001</v>
      </c>
      <c r="BX575" s="24" t="str">
        <f t="shared" si="486"/>
        <v/>
      </c>
      <c r="BY575" s="24" t="str">
        <f t="shared" si="487"/>
        <v/>
      </c>
      <c r="BZ575" s="24" t="str">
        <f t="shared" si="488"/>
        <v/>
      </c>
      <c r="CA575" s="24" t="str">
        <f t="shared" si="489"/>
        <v/>
      </c>
      <c r="CB575" s="24" t="str">
        <f t="shared" si="457"/>
        <v/>
      </c>
      <c r="CC575" s="24">
        <f t="shared" si="490"/>
        <v>0</v>
      </c>
      <c r="CD575" s="25">
        <f t="shared" si="491"/>
        <v>0</v>
      </c>
      <c r="CE575" s="24" t="str">
        <f t="shared" si="492"/>
        <v/>
      </c>
      <c r="CF575">
        <f t="shared" si="493"/>
        <v>1</v>
      </c>
      <c r="CG575">
        <f t="shared" si="458"/>
        <v>1</v>
      </c>
      <c r="CH575">
        <f t="shared" si="459"/>
        <v>0</v>
      </c>
      <c r="CI575">
        <f t="shared" si="460"/>
        <v>0</v>
      </c>
      <c r="CJ575">
        <f t="shared" si="461"/>
        <v>1</v>
      </c>
      <c r="CK575" t="str">
        <f t="shared" si="463"/>
        <v/>
      </c>
      <c r="CL575" t="str">
        <f t="shared" si="468"/>
        <v/>
      </c>
      <c r="CM575" t="str">
        <f t="shared" si="469"/>
        <v/>
      </c>
      <c r="CN575" t="str">
        <f t="shared" si="494"/>
        <v/>
      </c>
      <c r="CO575" t="str">
        <f t="shared" si="495"/>
        <v/>
      </c>
    </row>
    <row r="576" spans="1:93" ht="16" hidden="1" x14ac:dyDescent="0.2">
      <c r="A576">
        <v>351</v>
      </c>
      <c r="B576" t="s">
        <v>904</v>
      </c>
      <c r="C576" t="s">
        <v>94</v>
      </c>
      <c r="J576" t="str">
        <f t="shared" si="475"/>
        <v>Michael Rogers_0</v>
      </c>
      <c r="K576" s="22">
        <v>14950</v>
      </c>
      <c r="L576">
        <v>0</v>
      </c>
      <c r="M576" s="22"/>
      <c r="N576" s="22"/>
      <c r="O576">
        <v>0</v>
      </c>
      <c r="P576">
        <v>0</v>
      </c>
      <c r="Q576">
        <v>0</v>
      </c>
      <c r="R576">
        <f t="shared" si="476"/>
        <v>0</v>
      </c>
      <c r="S576">
        <f t="shared" si="477"/>
        <v>0</v>
      </c>
      <c r="T576">
        <f t="shared" si="478"/>
        <v>0</v>
      </c>
      <c r="U576">
        <f t="shared" si="479"/>
        <v>0</v>
      </c>
      <c r="V576">
        <f t="shared" si="480"/>
        <v>0</v>
      </c>
      <c r="W576">
        <f t="shared" si="497"/>
        <v>0</v>
      </c>
      <c r="X576">
        <f t="shared" si="481"/>
        <v>0</v>
      </c>
      <c r="Y576" s="22" t="s">
        <v>905</v>
      </c>
      <c r="Z576">
        <v>0</v>
      </c>
      <c r="AA576">
        <f t="shared" si="470"/>
        <v>1</v>
      </c>
      <c r="AB576">
        <f t="shared" si="465"/>
        <v>1</v>
      </c>
      <c r="AE576">
        <f t="shared" si="471"/>
        <v>0</v>
      </c>
      <c r="AF576" s="23">
        <f t="shared" si="498"/>
        <v>1</v>
      </c>
      <c r="AG576">
        <f t="shared" si="499"/>
        <v>0</v>
      </c>
      <c r="AH576">
        <v>0</v>
      </c>
      <c r="AJ576">
        <f t="shared" si="466"/>
        <v>0</v>
      </c>
      <c r="AK576" s="22"/>
      <c r="AL576">
        <v>28</v>
      </c>
      <c r="AN576">
        <v>15</v>
      </c>
      <c r="AO576" s="24">
        <f>IF(ISERROR(VLOOKUP($J576,[1]Dominace!$G$1:$AZ$139,3,FALSE)),"",VLOOKUP($J576,[1]Dominace!$G$1:$AZ$139,3,FALSE))</f>
        <v>1</v>
      </c>
      <c r="AP576" s="25">
        <f t="shared" si="454"/>
        <v>71.808219178082197</v>
      </c>
      <c r="AQ576">
        <v>1</v>
      </c>
      <c r="AR576">
        <v>1</v>
      </c>
      <c r="AS576" s="26">
        <v>0</v>
      </c>
      <c r="AT576" s="24">
        <v>1</v>
      </c>
      <c r="AW576" s="33">
        <v>41542</v>
      </c>
      <c r="AY576" s="22">
        <v>41645</v>
      </c>
      <c r="AZ576" s="27">
        <f t="shared" si="473"/>
        <v>3.3666666666666667</v>
      </c>
      <c r="BA576" t="s">
        <v>101</v>
      </c>
      <c r="BB576" s="27">
        <v>0</v>
      </c>
      <c r="BC576">
        <v>0.43099999999999999</v>
      </c>
      <c r="BD576">
        <v>13.922000000000001</v>
      </c>
      <c r="BE576">
        <v>1.2509999999999999</v>
      </c>
      <c r="BF576">
        <v>13.295999999999999</v>
      </c>
      <c r="BJ576" s="23">
        <v>2.13</v>
      </c>
      <c r="BL576">
        <v>1</v>
      </c>
      <c r="BP576">
        <f t="shared" si="455"/>
        <v>0.81999999999999984</v>
      </c>
      <c r="BQ576">
        <f t="shared" si="482"/>
        <v>-0.62600000000000122</v>
      </c>
      <c r="BR576">
        <f t="shared" si="483"/>
        <v>-1.4460000000000011</v>
      </c>
      <c r="BS576">
        <f t="shared" si="456"/>
        <v>1.6989999999999998</v>
      </c>
      <c r="BT576" t="str">
        <f t="shared" si="484"/>
        <v/>
      </c>
      <c r="BU576" t="str">
        <f t="shared" si="485"/>
        <v/>
      </c>
      <c r="BX576" s="24">
        <f t="shared" si="486"/>
        <v>0</v>
      </c>
      <c r="BY576" s="24">
        <f t="shared" si="487"/>
        <v>0</v>
      </c>
      <c r="BZ576" s="24">
        <f t="shared" si="488"/>
        <v>0.95199999999999996</v>
      </c>
      <c r="CA576" s="24">
        <f t="shared" si="489"/>
        <v>1</v>
      </c>
      <c r="CB576" s="24" t="str">
        <f t="shared" si="457"/>
        <v/>
      </c>
      <c r="CC576" s="24">
        <f t="shared" si="490"/>
        <v>1</v>
      </c>
      <c r="CD576" s="25">
        <f t="shared" si="491"/>
        <v>0</v>
      </c>
      <c r="CE576" s="24">
        <f t="shared" si="492"/>
        <v>1</v>
      </c>
      <c r="CF576">
        <f t="shared" si="493"/>
        <v>1</v>
      </c>
      <c r="CG576">
        <f t="shared" si="458"/>
        <v>0</v>
      </c>
      <c r="CH576">
        <f t="shared" si="459"/>
        <v>1</v>
      </c>
      <c r="CI576">
        <f t="shared" si="460"/>
        <v>1</v>
      </c>
      <c r="CJ576">
        <f t="shared" si="461"/>
        <v>1</v>
      </c>
      <c r="CK576" t="str">
        <f t="shared" si="463"/>
        <v/>
      </c>
      <c r="CL576" t="str">
        <f t="shared" si="468"/>
        <v/>
      </c>
      <c r="CM576" t="str">
        <f t="shared" si="469"/>
        <v/>
      </c>
      <c r="CN576" t="str">
        <f t="shared" si="494"/>
        <v/>
      </c>
      <c r="CO576">
        <f t="shared" si="495"/>
        <v>1</v>
      </c>
    </row>
    <row r="577" spans="1:94" ht="16" hidden="1" x14ac:dyDescent="0.2">
      <c r="A577">
        <v>352</v>
      </c>
      <c r="B577" t="s">
        <v>904</v>
      </c>
      <c r="C577" t="s">
        <v>94</v>
      </c>
      <c r="J577" t="str">
        <f t="shared" si="475"/>
        <v>Michael Rogers_1</v>
      </c>
      <c r="K577" s="22">
        <v>14950</v>
      </c>
      <c r="L577">
        <v>0</v>
      </c>
      <c r="M577" s="22"/>
      <c r="N577" s="22"/>
      <c r="O577">
        <v>0</v>
      </c>
      <c r="P577">
        <v>0</v>
      </c>
      <c r="Q577">
        <v>0</v>
      </c>
      <c r="R577">
        <f t="shared" si="476"/>
        <v>0</v>
      </c>
      <c r="S577">
        <f t="shared" si="477"/>
        <v>0</v>
      </c>
      <c r="T577">
        <f t="shared" si="478"/>
        <v>0</v>
      </c>
      <c r="U577">
        <f t="shared" si="479"/>
        <v>0</v>
      </c>
      <c r="V577">
        <f t="shared" si="480"/>
        <v>0</v>
      </c>
      <c r="W577">
        <f t="shared" si="497"/>
        <v>0</v>
      </c>
      <c r="X577">
        <f t="shared" si="481"/>
        <v>0</v>
      </c>
      <c r="Y577" s="22" t="s">
        <v>905</v>
      </c>
      <c r="Z577">
        <v>0</v>
      </c>
      <c r="AA577">
        <f t="shared" si="470"/>
        <v>1</v>
      </c>
      <c r="AB577">
        <f t="shared" si="465"/>
        <v>1</v>
      </c>
      <c r="AE577">
        <f t="shared" si="471"/>
        <v>0</v>
      </c>
      <c r="AF577" s="23">
        <f t="shared" si="498"/>
        <v>1</v>
      </c>
      <c r="AG577">
        <f t="shared" si="499"/>
        <v>0</v>
      </c>
      <c r="AH577">
        <v>0</v>
      </c>
      <c r="AJ577">
        <f t="shared" si="466"/>
        <v>0</v>
      </c>
      <c r="AK577" s="22"/>
      <c r="AL577">
        <v>28</v>
      </c>
      <c r="AN577">
        <v>15</v>
      </c>
      <c r="AO577" s="24">
        <f>IF(ISERROR(VLOOKUP($J577,[1]Dominace!$G$1:$AZ$139,3,FALSE)),"",VLOOKUP($J577,[1]Dominace!$G$1:$AZ$139,3,FALSE))</f>
        <v>1</v>
      </c>
      <c r="AP577" s="25">
        <f t="shared" si="454"/>
        <v>71.808219178082197</v>
      </c>
      <c r="AQ577">
        <v>1</v>
      </c>
      <c r="AR577">
        <v>1</v>
      </c>
      <c r="AS577" s="26">
        <v>1</v>
      </c>
      <c r="AT577" s="24">
        <v>1</v>
      </c>
      <c r="AW577" s="33">
        <v>41542</v>
      </c>
      <c r="AY577" s="22">
        <v>41645</v>
      </c>
      <c r="AZ577" s="27">
        <f t="shared" si="473"/>
        <v>3.3666666666666667</v>
      </c>
      <c r="BA577" t="s">
        <v>101</v>
      </c>
      <c r="BB577" s="27">
        <v>0</v>
      </c>
      <c r="BC577">
        <v>0.43099999999999999</v>
      </c>
      <c r="BD577">
        <v>13.3</v>
      </c>
      <c r="BE577">
        <v>0.29899999999999999</v>
      </c>
      <c r="BF577">
        <v>14.545999999999999</v>
      </c>
      <c r="BJ577" s="23">
        <v>2.13</v>
      </c>
      <c r="BL577">
        <v>1</v>
      </c>
      <c r="BP577">
        <f t="shared" si="455"/>
        <v>-0.13200000000000001</v>
      </c>
      <c r="BQ577">
        <f t="shared" si="482"/>
        <v>1.2459999999999987</v>
      </c>
      <c r="BR577">
        <f t="shared" si="483"/>
        <v>1.3779999999999988</v>
      </c>
      <c r="BS577">
        <f t="shared" si="456"/>
        <v>1.6989999999999998</v>
      </c>
      <c r="BT577" t="str">
        <f t="shared" si="484"/>
        <v/>
      </c>
      <c r="BU577" t="str">
        <f t="shared" si="485"/>
        <v/>
      </c>
      <c r="BX577" s="24">
        <f t="shared" si="486"/>
        <v>0</v>
      </c>
      <c r="BY577" s="24">
        <f t="shared" si="487"/>
        <v>0</v>
      </c>
      <c r="BZ577" s="24">
        <f t="shared" si="488"/>
        <v>-0.95199999999999996</v>
      </c>
      <c r="CA577" s="24">
        <f t="shared" si="489"/>
        <v>1</v>
      </c>
      <c r="CB577" s="24" t="str">
        <f t="shared" si="457"/>
        <v/>
      </c>
      <c r="CC577" s="24">
        <f t="shared" si="490"/>
        <v>1</v>
      </c>
      <c r="CD577" s="25">
        <f t="shared" si="491"/>
        <v>0</v>
      </c>
      <c r="CE577" s="24">
        <f t="shared" si="492"/>
        <v>1</v>
      </c>
      <c r="CF577">
        <f t="shared" si="493"/>
        <v>1</v>
      </c>
      <c r="CG577">
        <f t="shared" si="458"/>
        <v>0</v>
      </c>
      <c r="CH577">
        <f t="shared" si="459"/>
        <v>1</v>
      </c>
      <c r="CI577">
        <f t="shared" si="460"/>
        <v>1</v>
      </c>
      <c r="CJ577">
        <f t="shared" si="461"/>
        <v>1</v>
      </c>
      <c r="CK577" t="str">
        <f t="shared" si="463"/>
        <v/>
      </c>
      <c r="CL577" t="str">
        <f t="shared" si="468"/>
        <v/>
      </c>
      <c r="CM577" t="str">
        <f t="shared" si="469"/>
        <v/>
      </c>
      <c r="CN577" t="str">
        <f t="shared" si="494"/>
        <v/>
      </c>
      <c r="CO577">
        <f t="shared" si="495"/>
        <v>1</v>
      </c>
    </row>
    <row r="578" spans="1:94" ht="16" hidden="1" x14ac:dyDescent="0.2">
      <c r="A578">
        <v>353</v>
      </c>
      <c r="B578" t="s">
        <v>906</v>
      </c>
      <c r="C578" t="s">
        <v>94</v>
      </c>
      <c r="J578" t="str">
        <f t="shared" si="475"/>
        <v>Robert Franklin Lewis_0</v>
      </c>
      <c r="K578" s="22">
        <v>13437</v>
      </c>
      <c r="L578">
        <v>1</v>
      </c>
      <c r="M578" s="22" t="s">
        <v>907</v>
      </c>
      <c r="N578" s="22"/>
      <c r="O578">
        <v>1</v>
      </c>
      <c r="P578">
        <v>1</v>
      </c>
      <c r="Q578">
        <v>0</v>
      </c>
      <c r="R578">
        <f t="shared" si="476"/>
        <v>0</v>
      </c>
      <c r="S578">
        <f t="shared" si="477"/>
        <v>0</v>
      </c>
      <c r="T578">
        <f t="shared" si="478"/>
        <v>0</v>
      </c>
      <c r="U578">
        <f t="shared" si="479"/>
        <v>0</v>
      </c>
      <c r="V578">
        <f t="shared" si="480"/>
        <v>0</v>
      </c>
      <c r="W578">
        <f t="shared" si="497"/>
        <v>0</v>
      </c>
      <c r="X578">
        <f t="shared" si="481"/>
        <v>0</v>
      </c>
      <c r="Y578" s="22" t="s">
        <v>908</v>
      </c>
      <c r="Z578">
        <v>0</v>
      </c>
      <c r="AA578">
        <v>1</v>
      </c>
      <c r="AB578">
        <f t="shared" si="465"/>
        <v>1</v>
      </c>
      <c r="AC578">
        <v>1</v>
      </c>
      <c r="AD578">
        <v>0</v>
      </c>
      <c r="AE578">
        <f t="shared" si="471"/>
        <v>0</v>
      </c>
      <c r="AF578" s="23">
        <f t="shared" si="498"/>
        <v>0</v>
      </c>
      <c r="AG578">
        <f t="shared" si="499"/>
        <v>0</v>
      </c>
      <c r="AH578">
        <v>0</v>
      </c>
      <c r="AJ578">
        <f t="shared" si="466"/>
        <v>0</v>
      </c>
      <c r="AK578" s="22"/>
      <c r="AO578" s="24">
        <f>IF(ISERROR(VLOOKUP($J578,[1]Dominace!$G$1:$AZ$139,3,FALSE)),"",VLOOKUP($J578,[1]Dominace!$G$1:$AZ$139,3,FALSE))</f>
        <v>1</v>
      </c>
      <c r="AP578" s="25">
        <f t="shared" si="454"/>
        <v>75.893150684931513</v>
      </c>
      <c r="AQ578">
        <v>2</v>
      </c>
      <c r="AR578">
        <v>1</v>
      </c>
      <c r="AS578" s="26">
        <v>0</v>
      </c>
      <c r="AT578" s="24">
        <v>1</v>
      </c>
      <c r="AW578" s="33">
        <v>41542</v>
      </c>
      <c r="AY578" s="22">
        <v>41645</v>
      </c>
      <c r="AZ578" s="27">
        <f t="shared" si="473"/>
        <v>3.3666666666666667</v>
      </c>
      <c r="BA578" t="s">
        <v>101</v>
      </c>
      <c r="BB578" s="27">
        <v>0</v>
      </c>
      <c r="BC578">
        <v>2.9129999999999998</v>
      </c>
      <c r="BD578">
        <v>10.759</v>
      </c>
      <c r="BE578">
        <v>2.504</v>
      </c>
      <c r="BF578">
        <v>9.3719999999999999</v>
      </c>
      <c r="BJ578">
        <v>4.5720000000000001</v>
      </c>
      <c r="BK578">
        <v>6.6150000000000002</v>
      </c>
      <c r="BL578">
        <v>0</v>
      </c>
      <c r="BP578">
        <f t="shared" si="455"/>
        <v>-0.40899999999999981</v>
      </c>
      <c r="BQ578">
        <f t="shared" si="482"/>
        <v>-1.3870000000000005</v>
      </c>
      <c r="BR578">
        <f t="shared" si="483"/>
        <v>-0.97800000000000065</v>
      </c>
      <c r="BS578">
        <f t="shared" si="456"/>
        <v>1.6590000000000003</v>
      </c>
      <c r="BT578">
        <f t="shared" si="484"/>
        <v>-4.1440000000000001</v>
      </c>
      <c r="BU578">
        <f t="shared" si="485"/>
        <v>-5.8029999999999999</v>
      </c>
      <c r="BX578" s="24" t="str">
        <f t="shared" si="486"/>
        <v/>
      </c>
      <c r="BY578" s="24" t="str">
        <f t="shared" si="487"/>
        <v/>
      </c>
      <c r="BZ578" s="24" t="str">
        <f t="shared" si="488"/>
        <v/>
      </c>
      <c r="CA578" s="24" t="str">
        <f t="shared" si="489"/>
        <v/>
      </c>
      <c r="CB578" s="24" t="str">
        <f t="shared" si="457"/>
        <v/>
      </c>
      <c r="CC578" s="24">
        <f t="shared" si="490"/>
        <v>1</v>
      </c>
      <c r="CD578" s="25">
        <f t="shared" si="491"/>
        <v>0</v>
      </c>
      <c r="CE578" s="24" t="str">
        <f t="shared" si="492"/>
        <v/>
      </c>
      <c r="CF578">
        <f t="shared" si="493"/>
        <v>1</v>
      </c>
      <c r="CG578">
        <f t="shared" si="458"/>
        <v>1</v>
      </c>
      <c r="CH578">
        <f t="shared" si="459"/>
        <v>1</v>
      </c>
      <c r="CI578">
        <f t="shared" si="460"/>
        <v>0</v>
      </c>
      <c r="CJ578">
        <f t="shared" si="461"/>
        <v>1</v>
      </c>
      <c r="CK578" t="str">
        <f t="shared" si="463"/>
        <v/>
      </c>
      <c r="CL578" t="str">
        <f t="shared" si="468"/>
        <v/>
      </c>
      <c r="CM578" t="str">
        <f t="shared" si="469"/>
        <v/>
      </c>
      <c r="CN578" t="str">
        <f t="shared" si="494"/>
        <v/>
      </c>
      <c r="CO578">
        <f t="shared" si="495"/>
        <v>1</v>
      </c>
    </row>
    <row r="579" spans="1:94" ht="16" hidden="1" x14ac:dyDescent="0.2">
      <c r="A579">
        <v>354</v>
      </c>
      <c r="B579" t="s">
        <v>906</v>
      </c>
      <c r="C579" t="s">
        <v>94</v>
      </c>
      <c r="J579" t="str">
        <f t="shared" si="475"/>
        <v>Robert Franklin Lewis_1</v>
      </c>
      <c r="K579" s="22">
        <v>13437</v>
      </c>
      <c r="L579">
        <v>1</v>
      </c>
      <c r="M579" s="22" t="s">
        <v>907</v>
      </c>
      <c r="N579" s="22"/>
      <c r="O579">
        <v>1</v>
      </c>
      <c r="P579">
        <v>1</v>
      </c>
      <c r="Q579">
        <v>0</v>
      </c>
      <c r="R579">
        <f t="shared" si="476"/>
        <v>0</v>
      </c>
      <c r="S579">
        <f t="shared" si="477"/>
        <v>0</v>
      </c>
      <c r="T579">
        <f t="shared" si="478"/>
        <v>0</v>
      </c>
      <c r="U579">
        <f t="shared" si="479"/>
        <v>0</v>
      </c>
      <c r="V579">
        <f t="shared" si="480"/>
        <v>0</v>
      </c>
      <c r="W579">
        <f t="shared" si="497"/>
        <v>0</v>
      </c>
      <c r="X579">
        <f t="shared" si="481"/>
        <v>0</v>
      </c>
      <c r="Y579" s="22" t="s">
        <v>908</v>
      </c>
      <c r="Z579">
        <v>0</v>
      </c>
      <c r="AA579">
        <v>1</v>
      </c>
      <c r="AB579">
        <f t="shared" si="465"/>
        <v>1</v>
      </c>
      <c r="AC579">
        <v>1</v>
      </c>
      <c r="AD579">
        <v>0</v>
      </c>
      <c r="AE579">
        <f t="shared" si="471"/>
        <v>0</v>
      </c>
      <c r="AF579" s="23">
        <f t="shared" si="498"/>
        <v>0</v>
      </c>
      <c r="AG579">
        <f t="shared" si="499"/>
        <v>0</v>
      </c>
      <c r="AH579">
        <v>0</v>
      </c>
      <c r="AJ579">
        <f t="shared" si="466"/>
        <v>0</v>
      </c>
      <c r="AK579" s="22"/>
      <c r="AO579" s="24">
        <f>IF(ISERROR(VLOOKUP($J579,[1]Dominace!$G$1:$AZ$139,3,FALSE)),"",VLOOKUP($J579,[1]Dominace!$G$1:$AZ$139,3,FALSE))</f>
        <v>1</v>
      </c>
      <c r="AP579" s="25">
        <f t="shared" si="454"/>
        <v>75.893150684931513</v>
      </c>
      <c r="AQ579">
        <v>2</v>
      </c>
      <c r="AR579">
        <v>1</v>
      </c>
      <c r="AS579" s="26">
        <v>1</v>
      </c>
      <c r="AT579" s="24">
        <v>1</v>
      </c>
      <c r="AW579" s="33">
        <v>41542</v>
      </c>
      <c r="AY579" s="22">
        <v>41645</v>
      </c>
      <c r="AZ579" s="27">
        <f t="shared" si="473"/>
        <v>3.3666666666666667</v>
      </c>
      <c r="BA579" t="s">
        <v>101</v>
      </c>
      <c r="BB579" s="27">
        <v>0</v>
      </c>
      <c r="BC579">
        <v>2.952</v>
      </c>
      <c r="BD579">
        <v>8.702</v>
      </c>
      <c r="BE579">
        <v>1.502</v>
      </c>
      <c r="BF579">
        <v>8.1920000000000002</v>
      </c>
      <c r="BJ579">
        <v>2.9670000000000001</v>
      </c>
      <c r="BK579">
        <v>6.5659999999999998</v>
      </c>
      <c r="BL579">
        <v>0</v>
      </c>
      <c r="BP579">
        <f t="shared" si="455"/>
        <v>-1.45</v>
      </c>
      <c r="BQ579">
        <f t="shared" si="482"/>
        <v>-0.50999999999999979</v>
      </c>
      <c r="BR579">
        <f t="shared" si="483"/>
        <v>0.94000000000000017</v>
      </c>
      <c r="BS579">
        <f t="shared" si="456"/>
        <v>1.5000000000000124E-2</v>
      </c>
      <c r="BT579">
        <f t="shared" si="484"/>
        <v>-2.1360000000000001</v>
      </c>
      <c r="BU579">
        <f t="shared" si="485"/>
        <v>-2.1510000000000002</v>
      </c>
      <c r="BX579" s="24" t="str">
        <f t="shared" si="486"/>
        <v/>
      </c>
      <c r="BY579" s="24" t="str">
        <f t="shared" si="487"/>
        <v/>
      </c>
      <c r="BZ579" s="24" t="str">
        <f t="shared" si="488"/>
        <v/>
      </c>
      <c r="CA579" s="24" t="str">
        <f t="shared" si="489"/>
        <v/>
      </c>
      <c r="CB579" s="24" t="str">
        <f t="shared" si="457"/>
        <v/>
      </c>
      <c r="CC579" s="24">
        <f t="shared" si="490"/>
        <v>1</v>
      </c>
      <c r="CD579" s="25">
        <f t="shared" si="491"/>
        <v>0</v>
      </c>
      <c r="CE579" s="24" t="str">
        <f t="shared" si="492"/>
        <v/>
      </c>
      <c r="CF579">
        <f t="shared" si="493"/>
        <v>1</v>
      </c>
      <c r="CG579">
        <f t="shared" si="458"/>
        <v>1</v>
      </c>
      <c r="CH579">
        <f t="shared" si="459"/>
        <v>0</v>
      </c>
      <c r="CI579">
        <f t="shared" si="460"/>
        <v>0</v>
      </c>
      <c r="CJ579">
        <f t="shared" si="461"/>
        <v>1</v>
      </c>
      <c r="CK579" t="str">
        <f t="shared" si="463"/>
        <v/>
      </c>
      <c r="CL579" t="str">
        <f t="shared" si="468"/>
        <v/>
      </c>
      <c r="CM579" t="str">
        <f t="shared" si="469"/>
        <v/>
      </c>
      <c r="CN579" t="str">
        <f t="shared" si="494"/>
        <v/>
      </c>
      <c r="CO579">
        <f t="shared" si="495"/>
        <v>1</v>
      </c>
    </row>
    <row r="580" spans="1:94" ht="16" hidden="1" x14ac:dyDescent="0.2">
      <c r="A580">
        <v>355</v>
      </c>
      <c r="B580" t="s">
        <v>909</v>
      </c>
      <c r="C580" t="s">
        <v>94</v>
      </c>
      <c r="J580" t="str">
        <f t="shared" si="475"/>
        <v>Dori Hansen_0</v>
      </c>
      <c r="K580" s="22">
        <v>17757</v>
      </c>
      <c r="L580">
        <v>0</v>
      </c>
      <c r="M580" s="22"/>
      <c r="N580" s="22"/>
      <c r="O580">
        <v>0</v>
      </c>
      <c r="P580">
        <v>0</v>
      </c>
      <c r="Q580">
        <v>0</v>
      </c>
      <c r="R580">
        <f t="shared" si="476"/>
        <v>0</v>
      </c>
      <c r="S580">
        <f t="shared" si="477"/>
        <v>0</v>
      </c>
      <c r="T580">
        <f t="shared" si="478"/>
        <v>0</v>
      </c>
      <c r="U580">
        <f t="shared" si="479"/>
        <v>0</v>
      </c>
      <c r="V580">
        <f t="shared" si="480"/>
        <v>0</v>
      </c>
      <c r="W580">
        <f t="shared" si="497"/>
        <v>0</v>
      </c>
      <c r="X580">
        <f t="shared" si="481"/>
        <v>0</v>
      </c>
      <c r="Y580" s="22" t="s">
        <v>893</v>
      </c>
      <c r="Z580">
        <v>0</v>
      </c>
      <c r="AA580">
        <f t="shared" ref="AA580:AA586" si="500">IF(ISERROR(SEARCH("ptosis",Y580)),0,1)</f>
        <v>1</v>
      </c>
      <c r="AB580">
        <f t="shared" si="465"/>
        <v>1</v>
      </c>
      <c r="AE580">
        <f t="shared" si="471"/>
        <v>0</v>
      </c>
      <c r="AF580" s="23">
        <f t="shared" si="498"/>
        <v>0</v>
      </c>
      <c r="AG580">
        <f t="shared" si="499"/>
        <v>0</v>
      </c>
      <c r="AH580">
        <v>0</v>
      </c>
      <c r="AJ580">
        <f t="shared" si="466"/>
        <v>0</v>
      </c>
      <c r="AK580" s="22"/>
      <c r="AN580">
        <v>15</v>
      </c>
      <c r="AO580" s="24">
        <f>IF(ISERROR(VLOOKUP($J580,[1]Dominace!$G$1:$AZ$139,3,FALSE)),"",VLOOKUP($J580,[1]Dominace!$G$1:$AZ$139,3,FALSE))</f>
        <v>2</v>
      </c>
      <c r="AP580" s="25">
        <f t="shared" ref="AP580:AP643" si="501">DAYS360(K580,AW580)/365</f>
        <v>64.06575342465753</v>
      </c>
      <c r="AQ580">
        <v>2</v>
      </c>
      <c r="AR580">
        <v>1</v>
      </c>
      <c r="AS580" s="26">
        <v>0</v>
      </c>
      <c r="AT580" s="24">
        <v>1</v>
      </c>
      <c r="AW580" s="33">
        <v>41481</v>
      </c>
      <c r="AY580" s="22">
        <v>41578</v>
      </c>
      <c r="AZ580" s="27">
        <f t="shared" si="473"/>
        <v>3.1666666666666665</v>
      </c>
      <c r="BA580" t="s">
        <v>101</v>
      </c>
      <c r="BB580" s="27">
        <v>0</v>
      </c>
      <c r="BC580">
        <v>3.3719999999999999</v>
      </c>
      <c r="BD580">
        <v>29.838999999999999</v>
      </c>
      <c r="BE580">
        <v>2.3260000000000001</v>
      </c>
      <c r="BF580">
        <v>23.15</v>
      </c>
      <c r="BJ580">
        <v>4.1289999999999996</v>
      </c>
      <c r="BK580">
        <v>25.048999999999999</v>
      </c>
      <c r="BL580">
        <v>1</v>
      </c>
      <c r="BP580">
        <f t="shared" ref="BP580:BP643" si="502">BE580-BC580</f>
        <v>-1.0459999999999998</v>
      </c>
      <c r="BQ580">
        <f t="shared" si="482"/>
        <v>-6.6890000000000001</v>
      </c>
      <c r="BR580">
        <f t="shared" si="483"/>
        <v>-5.6430000000000007</v>
      </c>
      <c r="BS580">
        <f t="shared" ref="BS580:BS643" si="503">IF(AND(ISNUMBER(BC580),ISNUMBER(BJ580)),BJ580-BC580,"")</f>
        <v>0.75699999999999967</v>
      </c>
      <c r="BT580">
        <f t="shared" si="484"/>
        <v>-4.7899999999999991</v>
      </c>
      <c r="BU580">
        <f t="shared" si="485"/>
        <v>-5.546999999999997</v>
      </c>
      <c r="BX580" s="24" t="str">
        <f t="shared" si="486"/>
        <v/>
      </c>
      <c r="BY580" s="24" t="str">
        <f t="shared" si="487"/>
        <v/>
      </c>
      <c r="BZ580" s="24" t="str">
        <f t="shared" si="488"/>
        <v/>
      </c>
      <c r="CA580" s="24" t="str">
        <f t="shared" si="489"/>
        <v/>
      </c>
      <c r="CB580" s="24" t="str">
        <f t="shared" ref="CB580:CB643" si="504">IF(BW580=1,IF(BP580&lt;0.5,1,0),"")</f>
        <v/>
      </c>
      <c r="CC580" s="24">
        <f t="shared" si="490"/>
        <v>1</v>
      </c>
      <c r="CD580" s="25">
        <f t="shared" si="491"/>
        <v>0</v>
      </c>
      <c r="CE580" s="24" t="str">
        <f t="shared" si="492"/>
        <v/>
      </c>
      <c r="CF580">
        <f t="shared" si="493"/>
        <v>1</v>
      </c>
      <c r="CG580">
        <f t="shared" ref="CG580:CG643" si="505">IF(CF580=1,IF(BJ580&gt;2.500000001,1,0),"")</f>
        <v>1</v>
      </c>
      <c r="CH580">
        <f t="shared" ref="CH580:CH643" si="506">IF(CF580=1,IF(BJ580-BC580&gt;1,1,0),"")</f>
        <v>0</v>
      </c>
      <c r="CI580">
        <f t="shared" ref="CI580:CI643" si="507">IF(CF580=1,IF(AND(BX580&lt;1,BX580&gt;-1),1,0),"")</f>
        <v>0</v>
      </c>
      <c r="CJ580">
        <f t="shared" ref="CJ580:CJ643" si="508">IF(CF580=1,IF(CG580+CI580&gt;0,1,0),"")</f>
        <v>1</v>
      </c>
      <c r="CK580" t="str">
        <f t="shared" si="463"/>
        <v/>
      </c>
      <c r="CL580" t="str">
        <f t="shared" si="468"/>
        <v/>
      </c>
      <c r="CM580" t="str">
        <f t="shared" si="469"/>
        <v/>
      </c>
      <c r="CN580" t="str">
        <f t="shared" si="494"/>
        <v/>
      </c>
      <c r="CO580">
        <f t="shared" si="495"/>
        <v>1</v>
      </c>
    </row>
    <row r="581" spans="1:94" ht="16" hidden="1" x14ac:dyDescent="0.2">
      <c r="A581">
        <v>356</v>
      </c>
      <c r="B581" t="s">
        <v>910</v>
      </c>
      <c r="C581" t="s">
        <v>94</v>
      </c>
      <c r="J581" t="str">
        <f t="shared" si="475"/>
        <v>Hossein Hedjazi_0</v>
      </c>
      <c r="K581" s="22">
        <v>15362</v>
      </c>
      <c r="L581">
        <v>0</v>
      </c>
      <c r="M581" s="22"/>
      <c r="N581" s="22"/>
      <c r="O581">
        <v>0</v>
      </c>
      <c r="P581">
        <v>0</v>
      </c>
      <c r="Q581">
        <v>0</v>
      </c>
      <c r="R581">
        <f t="shared" si="476"/>
        <v>0</v>
      </c>
      <c r="S581">
        <f t="shared" si="477"/>
        <v>0</v>
      </c>
      <c r="T581">
        <f t="shared" si="478"/>
        <v>0</v>
      </c>
      <c r="U581">
        <f t="shared" si="479"/>
        <v>0</v>
      </c>
      <c r="V581">
        <f t="shared" si="480"/>
        <v>0</v>
      </c>
      <c r="W581">
        <f t="shared" si="497"/>
        <v>0</v>
      </c>
      <c r="X581">
        <f t="shared" si="481"/>
        <v>0</v>
      </c>
      <c r="Y581" s="22" t="s">
        <v>911</v>
      </c>
      <c r="Z581">
        <v>0</v>
      </c>
      <c r="AA581">
        <f t="shared" si="500"/>
        <v>1</v>
      </c>
      <c r="AB581">
        <f t="shared" si="465"/>
        <v>1</v>
      </c>
      <c r="AC581">
        <v>1</v>
      </c>
      <c r="AD581">
        <v>0</v>
      </c>
      <c r="AE581">
        <f t="shared" si="471"/>
        <v>0</v>
      </c>
      <c r="AF581" s="23">
        <f t="shared" si="498"/>
        <v>1</v>
      </c>
      <c r="AG581">
        <f t="shared" si="499"/>
        <v>0</v>
      </c>
      <c r="AH581">
        <v>0</v>
      </c>
      <c r="AJ581">
        <f t="shared" si="466"/>
        <v>0</v>
      </c>
      <c r="AK581" s="22"/>
      <c r="AL581">
        <v>32</v>
      </c>
      <c r="AN581">
        <v>15</v>
      </c>
      <c r="AO581" s="24">
        <f>IF(ISERROR(VLOOKUP($J581,[1]Dominace!$G$1:$AZ$139,3,FALSE)),"",VLOOKUP($J581,[1]Dominace!$G$1:$AZ$139,3,FALSE))</f>
        <v>1</v>
      </c>
      <c r="AP581" s="25">
        <f t="shared" si="501"/>
        <v>70.550684931506851</v>
      </c>
      <c r="AQ581">
        <v>1</v>
      </c>
      <c r="AR581">
        <v>1</v>
      </c>
      <c r="AS581" s="26">
        <v>0</v>
      </c>
      <c r="AT581" s="24">
        <v>1</v>
      </c>
      <c r="AW581" s="33">
        <v>41488</v>
      </c>
      <c r="AY581" s="22">
        <v>42114</v>
      </c>
      <c r="AZ581" s="27">
        <f t="shared" si="473"/>
        <v>20.6</v>
      </c>
      <c r="BA581" t="s">
        <v>101</v>
      </c>
      <c r="BB581" s="27">
        <v>0</v>
      </c>
      <c r="BC581">
        <v>1.4630000000000001</v>
      </c>
      <c r="BD581">
        <v>21.742999999999999</v>
      </c>
      <c r="BE581">
        <v>2.9689999999999999</v>
      </c>
      <c r="BF581">
        <v>19.501999999999999</v>
      </c>
      <c r="BJ581">
        <v>3.5659999999999998</v>
      </c>
      <c r="BK581">
        <v>15.41</v>
      </c>
      <c r="BL581">
        <v>1</v>
      </c>
      <c r="BP581">
        <f t="shared" si="502"/>
        <v>1.5059999999999998</v>
      </c>
      <c r="BQ581">
        <f t="shared" si="482"/>
        <v>-2.2409999999999997</v>
      </c>
      <c r="BR581">
        <f t="shared" si="483"/>
        <v>-3.7469999999999994</v>
      </c>
      <c r="BS581">
        <f t="shared" si="503"/>
        <v>2.1029999999999998</v>
      </c>
      <c r="BT581">
        <f t="shared" si="484"/>
        <v>-6.3329999999999984</v>
      </c>
      <c r="BU581">
        <f t="shared" si="485"/>
        <v>-8.4359999999999964</v>
      </c>
      <c r="BX581" s="24">
        <f t="shared" si="486"/>
        <v>1.0189999999999997</v>
      </c>
      <c r="BY581" s="24">
        <f t="shared" si="487"/>
        <v>-0.73099999999999987</v>
      </c>
      <c r="BZ581" s="24">
        <f t="shared" si="488"/>
        <v>0.79400000000000004</v>
      </c>
      <c r="CA581" s="24">
        <f t="shared" si="489"/>
        <v>1</v>
      </c>
      <c r="CB581" s="24" t="str">
        <f t="shared" si="504"/>
        <v/>
      </c>
      <c r="CC581" s="24">
        <f t="shared" si="490"/>
        <v>1</v>
      </c>
      <c r="CD581" s="25">
        <f t="shared" si="491"/>
        <v>0</v>
      </c>
      <c r="CE581" s="24">
        <f t="shared" si="492"/>
        <v>1</v>
      </c>
      <c r="CF581">
        <f t="shared" si="493"/>
        <v>1</v>
      </c>
      <c r="CG581">
        <f t="shared" si="505"/>
        <v>1</v>
      </c>
      <c r="CH581">
        <f t="shared" si="506"/>
        <v>1</v>
      </c>
      <c r="CI581">
        <f t="shared" si="507"/>
        <v>0</v>
      </c>
      <c r="CJ581">
        <f t="shared" si="508"/>
        <v>1</v>
      </c>
      <c r="CK581" t="str">
        <f t="shared" si="463"/>
        <v/>
      </c>
      <c r="CL581" t="str">
        <f t="shared" si="468"/>
        <v/>
      </c>
      <c r="CM581" t="str">
        <f t="shared" si="469"/>
        <v/>
      </c>
      <c r="CN581" t="str">
        <f t="shared" si="494"/>
        <v/>
      </c>
      <c r="CO581">
        <f t="shared" si="495"/>
        <v>1</v>
      </c>
    </row>
    <row r="582" spans="1:94" ht="16" hidden="1" x14ac:dyDescent="0.2">
      <c r="A582">
        <v>357</v>
      </c>
      <c r="B582" t="s">
        <v>910</v>
      </c>
      <c r="C582" t="s">
        <v>94</v>
      </c>
      <c r="J582" t="str">
        <f t="shared" si="475"/>
        <v>Hossein Hedjazi_1</v>
      </c>
      <c r="K582" s="22">
        <v>15362</v>
      </c>
      <c r="L582">
        <v>0</v>
      </c>
      <c r="M582" s="22"/>
      <c r="N582" s="22"/>
      <c r="O582">
        <v>0</v>
      </c>
      <c r="P582">
        <v>0</v>
      </c>
      <c r="Q582">
        <v>0</v>
      </c>
      <c r="R582">
        <f t="shared" si="476"/>
        <v>0</v>
      </c>
      <c r="S582">
        <f t="shared" si="477"/>
        <v>0</v>
      </c>
      <c r="T582">
        <f t="shared" si="478"/>
        <v>0</v>
      </c>
      <c r="U582">
        <f t="shared" si="479"/>
        <v>0</v>
      </c>
      <c r="V582">
        <f t="shared" si="480"/>
        <v>0</v>
      </c>
      <c r="W582">
        <f t="shared" si="497"/>
        <v>0</v>
      </c>
      <c r="X582">
        <f t="shared" si="481"/>
        <v>0</v>
      </c>
      <c r="Y582" s="22" t="s">
        <v>911</v>
      </c>
      <c r="Z582">
        <v>0</v>
      </c>
      <c r="AA582">
        <f t="shared" si="500"/>
        <v>1</v>
      </c>
      <c r="AB582">
        <f t="shared" si="465"/>
        <v>1</v>
      </c>
      <c r="AC582">
        <v>1</v>
      </c>
      <c r="AD582">
        <v>0</v>
      </c>
      <c r="AE582">
        <f t="shared" si="471"/>
        <v>0</v>
      </c>
      <c r="AF582" s="23">
        <f t="shared" si="498"/>
        <v>1</v>
      </c>
      <c r="AG582">
        <f t="shared" si="499"/>
        <v>0</v>
      </c>
      <c r="AH582">
        <v>0</v>
      </c>
      <c r="AJ582">
        <f t="shared" si="466"/>
        <v>0</v>
      </c>
      <c r="AK582" s="22"/>
      <c r="AL582">
        <v>32</v>
      </c>
      <c r="AN582">
        <v>15</v>
      </c>
      <c r="AO582" s="24">
        <f>IF(ISERROR(VLOOKUP($J582,[1]Dominace!$G$1:$AZ$139,3,FALSE)),"",VLOOKUP($J582,[1]Dominace!$G$1:$AZ$139,3,FALSE))</f>
        <v>1</v>
      </c>
      <c r="AP582" s="25">
        <f t="shared" si="501"/>
        <v>70.550684931506851</v>
      </c>
      <c r="AQ582">
        <v>1</v>
      </c>
      <c r="AR582">
        <v>1</v>
      </c>
      <c r="AS582" s="26">
        <v>1</v>
      </c>
      <c r="AT582" s="24">
        <v>1</v>
      </c>
      <c r="AW582" s="33">
        <v>41488</v>
      </c>
      <c r="AY582" s="22">
        <v>42114</v>
      </c>
      <c r="AZ582" s="27">
        <f t="shared" si="473"/>
        <v>20.6</v>
      </c>
      <c r="BA582" t="s">
        <v>101</v>
      </c>
      <c r="BB582" s="27">
        <v>0</v>
      </c>
      <c r="BC582">
        <v>2.194</v>
      </c>
      <c r="BD582">
        <v>17.556000000000001</v>
      </c>
      <c r="BE582">
        <v>2.1749999999999998</v>
      </c>
      <c r="BF582">
        <v>17.948</v>
      </c>
      <c r="BJ582">
        <v>2.5470000000000002</v>
      </c>
      <c r="BK582">
        <v>13.032999999999999</v>
      </c>
      <c r="BL582">
        <v>1</v>
      </c>
      <c r="BP582">
        <f t="shared" si="502"/>
        <v>-1.9000000000000128E-2</v>
      </c>
      <c r="BQ582">
        <f t="shared" si="482"/>
        <v>0.39199999999999946</v>
      </c>
      <c r="BR582">
        <f t="shared" si="483"/>
        <v>0.41099999999999959</v>
      </c>
      <c r="BS582">
        <f t="shared" si="503"/>
        <v>0.3530000000000002</v>
      </c>
      <c r="BT582">
        <f t="shared" si="484"/>
        <v>-4.5230000000000015</v>
      </c>
      <c r="BU582">
        <f t="shared" si="485"/>
        <v>-4.876000000000003</v>
      </c>
      <c r="BX582" s="24">
        <f t="shared" si="486"/>
        <v>-1.0189999999999997</v>
      </c>
      <c r="BY582" s="24">
        <f t="shared" si="487"/>
        <v>0.73099999999999987</v>
      </c>
      <c r="BZ582" s="24">
        <f t="shared" si="488"/>
        <v>-0.79400000000000004</v>
      </c>
      <c r="CA582" s="24">
        <f t="shared" si="489"/>
        <v>1</v>
      </c>
      <c r="CB582" s="24" t="str">
        <f t="shared" si="504"/>
        <v/>
      </c>
      <c r="CC582" s="24">
        <f t="shared" si="490"/>
        <v>1</v>
      </c>
      <c r="CD582" s="25">
        <f t="shared" si="491"/>
        <v>0</v>
      </c>
      <c r="CE582" s="24">
        <f t="shared" si="492"/>
        <v>1</v>
      </c>
      <c r="CF582">
        <f t="shared" si="493"/>
        <v>1</v>
      </c>
      <c r="CG582">
        <f t="shared" si="505"/>
        <v>1</v>
      </c>
      <c r="CH582">
        <f t="shared" si="506"/>
        <v>0</v>
      </c>
      <c r="CI582">
        <f t="shared" si="507"/>
        <v>0</v>
      </c>
      <c r="CJ582">
        <f t="shared" si="508"/>
        <v>1</v>
      </c>
      <c r="CK582" t="str">
        <f t="shared" si="463"/>
        <v/>
      </c>
      <c r="CL582" t="str">
        <f t="shared" si="468"/>
        <v/>
      </c>
      <c r="CM582" t="str">
        <f t="shared" si="469"/>
        <v/>
      </c>
      <c r="CN582" t="str">
        <f t="shared" si="494"/>
        <v/>
      </c>
      <c r="CO582">
        <f t="shared" si="495"/>
        <v>1</v>
      </c>
    </row>
    <row r="583" spans="1:94" ht="16" hidden="1" x14ac:dyDescent="0.2">
      <c r="A583">
        <v>358</v>
      </c>
      <c r="B583" t="s">
        <v>912</v>
      </c>
      <c r="C583" t="s">
        <v>94</v>
      </c>
      <c r="J583" t="str">
        <f t="shared" si="475"/>
        <v>Gita Kammann_0</v>
      </c>
      <c r="K583" s="22">
        <v>13533</v>
      </c>
      <c r="L583">
        <v>0</v>
      </c>
      <c r="M583" s="22"/>
      <c r="N583" s="22"/>
      <c r="O583">
        <v>0</v>
      </c>
      <c r="P583">
        <v>0</v>
      </c>
      <c r="Q583">
        <v>0</v>
      </c>
      <c r="R583">
        <f t="shared" si="476"/>
        <v>0</v>
      </c>
      <c r="S583">
        <f t="shared" si="477"/>
        <v>0</v>
      </c>
      <c r="T583">
        <f t="shared" si="478"/>
        <v>0</v>
      </c>
      <c r="U583">
        <f t="shared" si="479"/>
        <v>0</v>
      </c>
      <c r="V583">
        <f t="shared" si="480"/>
        <v>0</v>
      </c>
      <c r="W583">
        <f t="shared" si="497"/>
        <v>0</v>
      </c>
      <c r="X583">
        <f t="shared" si="481"/>
        <v>0</v>
      </c>
      <c r="Y583" s="22" t="s">
        <v>913</v>
      </c>
      <c r="Z583">
        <v>0</v>
      </c>
      <c r="AA583">
        <f t="shared" si="500"/>
        <v>1</v>
      </c>
      <c r="AB583">
        <f t="shared" si="465"/>
        <v>1</v>
      </c>
      <c r="AE583">
        <f t="shared" si="471"/>
        <v>1</v>
      </c>
      <c r="AF583" s="23">
        <v>1</v>
      </c>
      <c r="AG583">
        <f t="shared" si="499"/>
        <v>0</v>
      </c>
      <c r="AH583">
        <v>1</v>
      </c>
      <c r="AI583" t="s">
        <v>914</v>
      </c>
      <c r="AJ583">
        <f t="shared" si="466"/>
        <v>0</v>
      </c>
      <c r="AK583" s="22" t="s">
        <v>915</v>
      </c>
      <c r="AN583">
        <v>15</v>
      </c>
      <c r="AO583" s="24">
        <f>IF(ISERROR(VLOOKUP($J583,[1]Dominace!$G$1:$AZ$139,3,FALSE)),"",VLOOKUP($J583,[1]Dominace!$G$1:$AZ$139,3,FALSE))</f>
        <v>2</v>
      </c>
      <c r="AP583" s="25">
        <f t="shared" si="501"/>
        <v>75.602739726027394</v>
      </c>
      <c r="AQ583">
        <v>2</v>
      </c>
      <c r="AR583">
        <v>1</v>
      </c>
      <c r="AS583" s="26">
        <v>0</v>
      </c>
      <c r="AT583" s="24">
        <v>1</v>
      </c>
      <c r="AW583" s="33">
        <v>41530</v>
      </c>
      <c r="AY583" s="22">
        <v>41652</v>
      </c>
      <c r="AZ583" s="27">
        <f t="shared" si="473"/>
        <v>4</v>
      </c>
      <c r="BA583" t="s">
        <v>101</v>
      </c>
      <c r="BB583" s="27">
        <v>0</v>
      </c>
      <c r="BC583">
        <v>1.94</v>
      </c>
      <c r="BJ583">
        <v>3.78</v>
      </c>
      <c r="BL583">
        <v>1</v>
      </c>
      <c r="BP583">
        <f t="shared" si="502"/>
        <v>-1.94</v>
      </c>
      <c r="BQ583">
        <f t="shared" si="482"/>
        <v>0</v>
      </c>
      <c r="BR583">
        <f t="shared" si="483"/>
        <v>1.94</v>
      </c>
      <c r="BS583">
        <f t="shared" si="503"/>
        <v>1.8399999999999999</v>
      </c>
      <c r="BT583" t="str">
        <f t="shared" si="484"/>
        <v/>
      </c>
      <c r="BU583" t="str">
        <f t="shared" si="485"/>
        <v/>
      </c>
      <c r="BX583" s="24" t="str">
        <f t="shared" si="486"/>
        <v/>
      </c>
      <c r="BY583" s="24" t="str">
        <f t="shared" si="487"/>
        <v/>
      </c>
      <c r="BZ583" s="24" t="str">
        <f t="shared" si="488"/>
        <v/>
      </c>
      <c r="CA583" s="24" t="str">
        <f t="shared" si="489"/>
        <v/>
      </c>
      <c r="CB583" s="24" t="str">
        <f t="shared" si="504"/>
        <v/>
      </c>
      <c r="CC583" s="24">
        <f t="shared" si="490"/>
        <v>1</v>
      </c>
      <c r="CD583" s="25">
        <f t="shared" si="491"/>
        <v>0</v>
      </c>
      <c r="CE583" s="24" t="str">
        <f t="shared" si="492"/>
        <v/>
      </c>
      <c r="CF583">
        <f t="shared" si="493"/>
        <v>1</v>
      </c>
      <c r="CG583">
        <f t="shared" si="505"/>
        <v>1</v>
      </c>
      <c r="CH583">
        <f t="shared" si="506"/>
        <v>1</v>
      </c>
      <c r="CI583">
        <f t="shared" si="507"/>
        <v>0</v>
      </c>
      <c r="CJ583">
        <f t="shared" si="508"/>
        <v>1</v>
      </c>
      <c r="CK583" t="str">
        <f t="shared" si="463"/>
        <v/>
      </c>
      <c r="CL583" t="str">
        <f t="shared" si="468"/>
        <v/>
      </c>
      <c r="CM583" t="str">
        <f t="shared" si="469"/>
        <v/>
      </c>
      <c r="CN583" t="str">
        <f t="shared" si="494"/>
        <v/>
      </c>
      <c r="CO583">
        <f t="shared" si="495"/>
        <v>1</v>
      </c>
    </row>
    <row r="584" spans="1:94" ht="16" hidden="1" x14ac:dyDescent="0.2">
      <c r="A584">
        <v>359</v>
      </c>
      <c r="B584" t="s">
        <v>912</v>
      </c>
      <c r="C584" t="s">
        <v>94</v>
      </c>
      <c r="J584" t="str">
        <f t="shared" si="475"/>
        <v>Gita Kammann_1</v>
      </c>
      <c r="K584" s="22">
        <v>13533</v>
      </c>
      <c r="L584">
        <v>0</v>
      </c>
      <c r="M584" s="22"/>
      <c r="N584" s="22"/>
      <c r="O584">
        <v>0</v>
      </c>
      <c r="P584">
        <v>0</v>
      </c>
      <c r="Q584">
        <v>0</v>
      </c>
      <c r="R584">
        <f t="shared" si="476"/>
        <v>0</v>
      </c>
      <c r="S584">
        <f t="shared" si="477"/>
        <v>0</v>
      </c>
      <c r="T584">
        <f t="shared" si="478"/>
        <v>0</v>
      </c>
      <c r="U584">
        <f t="shared" si="479"/>
        <v>0</v>
      </c>
      <c r="V584">
        <f t="shared" si="480"/>
        <v>0</v>
      </c>
      <c r="W584">
        <f t="shared" si="497"/>
        <v>0</v>
      </c>
      <c r="X584">
        <f t="shared" si="481"/>
        <v>0</v>
      </c>
      <c r="Y584" s="22" t="s">
        <v>913</v>
      </c>
      <c r="Z584">
        <v>0</v>
      </c>
      <c r="AA584">
        <f t="shared" si="500"/>
        <v>1</v>
      </c>
      <c r="AB584">
        <f t="shared" si="465"/>
        <v>1</v>
      </c>
      <c r="AE584">
        <f t="shared" si="471"/>
        <v>1</v>
      </c>
      <c r="AF584" s="23">
        <v>1</v>
      </c>
      <c r="AG584">
        <f t="shared" si="499"/>
        <v>0</v>
      </c>
      <c r="AH584">
        <v>0</v>
      </c>
      <c r="AJ584">
        <f t="shared" si="466"/>
        <v>0</v>
      </c>
      <c r="AK584" s="22"/>
      <c r="AN584">
        <v>15</v>
      </c>
      <c r="AO584" s="24">
        <f>IF(ISERROR(VLOOKUP($J584,[1]Dominace!$G$1:$AZ$139,3,FALSE)),"",VLOOKUP($J584,[1]Dominace!$G$1:$AZ$139,3,FALSE))</f>
        <v>2</v>
      </c>
      <c r="AP584" s="25">
        <f t="shared" si="501"/>
        <v>75.602739726027394</v>
      </c>
      <c r="AQ584">
        <v>2</v>
      </c>
      <c r="AR584">
        <v>1</v>
      </c>
      <c r="AS584" s="26">
        <v>1</v>
      </c>
      <c r="AT584" s="24">
        <v>1</v>
      </c>
      <c r="AW584" s="33">
        <v>41530</v>
      </c>
      <c r="AY584" s="22">
        <v>41652</v>
      </c>
      <c r="AZ584" s="27">
        <f t="shared" si="473"/>
        <v>4</v>
      </c>
      <c r="BA584" t="s">
        <v>101</v>
      </c>
      <c r="BB584" s="27">
        <v>0</v>
      </c>
      <c r="BC584">
        <v>1.84</v>
      </c>
      <c r="BJ584">
        <v>3.5</v>
      </c>
      <c r="BL584">
        <v>1</v>
      </c>
      <c r="BP584">
        <f t="shared" si="502"/>
        <v>-1.84</v>
      </c>
      <c r="BQ584">
        <f t="shared" si="482"/>
        <v>0</v>
      </c>
      <c r="BR584">
        <f t="shared" si="483"/>
        <v>1.84</v>
      </c>
      <c r="BS584">
        <f t="shared" si="503"/>
        <v>1.66</v>
      </c>
      <c r="BT584" t="str">
        <f t="shared" si="484"/>
        <v/>
      </c>
      <c r="BU584" t="str">
        <f t="shared" si="485"/>
        <v/>
      </c>
      <c r="BX584" s="24" t="str">
        <f t="shared" si="486"/>
        <v/>
      </c>
      <c r="BY584" s="24" t="str">
        <f t="shared" si="487"/>
        <v/>
      </c>
      <c r="BZ584" s="24" t="str">
        <f t="shared" si="488"/>
        <v/>
      </c>
      <c r="CA584" s="24" t="str">
        <f t="shared" si="489"/>
        <v/>
      </c>
      <c r="CB584" s="24" t="str">
        <f t="shared" si="504"/>
        <v/>
      </c>
      <c r="CC584" s="24">
        <f t="shared" si="490"/>
        <v>1</v>
      </c>
      <c r="CD584" s="25">
        <f t="shared" si="491"/>
        <v>0</v>
      </c>
      <c r="CE584" s="24" t="str">
        <f t="shared" si="492"/>
        <v/>
      </c>
      <c r="CF584" s="36">
        <f t="shared" si="493"/>
        <v>1</v>
      </c>
      <c r="CG584">
        <f t="shared" si="505"/>
        <v>1</v>
      </c>
      <c r="CH584">
        <f t="shared" si="506"/>
        <v>1</v>
      </c>
      <c r="CI584">
        <f t="shared" si="507"/>
        <v>0</v>
      </c>
      <c r="CJ584">
        <f t="shared" si="508"/>
        <v>1</v>
      </c>
      <c r="CK584" t="str">
        <f t="shared" si="463"/>
        <v/>
      </c>
      <c r="CL584" t="str">
        <f t="shared" si="468"/>
        <v/>
      </c>
      <c r="CM584" t="str">
        <f t="shared" si="469"/>
        <v/>
      </c>
      <c r="CN584" t="str">
        <f t="shared" si="494"/>
        <v/>
      </c>
      <c r="CO584">
        <f t="shared" si="495"/>
        <v>1</v>
      </c>
    </row>
    <row r="585" spans="1:94" ht="16" x14ac:dyDescent="0.2">
      <c r="A585">
        <v>360</v>
      </c>
      <c r="B585" s="36" t="s">
        <v>916</v>
      </c>
      <c r="C585" t="s">
        <v>94</v>
      </c>
      <c r="D585" s="36"/>
      <c r="E585" s="36"/>
      <c r="F585" s="36"/>
      <c r="G585" s="36"/>
      <c r="H585" s="36"/>
      <c r="I585" s="36"/>
      <c r="J585" s="36" t="str">
        <f t="shared" si="475"/>
        <v>Jed Cohen_</v>
      </c>
      <c r="K585" s="37">
        <v>12120</v>
      </c>
      <c r="L585" s="36">
        <v>0</v>
      </c>
      <c r="M585" s="37"/>
      <c r="N585" s="37"/>
      <c r="O585" s="36">
        <v>0</v>
      </c>
      <c r="P585" s="36">
        <v>0</v>
      </c>
      <c r="Q585" s="36">
        <v>0</v>
      </c>
      <c r="R585" s="36">
        <f t="shared" si="476"/>
        <v>0</v>
      </c>
      <c r="S585" s="36">
        <f t="shared" si="477"/>
        <v>0</v>
      </c>
      <c r="T585" s="36">
        <f t="shared" si="478"/>
        <v>0</v>
      </c>
      <c r="U585">
        <f t="shared" si="479"/>
        <v>0</v>
      </c>
      <c r="V585">
        <f t="shared" si="480"/>
        <v>0</v>
      </c>
      <c r="W585">
        <f t="shared" si="497"/>
        <v>0</v>
      </c>
      <c r="X585">
        <f t="shared" si="481"/>
        <v>0</v>
      </c>
      <c r="Y585" s="22" t="s">
        <v>158</v>
      </c>
      <c r="Z585">
        <v>0</v>
      </c>
      <c r="AA585">
        <f t="shared" si="500"/>
        <v>1</v>
      </c>
      <c r="AB585" s="36">
        <f t="shared" si="465"/>
        <v>0</v>
      </c>
      <c r="AC585" s="36">
        <v>0</v>
      </c>
      <c r="AD585" s="36">
        <v>0</v>
      </c>
      <c r="AE585">
        <f t="shared" si="471"/>
        <v>0</v>
      </c>
      <c r="AF585" s="23">
        <f t="shared" ref="AF585:AF592" si="509">IF(ISERROR(SEARCH("canth",Y585)),0,1)</f>
        <v>0</v>
      </c>
      <c r="AG585" s="36">
        <f t="shared" si="499"/>
        <v>0</v>
      </c>
      <c r="AH585" s="36">
        <v>0</v>
      </c>
      <c r="AI585" s="36"/>
      <c r="AJ585" s="36">
        <f t="shared" si="466"/>
        <v>0</v>
      </c>
      <c r="AK585" s="37"/>
      <c r="AL585" s="36"/>
      <c r="AM585" s="36"/>
      <c r="AO585" s="38" t="str">
        <f>IF(ISERROR(VLOOKUP($J585,[1]Dominace!$G$1:$AZ$139,3,FALSE)),"",VLOOKUP($J585,[1]Dominace!$G$1:$AZ$139,3,FALSE))</f>
        <v/>
      </c>
      <c r="AP585" s="25">
        <f t="shared" si="501"/>
        <v>81.117808219178087</v>
      </c>
      <c r="AQ585">
        <v>1</v>
      </c>
      <c r="AR585" s="36">
        <v>1</v>
      </c>
      <c r="AS585" s="59"/>
      <c r="AT585" s="24">
        <v>1</v>
      </c>
      <c r="AU585" s="36"/>
      <c r="AV585" s="36"/>
      <c r="AW585" s="39">
        <v>42160</v>
      </c>
      <c r="AX585" s="36"/>
      <c r="AY585" s="36"/>
      <c r="AZ585" s="40" t="str">
        <f t="shared" si="473"/>
        <v/>
      </c>
      <c r="BA585" s="36" t="s">
        <v>118</v>
      </c>
      <c r="BB585" s="40">
        <v>1</v>
      </c>
      <c r="BC585" s="36">
        <v>1.63</v>
      </c>
      <c r="BD585" s="36">
        <v>18.198</v>
      </c>
      <c r="BE585" s="36">
        <v>1.38</v>
      </c>
      <c r="BF585" s="36">
        <v>13.259</v>
      </c>
      <c r="BG585" s="36"/>
      <c r="BH585" s="36"/>
      <c r="BI585" s="36"/>
      <c r="BJ585" s="34" t="s">
        <v>890</v>
      </c>
      <c r="BK585" s="36"/>
      <c r="BL585" s="36">
        <v>0</v>
      </c>
      <c r="BM585" s="36"/>
      <c r="BN585" s="36"/>
      <c r="BO585" s="36"/>
      <c r="BP585" s="36">
        <f t="shared" si="502"/>
        <v>-0.25</v>
      </c>
      <c r="BQ585" s="36">
        <f t="shared" si="482"/>
        <v>-4.9390000000000001</v>
      </c>
      <c r="BR585" s="36">
        <f t="shared" si="483"/>
        <v>-4.6890000000000001</v>
      </c>
      <c r="BS585" s="36" t="str">
        <f t="shared" si="503"/>
        <v/>
      </c>
      <c r="BT585" s="36" t="str">
        <f t="shared" si="484"/>
        <v/>
      </c>
      <c r="BU585" s="36" t="str">
        <f t="shared" si="485"/>
        <v/>
      </c>
      <c r="BV585" s="36"/>
      <c r="BW585" s="36"/>
      <c r="BX585" s="24" t="e">
        <f t="shared" si="486"/>
        <v>#VALUE!</v>
      </c>
      <c r="BY585" s="24" t="e">
        <f t="shared" si="487"/>
        <v>#N/A</v>
      </c>
      <c r="BZ585" s="24" t="e">
        <f t="shared" si="488"/>
        <v>#N/A</v>
      </c>
      <c r="CA585" s="24" t="e">
        <f t="shared" si="489"/>
        <v>#N/A</v>
      </c>
      <c r="CB585" s="24" t="str">
        <f t="shared" si="504"/>
        <v/>
      </c>
      <c r="CC585" s="24">
        <f t="shared" si="490"/>
        <v>0</v>
      </c>
      <c r="CD585" s="25" t="str">
        <f t="shared" si="491"/>
        <v/>
      </c>
      <c r="CE585" s="24" t="e">
        <f t="shared" si="492"/>
        <v>#N/A</v>
      </c>
      <c r="CF585" s="36">
        <f t="shared" si="493"/>
        <v>0</v>
      </c>
      <c r="CG585" t="str">
        <f t="shared" si="505"/>
        <v/>
      </c>
      <c r="CH585" t="str">
        <f t="shared" si="506"/>
        <v/>
      </c>
      <c r="CI585" t="str">
        <f t="shared" si="507"/>
        <v/>
      </c>
      <c r="CJ585" t="str">
        <f t="shared" si="508"/>
        <v/>
      </c>
      <c r="CK585" t="str">
        <f t="shared" si="463"/>
        <v/>
      </c>
      <c r="CL585" t="str">
        <f t="shared" si="468"/>
        <v/>
      </c>
      <c r="CM585" t="str">
        <f t="shared" si="469"/>
        <v/>
      </c>
      <c r="CN585" t="str">
        <f t="shared" si="494"/>
        <v/>
      </c>
      <c r="CO585" t="str">
        <f t="shared" si="495"/>
        <v/>
      </c>
      <c r="CP585" s="36"/>
    </row>
    <row r="586" spans="1:94" ht="16" x14ac:dyDescent="0.2">
      <c r="A586">
        <v>361</v>
      </c>
      <c r="B586" s="36" t="s">
        <v>916</v>
      </c>
      <c r="C586" t="s">
        <v>94</v>
      </c>
      <c r="D586" s="36"/>
      <c r="E586" s="36"/>
      <c r="F586" s="36"/>
      <c r="G586" s="36"/>
      <c r="H586" s="36"/>
      <c r="I586" s="36"/>
      <c r="J586" s="36" t="str">
        <f t="shared" si="475"/>
        <v>Jed Cohen_</v>
      </c>
      <c r="K586" s="37">
        <v>12120</v>
      </c>
      <c r="L586" s="36">
        <v>0</v>
      </c>
      <c r="M586" s="37"/>
      <c r="N586" s="37"/>
      <c r="O586" s="36">
        <v>0</v>
      </c>
      <c r="P586" s="36">
        <v>0</v>
      </c>
      <c r="Q586" s="36">
        <v>0</v>
      </c>
      <c r="R586" s="36">
        <f t="shared" si="476"/>
        <v>0</v>
      </c>
      <c r="S586" s="36">
        <f t="shared" si="477"/>
        <v>0</v>
      </c>
      <c r="T586" s="36">
        <f t="shared" si="478"/>
        <v>0</v>
      </c>
      <c r="U586">
        <f t="shared" si="479"/>
        <v>0</v>
      </c>
      <c r="V586">
        <f t="shared" si="480"/>
        <v>0</v>
      </c>
      <c r="W586">
        <f t="shared" si="497"/>
        <v>0</v>
      </c>
      <c r="X586">
        <f t="shared" si="481"/>
        <v>0</v>
      </c>
      <c r="Y586" s="22" t="s">
        <v>158</v>
      </c>
      <c r="Z586">
        <v>0</v>
      </c>
      <c r="AA586">
        <f t="shared" si="500"/>
        <v>1</v>
      </c>
      <c r="AB586" s="36">
        <f t="shared" si="465"/>
        <v>0</v>
      </c>
      <c r="AC586" s="36">
        <v>0</v>
      </c>
      <c r="AD586" s="36">
        <v>0</v>
      </c>
      <c r="AE586">
        <f t="shared" si="471"/>
        <v>0</v>
      </c>
      <c r="AF586" s="23">
        <f t="shared" si="509"/>
        <v>0</v>
      </c>
      <c r="AG586" s="36">
        <f t="shared" si="499"/>
        <v>0</v>
      </c>
      <c r="AH586" s="36">
        <v>0</v>
      </c>
      <c r="AI586" s="36"/>
      <c r="AJ586" s="36">
        <f t="shared" si="466"/>
        <v>0</v>
      </c>
      <c r="AK586" s="37"/>
      <c r="AL586" s="36"/>
      <c r="AM586" s="36"/>
      <c r="AO586" s="38" t="str">
        <f>IF(ISERROR(VLOOKUP($J586,[1]Dominace!$G$1:$AZ$139,3,FALSE)),"",VLOOKUP($J586,[1]Dominace!$G$1:$AZ$139,3,FALSE))</f>
        <v/>
      </c>
      <c r="AP586" s="25">
        <f t="shared" si="501"/>
        <v>81.117808219178087</v>
      </c>
      <c r="AQ586">
        <v>1</v>
      </c>
      <c r="AR586" s="36"/>
      <c r="AS586" s="59"/>
      <c r="AT586" s="24">
        <v>1</v>
      </c>
      <c r="AU586" s="36"/>
      <c r="AV586" s="36"/>
      <c r="AW586" s="39">
        <v>42160</v>
      </c>
      <c r="AX586" s="36"/>
      <c r="AY586" s="36"/>
      <c r="AZ586" s="40" t="str">
        <f t="shared" si="473"/>
        <v/>
      </c>
      <c r="BA586" s="36"/>
      <c r="BB586" s="40">
        <v>1</v>
      </c>
      <c r="BC586" s="36">
        <v>0.98699999999999999</v>
      </c>
      <c r="BD586" s="36">
        <v>21.863</v>
      </c>
      <c r="BE586" s="36">
        <v>1.381</v>
      </c>
      <c r="BF586" s="36">
        <v>15.266999999999999</v>
      </c>
      <c r="BG586" s="36"/>
      <c r="BH586" s="36"/>
      <c r="BI586" s="36"/>
      <c r="BJ586" s="41"/>
      <c r="BK586" s="36"/>
      <c r="BL586" s="36">
        <v>0</v>
      </c>
      <c r="BM586" s="36"/>
      <c r="BN586" s="36"/>
      <c r="BO586" s="36"/>
      <c r="BP586" s="36">
        <f t="shared" si="502"/>
        <v>0.39400000000000002</v>
      </c>
      <c r="BQ586" s="36">
        <f t="shared" si="482"/>
        <v>-6.5960000000000001</v>
      </c>
      <c r="BR586" s="36">
        <f t="shared" si="483"/>
        <v>-6.99</v>
      </c>
      <c r="BS586" s="36" t="str">
        <f t="shared" si="503"/>
        <v/>
      </c>
      <c r="BT586" s="36" t="str">
        <f t="shared" si="484"/>
        <v/>
      </c>
      <c r="BU586" s="36" t="str">
        <f t="shared" si="485"/>
        <v/>
      </c>
      <c r="BV586" s="36"/>
      <c r="BW586" s="36"/>
      <c r="BX586" s="24" t="e">
        <f t="shared" si="486"/>
        <v>#N/A</v>
      </c>
      <c r="BY586" s="24" t="e">
        <f t="shared" si="487"/>
        <v>#N/A</v>
      </c>
      <c r="BZ586" s="24" t="e">
        <f t="shared" si="488"/>
        <v>#N/A</v>
      </c>
      <c r="CA586" s="24" t="e">
        <f t="shared" si="489"/>
        <v>#N/A</v>
      </c>
      <c r="CB586" s="24" t="str">
        <f t="shared" si="504"/>
        <v/>
      </c>
      <c r="CC586" s="24">
        <f t="shared" si="490"/>
        <v>0</v>
      </c>
      <c r="CD586" s="25" t="str">
        <f t="shared" si="491"/>
        <v/>
      </c>
      <c r="CE586" s="24" t="e">
        <f t="shared" si="492"/>
        <v>#N/A</v>
      </c>
      <c r="CF586" s="36">
        <f t="shared" si="493"/>
        <v>0</v>
      </c>
      <c r="CG586" t="str">
        <f t="shared" si="505"/>
        <v/>
      </c>
      <c r="CH586" t="str">
        <f t="shared" si="506"/>
        <v/>
      </c>
      <c r="CI586" t="str">
        <f t="shared" si="507"/>
        <v/>
      </c>
      <c r="CJ586" t="str">
        <f t="shared" si="508"/>
        <v/>
      </c>
      <c r="CK586" t="str">
        <f t="shared" si="463"/>
        <v/>
      </c>
      <c r="CL586" t="str">
        <f t="shared" si="468"/>
        <v/>
      </c>
      <c r="CM586" t="str">
        <f t="shared" si="469"/>
        <v/>
      </c>
      <c r="CN586" t="str">
        <f t="shared" si="494"/>
        <v/>
      </c>
      <c r="CO586" t="str">
        <f t="shared" si="495"/>
        <v/>
      </c>
      <c r="CP586" s="36"/>
    </row>
    <row r="587" spans="1:94" ht="16" hidden="1" x14ac:dyDescent="0.2">
      <c r="A587">
        <v>362</v>
      </c>
      <c r="B587" s="36" t="s">
        <v>917</v>
      </c>
      <c r="C587" t="s">
        <v>94</v>
      </c>
      <c r="D587" s="36"/>
      <c r="E587" s="36"/>
      <c r="F587" s="36"/>
      <c r="G587" s="36"/>
      <c r="H587" s="36"/>
      <c r="I587" s="36"/>
      <c r="J587" s="36" t="str">
        <f t="shared" si="475"/>
        <v>Joan Renfrow_0</v>
      </c>
      <c r="K587" s="37">
        <v>15209</v>
      </c>
      <c r="L587" s="36">
        <v>0</v>
      </c>
      <c r="M587" s="37"/>
      <c r="N587" s="37"/>
      <c r="O587" s="36">
        <v>0</v>
      </c>
      <c r="P587" s="36">
        <v>0</v>
      </c>
      <c r="Q587" s="36">
        <v>0</v>
      </c>
      <c r="R587" s="36">
        <f t="shared" si="476"/>
        <v>0</v>
      </c>
      <c r="S587" s="36">
        <f t="shared" si="477"/>
        <v>0</v>
      </c>
      <c r="T587" s="36">
        <f t="shared" si="478"/>
        <v>0</v>
      </c>
      <c r="U587">
        <f t="shared" si="479"/>
        <v>0</v>
      </c>
      <c r="V587">
        <f t="shared" si="480"/>
        <v>0</v>
      </c>
      <c r="W587">
        <f t="shared" si="497"/>
        <v>0</v>
      </c>
      <c r="X587">
        <f t="shared" si="481"/>
        <v>0</v>
      </c>
      <c r="Y587" s="22" t="s">
        <v>918</v>
      </c>
      <c r="Z587">
        <v>0</v>
      </c>
      <c r="AA587">
        <v>1</v>
      </c>
      <c r="AB587" s="36">
        <f t="shared" si="465"/>
        <v>1</v>
      </c>
      <c r="AC587" s="36">
        <v>1</v>
      </c>
      <c r="AD587" s="36">
        <v>1</v>
      </c>
      <c r="AE587">
        <f t="shared" si="471"/>
        <v>0</v>
      </c>
      <c r="AF587" s="23">
        <f t="shared" si="509"/>
        <v>0</v>
      </c>
      <c r="AG587" s="36">
        <f t="shared" si="499"/>
        <v>0</v>
      </c>
      <c r="AH587" s="36">
        <v>0</v>
      </c>
      <c r="AI587" s="36"/>
      <c r="AJ587" s="36">
        <f t="shared" si="466"/>
        <v>0</v>
      </c>
      <c r="AK587" s="37"/>
      <c r="AL587" s="36"/>
      <c r="AM587" s="36"/>
      <c r="AO587" s="38">
        <f>IF(ISERROR(VLOOKUP($J587,[1]Dominace!$G$1:$AZ$139,3,FALSE)),"",VLOOKUP($J587,[1]Dominace!$G$1:$AZ$139,3,FALSE))</f>
        <v>2</v>
      </c>
      <c r="AP587" s="25">
        <f t="shared" si="501"/>
        <v>72.698630136986296</v>
      </c>
      <c r="AQ587">
        <v>1</v>
      </c>
      <c r="AR587" s="36">
        <v>1</v>
      </c>
      <c r="AS587" s="59">
        <v>0</v>
      </c>
      <c r="AT587" s="24">
        <v>1</v>
      </c>
      <c r="AU587" s="36"/>
      <c r="AV587" s="36"/>
      <c r="AW587" s="39">
        <v>42130</v>
      </c>
      <c r="AX587" s="36"/>
      <c r="AY587" s="37">
        <v>42185</v>
      </c>
      <c r="AZ587" s="40">
        <f t="shared" si="473"/>
        <v>1.8</v>
      </c>
      <c r="BA587" s="36" t="s">
        <v>101</v>
      </c>
      <c r="BB587" s="40">
        <v>0</v>
      </c>
      <c r="BC587" s="36">
        <v>1.804</v>
      </c>
      <c r="BD587" s="36">
        <v>11.753</v>
      </c>
      <c r="BE587" s="36">
        <v>3.83</v>
      </c>
      <c r="BF587" s="36">
        <v>9.7620000000000005</v>
      </c>
      <c r="BG587" s="36"/>
      <c r="BH587" s="36"/>
      <c r="BI587" s="36"/>
      <c r="BJ587" s="36">
        <v>2.56</v>
      </c>
      <c r="BK587" s="36">
        <v>11.762</v>
      </c>
      <c r="BL587" s="36">
        <v>0</v>
      </c>
      <c r="BM587" s="36"/>
      <c r="BN587" s="36"/>
      <c r="BO587" s="36"/>
      <c r="BP587" s="36">
        <f t="shared" si="502"/>
        <v>2.0259999999999998</v>
      </c>
      <c r="BQ587" s="36">
        <f t="shared" si="482"/>
        <v>-1.9909999999999997</v>
      </c>
      <c r="BR587" s="36">
        <f t="shared" si="483"/>
        <v>-4.0169999999999995</v>
      </c>
      <c r="BS587" s="36">
        <f t="shared" si="503"/>
        <v>0.75600000000000001</v>
      </c>
      <c r="BT587" s="36">
        <f t="shared" si="484"/>
        <v>9.0000000000003411E-3</v>
      </c>
      <c r="BU587" s="36">
        <f t="shared" si="485"/>
        <v>-0.74699999999999989</v>
      </c>
      <c r="BV587" s="36"/>
      <c r="BW587" s="36"/>
      <c r="BX587" s="24">
        <f t="shared" si="486"/>
        <v>-0.30500000000000016</v>
      </c>
      <c r="BY587" s="24">
        <f t="shared" si="487"/>
        <v>-0.69799999999999973</v>
      </c>
      <c r="BZ587" s="24">
        <f t="shared" si="488"/>
        <v>0.37599999999999989</v>
      </c>
      <c r="CA587" s="24">
        <f t="shared" si="489"/>
        <v>1</v>
      </c>
      <c r="CB587" s="24" t="str">
        <f t="shared" si="504"/>
        <v/>
      </c>
      <c r="CC587" s="24">
        <f t="shared" si="490"/>
        <v>1</v>
      </c>
      <c r="CD587" s="25">
        <f t="shared" si="491"/>
        <v>0</v>
      </c>
      <c r="CE587" s="24">
        <f t="shared" si="492"/>
        <v>1</v>
      </c>
      <c r="CF587">
        <f t="shared" si="493"/>
        <v>1</v>
      </c>
      <c r="CG587">
        <f t="shared" si="505"/>
        <v>1</v>
      </c>
      <c r="CH587">
        <f t="shared" si="506"/>
        <v>0</v>
      </c>
      <c r="CI587">
        <f t="shared" si="507"/>
        <v>1</v>
      </c>
      <c r="CJ587">
        <f t="shared" si="508"/>
        <v>1</v>
      </c>
      <c r="CK587" t="str">
        <f t="shared" si="463"/>
        <v/>
      </c>
      <c r="CL587" t="str">
        <f t="shared" si="468"/>
        <v/>
      </c>
      <c r="CM587" t="str">
        <f t="shared" si="469"/>
        <v/>
      </c>
      <c r="CN587" t="str">
        <f t="shared" si="494"/>
        <v/>
      </c>
      <c r="CO587">
        <f t="shared" si="495"/>
        <v>1</v>
      </c>
      <c r="CP587" s="36"/>
    </row>
    <row r="588" spans="1:94" ht="16" hidden="1" x14ac:dyDescent="0.2">
      <c r="A588">
        <v>364</v>
      </c>
      <c r="B588" t="s">
        <v>921</v>
      </c>
      <c r="C588" t="s">
        <v>94</v>
      </c>
      <c r="D588" t="s">
        <v>922</v>
      </c>
      <c r="E588" t="s">
        <v>742</v>
      </c>
      <c r="F588" t="s">
        <v>97</v>
      </c>
      <c r="G588" t="s">
        <v>97</v>
      </c>
      <c r="H588" t="s">
        <v>97</v>
      </c>
      <c r="J588" t="str">
        <f t="shared" si="475"/>
        <v>Askil Ghozland_1</v>
      </c>
      <c r="K588" s="22">
        <v>15624</v>
      </c>
      <c r="L588">
        <v>0</v>
      </c>
      <c r="M588" s="22"/>
      <c r="N588" s="22"/>
      <c r="O588">
        <v>0</v>
      </c>
      <c r="P588">
        <v>0</v>
      </c>
      <c r="Q588">
        <v>0</v>
      </c>
      <c r="R588">
        <f t="shared" si="476"/>
        <v>0</v>
      </c>
      <c r="S588">
        <f t="shared" si="477"/>
        <v>0</v>
      </c>
      <c r="T588">
        <f t="shared" si="478"/>
        <v>0</v>
      </c>
      <c r="U588">
        <f t="shared" si="479"/>
        <v>0</v>
      </c>
      <c r="V588">
        <f t="shared" si="480"/>
        <v>0</v>
      </c>
      <c r="W588">
        <f t="shared" si="497"/>
        <v>0</v>
      </c>
      <c r="X588">
        <f t="shared" si="481"/>
        <v>0</v>
      </c>
      <c r="Y588" s="22" t="s">
        <v>923</v>
      </c>
      <c r="Z588">
        <v>0</v>
      </c>
      <c r="AA588">
        <v>1</v>
      </c>
      <c r="AB588">
        <f t="shared" si="465"/>
        <v>1</v>
      </c>
      <c r="AC588">
        <v>0</v>
      </c>
      <c r="AD588">
        <v>0</v>
      </c>
      <c r="AE588">
        <f t="shared" si="471"/>
        <v>0</v>
      </c>
      <c r="AF588" s="23">
        <f t="shared" si="509"/>
        <v>0</v>
      </c>
      <c r="AG588">
        <f t="shared" si="499"/>
        <v>0</v>
      </c>
      <c r="AH588">
        <v>0</v>
      </c>
      <c r="AJ588">
        <f t="shared" si="466"/>
        <v>0</v>
      </c>
      <c r="AK588" s="22"/>
      <c r="AN588">
        <v>15</v>
      </c>
      <c r="AO588" s="24">
        <v>1</v>
      </c>
      <c r="AP588" s="25">
        <f t="shared" si="501"/>
        <v>64.569863013698637</v>
      </c>
      <c r="AQ588">
        <v>3</v>
      </c>
      <c r="AS588" s="26">
        <v>1</v>
      </c>
      <c r="AT588" s="24">
        <v>1</v>
      </c>
      <c r="AU588" s="27"/>
      <c r="AV588" s="27"/>
      <c r="AW588" s="22">
        <v>39535</v>
      </c>
      <c r="AX588" s="22" t="str">
        <f>IF(ISERROR(VLOOKUP($J588,'[1]early late'!$G$1:$BT$134,7,FALSE)),"",VLOOKUP($J588,'[1]early late'!$G$1:$BT$134,7,FALSE))</f>
        <v/>
      </c>
      <c r="AY588" s="22">
        <v>39646</v>
      </c>
      <c r="AZ588" s="27">
        <v>3.6333333333333302</v>
      </c>
      <c r="BA588" t="s">
        <v>118</v>
      </c>
      <c r="BB588" s="25">
        <f t="shared" ref="BB588:BB602" si="510">IF($BA588="OD",0,IF($BA588="OS",1,IF($BA588="OU",2,IF($BA588="null",3,""))))</f>
        <v>1</v>
      </c>
      <c r="BC588" s="27">
        <v>1.28</v>
      </c>
      <c r="BD588" s="27">
        <v>12.61</v>
      </c>
      <c r="BE588" s="27">
        <v>2.1880000000000002</v>
      </c>
      <c r="BF588" s="27">
        <v>13.997999999999999</v>
      </c>
      <c r="BG588" s="27" t="str">
        <f>IF(ISERROR(VLOOKUP($J588,'[1]early late'!$G$1:$BT$134,8,FALSE)),"",VLOOKUP($J588,'[1]early late'!$G$1:$BT$134,8,FALSE))</f>
        <v/>
      </c>
      <c r="BH588" s="27" t="str">
        <f>IF(ISERROR(VLOOKUP($J588,'[1]early late'!$G$1:$BT$134,9,FALSE)),"",VLOOKUP($J588,'[1]early late'!$G$1:$BT$134,9,FALSE))</f>
        <v/>
      </c>
      <c r="BI588" s="27"/>
      <c r="BJ588">
        <v>2.4500000000000002</v>
      </c>
      <c r="BK588">
        <v>14.36</v>
      </c>
      <c r="BM588" s="28" t="s">
        <v>924</v>
      </c>
      <c r="BN588" s="28" t="str">
        <f>IF(ISERROR(VLOOKUP($J588,'[1]early late'!$G$1:$BT$134,40,FALSE)),"",VLOOKUP($J588,'[1]early late'!$G$1:$BT$134,40,FALSE))</f>
        <v/>
      </c>
      <c r="BO588" s="28" t="str">
        <f>IF(ISERROR(VLOOKUP($J588,'[1]early late'!$G$1:$BT$134,41,FALSE)),"",VLOOKUP($J588,'[1]early late'!$G$1:$BT$134,41,FALSE))</f>
        <v/>
      </c>
      <c r="BP588">
        <f t="shared" si="502"/>
        <v>0.90800000000000014</v>
      </c>
      <c r="BQ588">
        <f t="shared" si="482"/>
        <v>1.3879999999999999</v>
      </c>
      <c r="BR588">
        <f t="shared" si="483"/>
        <v>0.47999999999999976</v>
      </c>
      <c r="BS588">
        <f t="shared" si="503"/>
        <v>1.1700000000000002</v>
      </c>
      <c r="BT588">
        <f t="shared" si="484"/>
        <v>1.75</v>
      </c>
      <c r="BU588">
        <f t="shared" si="485"/>
        <v>0.58000000000000007</v>
      </c>
      <c r="BW588" s="24">
        <f t="shared" ref="BW588:BW602" si="511">IF(ISNUMBER($BB588),IF(OR($BB588=$AS588,$BB588=2),1,0),"")</f>
        <v>1</v>
      </c>
      <c r="BX588" s="24" t="str">
        <f t="shared" si="486"/>
        <v/>
      </c>
      <c r="BY588" s="24" t="str">
        <f t="shared" si="487"/>
        <v/>
      </c>
      <c r="BZ588" s="24" t="str">
        <f t="shared" si="488"/>
        <v/>
      </c>
      <c r="CA588" s="24" t="str">
        <f t="shared" si="489"/>
        <v/>
      </c>
      <c r="CB588" s="24">
        <f t="shared" si="504"/>
        <v>0</v>
      </c>
      <c r="CC588" s="24">
        <f t="shared" si="490"/>
        <v>1</v>
      </c>
      <c r="CD588" s="25">
        <f t="shared" si="491"/>
        <v>0</v>
      </c>
      <c r="CE588" s="24" t="str">
        <f t="shared" si="492"/>
        <v/>
      </c>
      <c r="CF588">
        <f t="shared" si="493"/>
        <v>1</v>
      </c>
      <c r="CG588">
        <f t="shared" si="505"/>
        <v>0</v>
      </c>
      <c r="CH588">
        <f t="shared" si="506"/>
        <v>1</v>
      </c>
      <c r="CI588">
        <f t="shared" si="507"/>
        <v>0</v>
      </c>
      <c r="CJ588">
        <f t="shared" si="508"/>
        <v>0</v>
      </c>
      <c r="CK588" t="str">
        <f t="shared" si="463"/>
        <v/>
      </c>
      <c r="CL588" t="str">
        <f t="shared" si="468"/>
        <v/>
      </c>
      <c r="CM588" t="str">
        <f t="shared" si="469"/>
        <v/>
      </c>
      <c r="CN588" t="str">
        <f t="shared" si="494"/>
        <v/>
      </c>
      <c r="CO588">
        <f t="shared" si="495"/>
        <v>1</v>
      </c>
    </row>
    <row r="589" spans="1:94" ht="16" hidden="1" x14ac:dyDescent="0.2">
      <c r="A589">
        <v>380</v>
      </c>
      <c r="B589" t="s">
        <v>980</v>
      </c>
      <c r="C589" t="s">
        <v>94</v>
      </c>
      <c r="J589" t="str">
        <f t="shared" si="475"/>
        <v>Guilford Glazer_0</v>
      </c>
      <c r="K589" s="22">
        <f>IF(ISERROR(VLOOKUP($J589,'[1]early late'!$G$1:$BT$134,4,FALSE)),"",VLOOKUP($J589,'[1]early late'!$G$1:$BT$134,4,FALSE))</f>
        <v>7869</v>
      </c>
      <c r="L589">
        <v>1</v>
      </c>
      <c r="M589" s="22" t="s">
        <v>981</v>
      </c>
      <c r="N589" s="22"/>
      <c r="O589">
        <v>0</v>
      </c>
      <c r="P589">
        <v>0</v>
      </c>
      <c r="Q589">
        <v>0</v>
      </c>
      <c r="R589">
        <f t="shared" si="476"/>
        <v>0</v>
      </c>
      <c r="S589">
        <f t="shared" si="477"/>
        <v>0</v>
      </c>
      <c r="T589">
        <f t="shared" si="478"/>
        <v>0</v>
      </c>
      <c r="U589">
        <f t="shared" si="479"/>
        <v>0</v>
      </c>
      <c r="V589">
        <f t="shared" si="480"/>
        <v>0</v>
      </c>
      <c r="W589">
        <f t="shared" si="497"/>
        <v>0</v>
      </c>
      <c r="X589">
        <f t="shared" si="481"/>
        <v>0</v>
      </c>
      <c r="Y589" s="22" t="s">
        <v>982</v>
      </c>
      <c r="Z589">
        <v>0</v>
      </c>
      <c r="AA589">
        <f t="shared" ref="AA589:AA594" si="512">IF(ISERROR(SEARCH("ptosis",Y589)),0,1)</f>
        <v>1</v>
      </c>
      <c r="AB589">
        <f t="shared" si="465"/>
        <v>0</v>
      </c>
      <c r="AC589">
        <v>0</v>
      </c>
      <c r="AD589">
        <v>0</v>
      </c>
      <c r="AE589">
        <f t="shared" si="471"/>
        <v>0</v>
      </c>
      <c r="AF589" s="23">
        <f t="shared" si="509"/>
        <v>1</v>
      </c>
      <c r="AG589">
        <f t="shared" si="499"/>
        <v>0</v>
      </c>
      <c r="AH589">
        <v>0</v>
      </c>
      <c r="AJ589">
        <f t="shared" si="466"/>
        <v>0</v>
      </c>
      <c r="AK589" s="22"/>
      <c r="AM589" t="s">
        <v>983</v>
      </c>
      <c r="AN589">
        <f>IF(ISERROR(VLOOKUP($J589,'[1]early late'!$G$1:$BT$134,6,FALSE)),"",VLOOKUP($J589,'[1]early late'!$G$1:$BT$134,6,FALSE))</f>
        <v>15</v>
      </c>
      <c r="AO589" s="24">
        <v>1</v>
      </c>
      <c r="AP589" s="25">
        <f t="shared" si="501"/>
        <v>88.873972602739727</v>
      </c>
      <c r="AQ589">
        <v>1</v>
      </c>
      <c r="AS589" s="26">
        <v>0</v>
      </c>
      <c r="AT589" s="24">
        <v>1</v>
      </c>
      <c r="AU589" s="27"/>
      <c r="AV589" s="27"/>
      <c r="AW589" s="22">
        <v>40781</v>
      </c>
      <c r="AX589" s="22">
        <f>IF(ISERROR(VLOOKUP($J589,'[1]early late'!$G$1:$BT$134,7,FALSE)),"",VLOOKUP($J589,'[1]early late'!$G$1:$BT$134,7,FALSE))</f>
        <v>40787</v>
      </c>
      <c r="AY589" s="22">
        <v>40892</v>
      </c>
      <c r="AZ589" s="27">
        <v>3.6333333333333302</v>
      </c>
      <c r="BA589" t="s">
        <v>101</v>
      </c>
      <c r="BB589" s="25">
        <f t="shared" si="510"/>
        <v>0</v>
      </c>
      <c r="BC589" s="27">
        <v>0</v>
      </c>
      <c r="BD589" s="27">
        <v>28.32</v>
      </c>
      <c r="BE589" s="27">
        <v>2.66</v>
      </c>
      <c r="BF589" s="27">
        <v>27.21</v>
      </c>
      <c r="BG589" s="27">
        <f>IF(ISERROR(VLOOKUP($J589,'[1]early late'!$G$1:$BT$134,8,FALSE)),"",VLOOKUP($J589,'[1]early late'!$G$1:$BT$134,8,FALSE))</f>
        <v>5</v>
      </c>
      <c r="BH589" s="27">
        <f>IF(ISERROR(VLOOKUP($J589,'[1]early late'!$G$1:$BT$134,9,FALSE)),"",VLOOKUP($J589,'[1]early late'!$G$1:$BT$134,9,FALSE))</f>
        <v>2.0649999999999999</v>
      </c>
      <c r="BI589" s="27"/>
      <c r="BJ589">
        <v>3.34</v>
      </c>
      <c r="BK589">
        <v>21.94</v>
      </c>
      <c r="BM589" s="28"/>
      <c r="BN589" s="28">
        <f>IF(ISERROR(VLOOKUP($J589,'[1]early late'!$G$1:$BT$134,40,FALSE)),"",VLOOKUP($J589,'[1]early late'!$G$1:$BT$134,40,FALSE))</f>
        <v>2.0649999999999999</v>
      </c>
      <c r="BO589" s="28">
        <f>IF(ISERROR(VLOOKUP($J589,'[1]early late'!$G$1:$BT$134,41,FALSE)),"",VLOOKUP($J589,'[1]early late'!$G$1:$BT$134,41,FALSE))</f>
        <v>1.2749999999999999</v>
      </c>
      <c r="BP589">
        <f t="shared" si="502"/>
        <v>2.66</v>
      </c>
      <c r="BQ589">
        <f t="shared" si="482"/>
        <v>-1.1099999999999994</v>
      </c>
      <c r="BR589">
        <f t="shared" si="483"/>
        <v>-3.7699999999999996</v>
      </c>
      <c r="BS589">
        <f t="shared" si="503"/>
        <v>3.34</v>
      </c>
      <c r="BT589">
        <f t="shared" si="484"/>
        <v>-6.379999999999999</v>
      </c>
      <c r="BU589">
        <f t="shared" si="485"/>
        <v>-9.7199999999999989</v>
      </c>
      <c r="BW589" s="24">
        <f t="shared" si="511"/>
        <v>1</v>
      </c>
      <c r="BX589" s="24">
        <f t="shared" si="486"/>
        <v>2.0699999999999998</v>
      </c>
      <c r="BY589" s="24">
        <f t="shared" si="487"/>
        <v>-0.64</v>
      </c>
      <c r="BZ589" s="24">
        <f t="shared" si="488"/>
        <v>0.82000000000000006</v>
      </c>
      <c r="CA589" s="24">
        <f t="shared" si="489"/>
        <v>1</v>
      </c>
      <c r="CB589" s="24">
        <f t="shared" si="504"/>
        <v>0</v>
      </c>
      <c r="CC589" s="24">
        <f t="shared" si="490"/>
        <v>1</v>
      </c>
      <c r="CD589" s="25">
        <f t="shared" si="491"/>
        <v>0</v>
      </c>
      <c r="CE589" s="24">
        <f t="shared" si="492"/>
        <v>1</v>
      </c>
      <c r="CF589">
        <f t="shared" si="493"/>
        <v>1</v>
      </c>
      <c r="CG589">
        <f t="shared" si="505"/>
        <v>1</v>
      </c>
      <c r="CH589">
        <f t="shared" si="506"/>
        <v>1</v>
      </c>
      <c r="CI589">
        <f t="shared" si="507"/>
        <v>0</v>
      </c>
      <c r="CJ589">
        <f t="shared" si="508"/>
        <v>1</v>
      </c>
      <c r="CK589" t="str">
        <f t="shared" si="463"/>
        <v/>
      </c>
      <c r="CL589" t="str">
        <f t="shared" si="468"/>
        <v/>
      </c>
      <c r="CM589" t="str">
        <f t="shared" si="469"/>
        <v/>
      </c>
      <c r="CN589">
        <f t="shared" si="494"/>
        <v>1</v>
      </c>
      <c r="CO589" t="str">
        <f t="shared" si="495"/>
        <v/>
      </c>
    </row>
    <row r="590" spans="1:94" ht="16" x14ac:dyDescent="0.2">
      <c r="A590">
        <v>434</v>
      </c>
      <c r="B590" t="s">
        <v>1194</v>
      </c>
      <c r="C590" t="s">
        <v>94</v>
      </c>
      <c r="D590" t="s">
        <v>1195</v>
      </c>
      <c r="E590" t="s">
        <v>1196</v>
      </c>
      <c r="F590" t="s">
        <v>97</v>
      </c>
      <c r="G590">
        <v>91343</v>
      </c>
      <c r="H590" t="s">
        <v>1197</v>
      </c>
      <c r="J590" t="str">
        <f t="shared" si="475"/>
        <v>Zahra Mousavi_0</v>
      </c>
      <c r="K590" s="22">
        <v>19444</v>
      </c>
      <c r="L590">
        <v>0</v>
      </c>
      <c r="M590" s="22"/>
      <c r="N590" s="22"/>
      <c r="O590">
        <v>0</v>
      </c>
      <c r="P590">
        <v>0</v>
      </c>
      <c r="Q590">
        <v>0</v>
      </c>
      <c r="R590">
        <f t="shared" si="476"/>
        <v>0</v>
      </c>
      <c r="S590">
        <f t="shared" si="477"/>
        <v>0</v>
      </c>
      <c r="T590">
        <f t="shared" si="478"/>
        <v>0</v>
      </c>
      <c r="U590">
        <f t="shared" si="479"/>
        <v>0</v>
      </c>
      <c r="V590">
        <f t="shared" si="480"/>
        <v>0</v>
      </c>
      <c r="W590">
        <f t="shared" si="497"/>
        <v>0</v>
      </c>
      <c r="X590">
        <f t="shared" si="481"/>
        <v>0</v>
      </c>
      <c r="Y590" s="22" t="s">
        <v>1198</v>
      </c>
      <c r="Z590">
        <v>0</v>
      </c>
      <c r="AA590">
        <f t="shared" si="512"/>
        <v>1</v>
      </c>
      <c r="AB590">
        <f t="shared" si="465"/>
        <v>0</v>
      </c>
      <c r="AC590">
        <v>0</v>
      </c>
      <c r="AD590">
        <v>0</v>
      </c>
      <c r="AE590">
        <f t="shared" si="471"/>
        <v>0</v>
      </c>
      <c r="AF590" s="23">
        <f t="shared" si="509"/>
        <v>0</v>
      </c>
      <c r="AG590">
        <f t="shared" si="499"/>
        <v>0</v>
      </c>
      <c r="AH590">
        <v>0</v>
      </c>
      <c r="AJ590">
        <f t="shared" si="466"/>
        <v>0</v>
      </c>
      <c r="AK590" s="22"/>
      <c r="AL590">
        <v>25</v>
      </c>
      <c r="AN590">
        <v>18</v>
      </c>
      <c r="AO590" s="24">
        <v>2</v>
      </c>
      <c r="AP590" s="25">
        <f t="shared" si="501"/>
        <v>49.564383561643837</v>
      </c>
      <c r="AQ590">
        <v>1</v>
      </c>
      <c r="AS590" s="26">
        <v>0</v>
      </c>
      <c r="AT590" s="24">
        <v>1</v>
      </c>
      <c r="AU590" s="27"/>
      <c r="AV590" s="27"/>
      <c r="AW590" s="22">
        <v>37799</v>
      </c>
      <c r="AX590" s="22" t="str">
        <f>IF(ISERROR(VLOOKUP($J590,'[1]early late'!$G$1:$BT$134,7,FALSE)),"",VLOOKUP($J590,'[1]early late'!$G$1:$BT$134,7,FALSE))</f>
        <v/>
      </c>
      <c r="AY590" s="22">
        <v>37833</v>
      </c>
      <c r="AZ590" s="27">
        <v>1.13333333333333</v>
      </c>
      <c r="BA590" t="s">
        <v>118</v>
      </c>
      <c r="BB590" s="25">
        <f t="shared" si="510"/>
        <v>1</v>
      </c>
      <c r="BC590" s="27">
        <v>3.96</v>
      </c>
      <c r="BD590" s="27">
        <v>9.67</v>
      </c>
      <c r="BE590" s="27">
        <v>4.42</v>
      </c>
      <c r="BF590" s="27">
        <v>10.17</v>
      </c>
      <c r="BG590" s="27" t="str">
        <f>IF(ISERROR(VLOOKUP($J590,'[1]early late'!$G$1:$BT$134,8,FALSE)),"",VLOOKUP($J590,'[1]early late'!$G$1:$BT$134,8,FALSE))</f>
        <v/>
      </c>
      <c r="BH590" s="27" t="str">
        <f>IF(ISERROR(VLOOKUP($J590,'[1]early late'!$G$1:$BT$134,9,FALSE)),"",VLOOKUP($J590,'[1]early late'!$G$1:$BT$134,9,FALSE))</f>
        <v/>
      </c>
      <c r="BI590" s="27"/>
      <c r="BJ590">
        <v>4.41</v>
      </c>
      <c r="BK590">
        <v>13.61</v>
      </c>
      <c r="BM590" s="28" t="s">
        <v>323</v>
      </c>
      <c r="BN590" s="28" t="str">
        <f>IF(ISERROR(VLOOKUP($J590,'[1]early late'!$G$1:$BT$134,40,FALSE)),"",VLOOKUP($J590,'[1]early late'!$G$1:$BT$134,40,FALSE))</f>
        <v/>
      </c>
      <c r="BO590" s="28" t="str">
        <f>IF(ISERROR(VLOOKUP($J590,'[1]early late'!$G$1:$BT$134,41,FALSE)),"",VLOOKUP($J590,'[1]early late'!$G$1:$BT$134,41,FALSE))</f>
        <v/>
      </c>
      <c r="BP590">
        <f t="shared" si="502"/>
        <v>0.45999999999999996</v>
      </c>
      <c r="BQ590">
        <f t="shared" si="482"/>
        <v>0.5</v>
      </c>
      <c r="BR590">
        <f t="shared" si="483"/>
        <v>4.0000000000000036E-2</v>
      </c>
      <c r="BS590">
        <f t="shared" si="503"/>
        <v>0.45000000000000018</v>
      </c>
      <c r="BT590">
        <f t="shared" si="484"/>
        <v>3.9399999999999995</v>
      </c>
      <c r="BU590">
        <f t="shared" si="485"/>
        <v>3.4899999999999993</v>
      </c>
      <c r="BW590" s="24">
        <f t="shared" si="511"/>
        <v>0</v>
      </c>
      <c r="BX590" s="24">
        <f t="shared" si="486"/>
        <v>0.37000000000000011</v>
      </c>
      <c r="BY590" s="24">
        <f t="shared" si="487"/>
        <v>2.5099999999999998</v>
      </c>
      <c r="BZ590" s="24">
        <f t="shared" si="488"/>
        <v>0.66000000000000014</v>
      </c>
      <c r="CA590" s="24">
        <f t="shared" si="489"/>
        <v>0</v>
      </c>
      <c r="CB590" s="24" t="str">
        <f t="shared" si="504"/>
        <v/>
      </c>
      <c r="CC590" s="24">
        <f t="shared" si="490"/>
        <v>0</v>
      </c>
      <c r="CD590" s="25">
        <f t="shared" si="491"/>
        <v>0</v>
      </c>
      <c r="CE590" s="24">
        <f t="shared" si="492"/>
        <v>1</v>
      </c>
      <c r="CF590">
        <f t="shared" si="493"/>
        <v>1</v>
      </c>
      <c r="CG590">
        <f t="shared" si="505"/>
        <v>1</v>
      </c>
      <c r="CH590">
        <f t="shared" si="506"/>
        <v>0</v>
      </c>
      <c r="CI590">
        <f t="shared" si="507"/>
        <v>1</v>
      </c>
      <c r="CJ590">
        <f t="shared" si="508"/>
        <v>1</v>
      </c>
      <c r="CK590" t="str">
        <f t="shared" si="463"/>
        <v/>
      </c>
      <c r="CL590" t="str">
        <f t="shared" si="468"/>
        <v/>
      </c>
      <c r="CM590" t="str">
        <f t="shared" si="469"/>
        <v/>
      </c>
      <c r="CN590" t="str">
        <f t="shared" si="494"/>
        <v/>
      </c>
      <c r="CO590" t="str">
        <f t="shared" si="495"/>
        <v/>
      </c>
    </row>
    <row r="591" spans="1:94" ht="16" hidden="1" x14ac:dyDescent="0.2">
      <c r="A591">
        <v>435</v>
      </c>
      <c r="B591" t="s">
        <v>1199</v>
      </c>
      <c r="C591" t="s">
        <v>94</v>
      </c>
      <c r="D591" t="s">
        <v>1200</v>
      </c>
      <c r="E591" t="s">
        <v>364</v>
      </c>
      <c r="F591" t="s">
        <v>97</v>
      </c>
      <c r="G591">
        <v>90232</v>
      </c>
      <c r="H591" t="s">
        <v>1201</v>
      </c>
      <c r="J591" t="str">
        <f t="shared" si="475"/>
        <v>Agnes Simms_0</v>
      </c>
      <c r="K591" s="22">
        <v>8632</v>
      </c>
      <c r="L591">
        <v>1</v>
      </c>
      <c r="M591" s="22" t="s">
        <v>425</v>
      </c>
      <c r="N591" s="22"/>
      <c r="O591">
        <v>0</v>
      </c>
      <c r="P591">
        <v>0</v>
      </c>
      <c r="Q591">
        <v>0</v>
      </c>
      <c r="R591">
        <f t="shared" si="476"/>
        <v>0</v>
      </c>
      <c r="S591">
        <f t="shared" si="477"/>
        <v>1</v>
      </c>
      <c r="T591">
        <f t="shared" si="478"/>
        <v>0</v>
      </c>
      <c r="U591">
        <f t="shared" si="479"/>
        <v>0</v>
      </c>
      <c r="V591">
        <f t="shared" si="480"/>
        <v>0</v>
      </c>
      <c r="W591">
        <f t="shared" si="497"/>
        <v>0</v>
      </c>
      <c r="X591">
        <f t="shared" si="481"/>
        <v>0</v>
      </c>
      <c r="Y591" s="32" t="s">
        <v>1202</v>
      </c>
      <c r="Z591">
        <v>0</v>
      </c>
      <c r="AA591">
        <f t="shared" si="512"/>
        <v>1</v>
      </c>
      <c r="AB591">
        <f t="shared" si="465"/>
        <v>0</v>
      </c>
      <c r="AC591">
        <v>0</v>
      </c>
      <c r="AD591">
        <v>0</v>
      </c>
      <c r="AE591">
        <f t="shared" si="471"/>
        <v>0</v>
      </c>
      <c r="AF591" s="23">
        <f t="shared" si="509"/>
        <v>0</v>
      </c>
      <c r="AG591">
        <f t="shared" si="499"/>
        <v>1</v>
      </c>
      <c r="AH591">
        <v>0</v>
      </c>
      <c r="AJ591">
        <f t="shared" si="466"/>
        <v>0</v>
      </c>
      <c r="AK591" s="22"/>
      <c r="AN591">
        <v>15</v>
      </c>
      <c r="AO591" s="24">
        <v>2</v>
      </c>
      <c r="AP591" s="25">
        <f t="shared" si="501"/>
        <v>84.709589041095896</v>
      </c>
      <c r="AQ591">
        <v>2</v>
      </c>
      <c r="AS591" s="26">
        <v>0</v>
      </c>
      <c r="AT591" s="24">
        <v>1</v>
      </c>
      <c r="AU591" s="27"/>
      <c r="AV591" s="27"/>
      <c r="AW591" s="22">
        <v>40002</v>
      </c>
      <c r="AX591" s="22" t="str">
        <f>IF(ISERROR(VLOOKUP($J591,'[1]early late'!$G$1:$BT$134,7,FALSE)),"",VLOOKUP($J591,'[1]early late'!$G$1:$BT$134,7,FALSE))</f>
        <v/>
      </c>
      <c r="AY591" s="22">
        <v>40091</v>
      </c>
      <c r="AZ591" s="27">
        <f t="shared" ref="AZ591:AZ597" si="513">IF(AND(ISNUMBER(AW591),ISNUMBER(AY591)),DAYS360(AW591,AY591)/30,"")</f>
        <v>2.9</v>
      </c>
      <c r="BA591" t="s">
        <v>118</v>
      </c>
      <c r="BB591" s="25">
        <f t="shared" si="510"/>
        <v>1</v>
      </c>
      <c r="BC591" s="27">
        <v>2.92</v>
      </c>
      <c r="BD591" s="27">
        <v>8.94</v>
      </c>
      <c r="BE591" s="27">
        <v>3.72</v>
      </c>
      <c r="BF591" s="27">
        <v>10.130000000000001</v>
      </c>
      <c r="BG591" s="27" t="str">
        <f>IF(ISERROR(VLOOKUP($J591,'[1]early late'!$G$1:$BT$134,8,FALSE)),"",VLOOKUP($J591,'[1]early late'!$G$1:$BT$134,8,FALSE))</f>
        <v/>
      </c>
      <c r="BH591" s="27" t="str">
        <f>IF(ISERROR(VLOOKUP($J591,'[1]early late'!$G$1:$BT$134,9,FALSE)),"",VLOOKUP($J591,'[1]early late'!$G$1:$BT$134,9,FALSE))</f>
        <v/>
      </c>
      <c r="BI591" s="27"/>
      <c r="BJ591" s="27">
        <v>2.88</v>
      </c>
      <c r="BK591">
        <v>9.36</v>
      </c>
      <c r="BM591" s="28" t="s">
        <v>1203</v>
      </c>
      <c r="BN591" s="28" t="str">
        <f>IF(ISERROR(VLOOKUP($J591,'[1]early late'!$G$1:$BT$134,40,FALSE)),"",VLOOKUP($J591,'[1]early late'!$G$1:$BT$134,40,FALSE))</f>
        <v/>
      </c>
      <c r="BO591" s="28" t="str">
        <f>IF(ISERROR(VLOOKUP($J591,'[1]early late'!$G$1:$BT$134,41,FALSE)),"",VLOOKUP($J591,'[1]early late'!$G$1:$BT$134,41,FALSE))</f>
        <v/>
      </c>
      <c r="BP591">
        <f t="shared" si="502"/>
        <v>0.80000000000000027</v>
      </c>
      <c r="BQ591">
        <f t="shared" si="482"/>
        <v>1.1900000000000013</v>
      </c>
      <c r="BR591">
        <f t="shared" si="483"/>
        <v>0.39000000000000101</v>
      </c>
      <c r="BS591">
        <f t="shared" si="503"/>
        <v>-4.0000000000000036E-2</v>
      </c>
      <c r="BT591">
        <f t="shared" si="484"/>
        <v>0.41999999999999993</v>
      </c>
      <c r="BU591">
        <f t="shared" si="485"/>
        <v>0.45999999999999996</v>
      </c>
      <c r="BW591" s="24">
        <f t="shared" si="511"/>
        <v>0</v>
      </c>
      <c r="BX591" s="24" t="str">
        <f t="shared" si="486"/>
        <v/>
      </c>
      <c r="BY591" s="24" t="str">
        <f t="shared" si="487"/>
        <v/>
      </c>
      <c r="BZ591" s="24" t="str">
        <f t="shared" si="488"/>
        <v/>
      </c>
      <c r="CA591" s="24" t="str">
        <f t="shared" si="489"/>
        <v/>
      </c>
      <c r="CB591" s="24" t="str">
        <f t="shared" si="504"/>
        <v/>
      </c>
      <c r="CC591" s="24">
        <f t="shared" si="490"/>
        <v>1</v>
      </c>
      <c r="CD591" s="25">
        <f t="shared" si="491"/>
        <v>0</v>
      </c>
      <c r="CE591" s="24" t="str">
        <f t="shared" si="492"/>
        <v/>
      </c>
      <c r="CF591">
        <f t="shared" si="493"/>
        <v>1</v>
      </c>
      <c r="CG591">
        <f t="shared" si="505"/>
        <v>1</v>
      </c>
      <c r="CH591">
        <f t="shared" si="506"/>
        <v>0</v>
      </c>
      <c r="CI591">
        <f t="shared" si="507"/>
        <v>0</v>
      </c>
      <c r="CJ591">
        <f t="shared" si="508"/>
        <v>1</v>
      </c>
      <c r="CK591" t="str">
        <f t="shared" si="463"/>
        <v/>
      </c>
      <c r="CL591" t="str">
        <f t="shared" si="468"/>
        <v/>
      </c>
      <c r="CM591" t="str">
        <f t="shared" si="469"/>
        <v/>
      </c>
      <c r="CN591" t="str">
        <f t="shared" si="494"/>
        <v/>
      </c>
      <c r="CO591" t="str">
        <f t="shared" si="495"/>
        <v/>
      </c>
    </row>
    <row r="592" spans="1:94" ht="16" x14ac:dyDescent="0.2">
      <c r="A592">
        <v>437</v>
      </c>
      <c r="B592" t="s">
        <v>1205</v>
      </c>
      <c r="C592" t="s">
        <v>94</v>
      </c>
      <c r="J592" t="str">
        <f t="shared" si="475"/>
        <v>Alonzo Lewis_0</v>
      </c>
      <c r="K592" s="22">
        <v>11690</v>
      </c>
      <c r="L592">
        <v>1</v>
      </c>
      <c r="M592" s="22" t="s">
        <v>1206</v>
      </c>
      <c r="N592" s="22"/>
      <c r="O592">
        <v>0</v>
      </c>
      <c r="P592">
        <v>0</v>
      </c>
      <c r="Q592">
        <v>0</v>
      </c>
      <c r="R592">
        <f t="shared" si="476"/>
        <v>0</v>
      </c>
      <c r="S592">
        <f t="shared" si="477"/>
        <v>0</v>
      </c>
      <c r="T592">
        <f t="shared" si="478"/>
        <v>0</v>
      </c>
      <c r="U592">
        <f t="shared" si="479"/>
        <v>0</v>
      </c>
      <c r="V592">
        <f t="shared" si="480"/>
        <v>0</v>
      </c>
      <c r="W592">
        <f t="shared" si="497"/>
        <v>1</v>
      </c>
      <c r="X592">
        <f t="shared" si="481"/>
        <v>0</v>
      </c>
      <c r="Y592" s="32" t="s">
        <v>1207</v>
      </c>
      <c r="Z592">
        <v>0</v>
      </c>
      <c r="AA592">
        <f t="shared" si="512"/>
        <v>1</v>
      </c>
      <c r="AB592">
        <f t="shared" si="465"/>
        <v>0</v>
      </c>
      <c r="AC592">
        <v>0</v>
      </c>
      <c r="AD592">
        <v>0</v>
      </c>
      <c r="AE592">
        <f t="shared" si="471"/>
        <v>0</v>
      </c>
      <c r="AF592" s="23">
        <f t="shared" si="509"/>
        <v>0</v>
      </c>
      <c r="AG592">
        <f t="shared" si="499"/>
        <v>0</v>
      </c>
      <c r="AH592">
        <v>0</v>
      </c>
      <c r="AJ592">
        <f t="shared" si="466"/>
        <v>0</v>
      </c>
      <c r="AK592" s="22"/>
      <c r="AN592">
        <v>15</v>
      </c>
      <c r="AO592" s="24">
        <v>1</v>
      </c>
      <c r="AP592" s="25">
        <f t="shared" si="501"/>
        <v>78.61369863013698</v>
      </c>
      <c r="AQ592">
        <v>2</v>
      </c>
      <c r="AS592" s="26">
        <v>0</v>
      </c>
      <c r="AT592" s="24">
        <v>1</v>
      </c>
      <c r="AU592" s="27"/>
      <c r="AV592" s="27"/>
      <c r="AW592" s="29">
        <v>40802</v>
      </c>
      <c r="AX592" s="22" t="str">
        <f>IF(ISERROR(VLOOKUP($J592,'[1]early late'!$G$1:$BT$134,7,FALSE)),"",VLOOKUP($J592,'[1]early late'!$G$1:$BT$134,7,FALSE))</f>
        <v/>
      </c>
      <c r="AY592" s="29">
        <v>40835</v>
      </c>
      <c r="AZ592" s="27">
        <f t="shared" si="513"/>
        <v>1.1000000000000001</v>
      </c>
      <c r="BA592" t="s">
        <v>101</v>
      </c>
      <c r="BB592" s="25">
        <f t="shared" si="510"/>
        <v>0</v>
      </c>
      <c r="BC592">
        <v>1.68</v>
      </c>
      <c r="BD592">
        <v>31.06</v>
      </c>
      <c r="BE592">
        <v>2.69</v>
      </c>
      <c r="BF592">
        <v>30.48</v>
      </c>
      <c r="BG592" s="27" t="str">
        <f>IF(ISERROR(VLOOKUP($J592,'[1]early late'!$G$1:$BT$134,8,FALSE)),"",VLOOKUP($J592,'[1]early late'!$G$1:$BT$134,8,FALSE))</f>
        <v/>
      </c>
      <c r="BH592" s="27" t="str">
        <f>IF(ISERROR(VLOOKUP($J592,'[1]early late'!$G$1:$BT$134,9,FALSE)),"",VLOOKUP($J592,'[1]early late'!$G$1:$BT$134,9,FALSE))</f>
        <v/>
      </c>
      <c r="BJ592">
        <v>3.07</v>
      </c>
      <c r="BK592">
        <v>27.89</v>
      </c>
      <c r="BM592" t="s">
        <v>1208</v>
      </c>
      <c r="BN592" s="28" t="str">
        <f>IF(ISERROR(VLOOKUP($J592,'[1]early late'!$G$1:$BT$134,40,FALSE)),"",VLOOKUP($J592,'[1]early late'!$G$1:$BT$134,40,FALSE))</f>
        <v/>
      </c>
      <c r="BO592" s="28" t="str">
        <f>IF(ISERROR(VLOOKUP($J592,'[1]early late'!$G$1:$BT$134,41,FALSE)),"",VLOOKUP($J592,'[1]early late'!$G$1:$BT$134,41,FALSE))</f>
        <v/>
      </c>
      <c r="BP592">
        <f t="shared" si="502"/>
        <v>1.01</v>
      </c>
      <c r="BQ592">
        <f t="shared" si="482"/>
        <v>-0.57999999999999829</v>
      </c>
      <c r="BR592">
        <f t="shared" si="483"/>
        <v>-1.5899999999999983</v>
      </c>
      <c r="BS592">
        <f t="shared" si="503"/>
        <v>1.39</v>
      </c>
      <c r="BT592">
        <f t="shared" si="484"/>
        <v>-3.1699999999999982</v>
      </c>
      <c r="BU592">
        <f t="shared" si="485"/>
        <v>-4.5599999999999987</v>
      </c>
      <c r="BW592" s="24">
        <f t="shared" si="511"/>
        <v>1</v>
      </c>
      <c r="BX592" s="24" t="str">
        <f t="shared" si="486"/>
        <v/>
      </c>
      <c r="BY592" s="24" t="str">
        <f t="shared" si="487"/>
        <v/>
      </c>
      <c r="BZ592" s="24" t="str">
        <f t="shared" si="488"/>
        <v/>
      </c>
      <c r="CA592" s="24" t="str">
        <f t="shared" si="489"/>
        <v/>
      </c>
      <c r="CB592" s="24">
        <f t="shared" si="504"/>
        <v>0</v>
      </c>
      <c r="CC592" s="24">
        <f t="shared" si="490"/>
        <v>0</v>
      </c>
      <c r="CD592" s="25">
        <f t="shared" si="491"/>
        <v>0</v>
      </c>
      <c r="CE592" s="24" t="str">
        <f t="shared" si="492"/>
        <v/>
      </c>
      <c r="CF592">
        <f t="shared" si="493"/>
        <v>1</v>
      </c>
      <c r="CG592">
        <f t="shared" si="505"/>
        <v>1</v>
      </c>
      <c r="CH592">
        <f t="shared" si="506"/>
        <v>1</v>
      </c>
      <c r="CI592">
        <f t="shared" si="507"/>
        <v>0</v>
      </c>
      <c r="CJ592">
        <f t="shared" si="508"/>
        <v>1</v>
      </c>
      <c r="CK592" t="str">
        <f t="shared" si="463"/>
        <v/>
      </c>
      <c r="CL592" t="str">
        <f t="shared" si="468"/>
        <v/>
      </c>
      <c r="CM592" t="str">
        <f t="shared" si="469"/>
        <v/>
      </c>
      <c r="CN592" t="str">
        <f t="shared" si="494"/>
        <v/>
      </c>
      <c r="CO592" t="str">
        <f t="shared" si="495"/>
        <v/>
      </c>
    </row>
    <row r="593" spans="1:93" ht="16" hidden="1" x14ac:dyDescent="0.2">
      <c r="A593">
        <v>439</v>
      </c>
      <c r="B593" t="s">
        <v>1210</v>
      </c>
      <c r="C593" t="s">
        <v>94</v>
      </c>
      <c r="J593" t="str">
        <f t="shared" si="475"/>
        <v>Charles Gates_0</v>
      </c>
      <c r="K593" s="22">
        <v>14697</v>
      </c>
      <c r="L593">
        <v>1</v>
      </c>
      <c r="M593" s="22" t="s">
        <v>1003</v>
      </c>
      <c r="N593" s="22"/>
      <c r="O593">
        <v>0</v>
      </c>
      <c r="P593">
        <v>0</v>
      </c>
      <c r="Q593">
        <v>0</v>
      </c>
      <c r="R593">
        <f t="shared" si="476"/>
        <v>0</v>
      </c>
      <c r="S593">
        <f t="shared" si="477"/>
        <v>1</v>
      </c>
      <c r="T593">
        <f t="shared" si="478"/>
        <v>0</v>
      </c>
      <c r="U593">
        <f t="shared" si="479"/>
        <v>0</v>
      </c>
      <c r="V593">
        <f t="shared" si="480"/>
        <v>0</v>
      </c>
      <c r="W593">
        <f t="shared" si="497"/>
        <v>0</v>
      </c>
      <c r="X593">
        <f t="shared" si="481"/>
        <v>0</v>
      </c>
      <c r="Y593" s="22" t="s">
        <v>1211</v>
      </c>
      <c r="Z593">
        <v>0</v>
      </c>
      <c r="AA593">
        <f t="shared" si="512"/>
        <v>1</v>
      </c>
      <c r="AB593">
        <f t="shared" si="465"/>
        <v>1</v>
      </c>
      <c r="AC593">
        <v>1</v>
      </c>
      <c r="AD593">
        <v>0</v>
      </c>
      <c r="AE593">
        <f t="shared" si="471"/>
        <v>0</v>
      </c>
      <c r="AF593" s="23">
        <v>1</v>
      </c>
      <c r="AG593">
        <f t="shared" si="499"/>
        <v>0</v>
      </c>
      <c r="AH593">
        <v>0</v>
      </c>
      <c r="AJ593">
        <f t="shared" si="466"/>
        <v>0</v>
      </c>
      <c r="AK593" s="22" t="s">
        <v>1212</v>
      </c>
      <c r="AN593">
        <v>15</v>
      </c>
      <c r="AO593" s="24">
        <v>1</v>
      </c>
      <c r="AP593" s="25">
        <f t="shared" si="501"/>
        <v>71.397260273972606</v>
      </c>
      <c r="AQ593">
        <v>2</v>
      </c>
      <c r="AS593" s="26">
        <v>0</v>
      </c>
      <c r="AT593" s="24">
        <v>1</v>
      </c>
      <c r="AU593" s="27"/>
      <c r="AV593" s="27"/>
      <c r="AW593" s="29">
        <v>41138</v>
      </c>
      <c r="AX593" s="22" t="str">
        <f>IF(ISERROR(VLOOKUP($J593,'[1]early late'!$G$1:$BT$134,7,FALSE)),"",VLOOKUP($J593,'[1]early late'!$G$1:$BT$134,7,FALSE))</f>
        <v/>
      </c>
      <c r="AY593" s="29">
        <v>41171</v>
      </c>
      <c r="AZ593" s="27">
        <f t="shared" si="513"/>
        <v>1.0666666666666667</v>
      </c>
      <c r="BA593" t="s">
        <v>118</v>
      </c>
      <c r="BB593" s="25">
        <f t="shared" si="510"/>
        <v>1</v>
      </c>
      <c r="BC593">
        <v>-5.66</v>
      </c>
      <c r="BD593">
        <v>24.8</v>
      </c>
      <c r="BE593">
        <v>-5.66</v>
      </c>
      <c r="BF593">
        <v>23.27</v>
      </c>
      <c r="BG593" s="27" t="str">
        <f>IF(ISERROR(VLOOKUP($J593,'[1]early late'!$G$1:$BT$134,8,FALSE)),"",VLOOKUP($J593,'[1]early late'!$G$1:$BT$134,8,FALSE))</f>
        <v/>
      </c>
      <c r="BH593" s="27" t="str">
        <f>IF(ISERROR(VLOOKUP($J593,'[1]early late'!$G$1:$BT$134,9,FALSE)),"",VLOOKUP($J593,'[1]early late'!$G$1:$BT$134,9,FALSE))</f>
        <v/>
      </c>
      <c r="BJ593">
        <v>2.68</v>
      </c>
      <c r="BK593">
        <v>21.25</v>
      </c>
      <c r="BM593" t="s">
        <v>1213</v>
      </c>
      <c r="BN593" s="28" t="str">
        <f>IF(ISERROR(VLOOKUP($J593,'[1]early late'!$G$1:$BT$134,40,FALSE)),"",VLOOKUP($J593,'[1]early late'!$G$1:$BT$134,40,FALSE))</f>
        <v/>
      </c>
      <c r="BO593" s="28" t="str">
        <f>IF(ISERROR(VLOOKUP($J593,'[1]early late'!$G$1:$BT$134,41,FALSE)),"",VLOOKUP($J593,'[1]early late'!$G$1:$BT$134,41,FALSE))</f>
        <v/>
      </c>
      <c r="BP593">
        <f t="shared" si="502"/>
        <v>0</v>
      </c>
      <c r="BQ593">
        <f t="shared" si="482"/>
        <v>-1.5300000000000011</v>
      </c>
      <c r="BR593">
        <f t="shared" si="483"/>
        <v>-1.5300000000000011</v>
      </c>
      <c r="BS593">
        <f t="shared" si="503"/>
        <v>8.34</v>
      </c>
      <c r="BT593">
        <f t="shared" si="484"/>
        <v>-3.5500000000000007</v>
      </c>
      <c r="BU593">
        <f t="shared" si="485"/>
        <v>-11.89</v>
      </c>
      <c r="BW593" s="24">
        <f t="shared" si="511"/>
        <v>0</v>
      </c>
      <c r="BX593" s="24" t="str">
        <f t="shared" si="486"/>
        <v/>
      </c>
      <c r="BY593" s="24" t="str">
        <f t="shared" si="487"/>
        <v/>
      </c>
      <c r="BZ593" s="24" t="str">
        <f t="shared" si="488"/>
        <v/>
      </c>
      <c r="CA593" s="24" t="str">
        <f t="shared" si="489"/>
        <v/>
      </c>
      <c r="CB593" s="24" t="str">
        <f t="shared" si="504"/>
        <v/>
      </c>
      <c r="CC593" s="24">
        <f t="shared" si="490"/>
        <v>1</v>
      </c>
      <c r="CD593" s="25">
        <f t="shared" si="491"/>
        <v>0</v>
      </c>
      <c r="CE593" s="24" t="str">
        <f t="shared" si="492"/>
        <v/>
      </c>
      <c r="CF593">
        <f t="shared" si="493"/>
        <v>1</v>
      </c>
      <c r="CG593">
        <f t="shared" si="505"/>
        <v>1</v>
      </c>
      <c r="CH593">
        <f t="shared" si="506"/>
        <v>1</v>
      </c>
      <c r="CI593">
        <f t="shared" si="507"/>
        <v>0</v>
      </c>
      <c r="CJ593">
        <f t="shared" si="508"/>
        <v>1</v>
      </c>
      <c r="CK593" t="str">
        <f t="shared" si="463"/>
        <v/>
      </c>
      <c r="CL593" t="str">
        <f t="shared" si="468"/>
        <v/>
      </c>
      <c r="CM593" t="str">
        <f t="shared" si="469"/>
        <v/>
      </c>
      <c r="CN593">
        <f t="shared" si="494"/>
        <v>1</v>
      </c>
      <c r="CO593">
        <f t="shared" si="495"/>
        <v>1</v>
      </c>
    </row>
    <row r="594" spans="1:93" ht="16" hidden="1" x14ac:dyDescent="0.2">
      <c r="A594">
        <v>455</v>
      </c>
      <c r="B594" t="s">
        <v>1277</v>
      </c>
      <c r="C594" t="s">
        <v>94</v>
      </c>
      <c r="D594" t="s">
        <v>1278</v>
      </c>
      <c r="E594" t="s">
        <v>308</v>
      </c>
      <c r="F594" t="s">
        <v>97</v>
      </c>
      <c r="G594">
        <v>91436</v>
      </c>
      <c r="H594" t="s">
        <v>1279</v>
      </c>
      <c r="J594" t="str">
        <f t="shared" si="475"/>
        <v>Eleanor Safady_0</v>
      </c>
      <c r="K594" s="22">
        <v>12591</v>
      </c>
      <c r="L594">
        <v>1</v>
      </c>
      <c r="M594" t="s">
        <v>1280</v>
      </c>
      <c r="O594">
        <v>0</v>
      </c>
      <c r="P594">
        <v>0</v>
      </c>
      <c r="Q594">
        <v>0</v>
      </c>
      <c r="R594">
        <f t="shared" si="476"/>
        <v>0</v>
      </c>
      <c r="S594">
        <f t="shared" si="477"/>
        <v>0</v>
      </c>
      <c r="T594">
        <f t="shared" si="478"/>
        <v>0</v>
      </c>
      <c r="U594">
        <f t="shared" si="479"/>
        <v>0</v>
      </c>
      <c r="V594">
        <f t="shared" si="480"/>
        <v>0</v>
      </c>
      <c r="W594">
        <f t="shared" si="497"/>
        <v>0</v>
      </c>
      <c r="X594">
        <f t="shared" si="481"/>
        <v>0</v>
      </c>
      <c r="Y594" s="22" t="s">
        <v>1281</v>
      </c>
      <c r="Z594">
        <v>0</v>
      </c>
      <c r="AA594">
        <f t="shared" si="512"/>
        <v>1</v>
      </c>
      <c r="AB594">
        <f t="shared" si="465"/>
        <v>1</v>
      </c>
      <c r="AC594">
        <v>1</v>
      </c>
      <c r="AD594">
        <v>0</v>
      </c>
      <c r="AE594">
        <f t="shared" si="471"/>
        <v>0</v>
      </c>
      <c r="AF594" s="23">
        <f t="shared" ref="AF594:AF630" si="514">IF(ISERROR(SEARCH("canth",Y594)),0,1)</f>
        <v>0</v>
      </c>
      <c r="AG594">
        <f t="shared" si="499"/>
        <v>0</v>
      </c>
      <c r="AH594">
        <v>0</v>
      </c>
      <c r="AJ594">
        <f t="shared" si="466"/>
        <v>0</v>
      </c>
      <c r="AK594">
        <v>365.9</v>
      </c>
      <c r="AN594">
        <v>11</v>
      </c>
      <c r="AO594" s="24">
        <v>2</v>
      </c>
      <c r="AP594" s="25">
        <f t="shared" si="501"/>
        <v>70.849315068493155</v>
      </c>
      <c r="AQ594">
        <v>2</v>
      </c>
      <c r="AS594" s="26">
        <v>0</v>
      </c>
      <c r="AT594" s="24">
        <v>1</v>
      </c>
      <c r="AU594" s="27"/>
      <c r="AV594" s="27"/>
      <c r="AW594" s="22">
        <v>38828</v>
      </c>
      <c r="AX594" s="22" t="str">
        <f>IF(ISERROR(VLOOKUP($J594,'[1]early late'!$G$1:$BT$134,7,FALSE)),"",VLOOKUP($J594,'[1]early late'!$G$1:$BT$134,7,FALSE))</f>
        <v/>
      </c>
      <c r="AY594" s="22">
        <v>39149</v>
      </c>
      <c r="AZ594" s="27">
        <f t="shared" si="513"/>
        <v>10.566666666666666</v>
      </c>
      <c r="BA594" t="s">
        <v>118</v>
      </c>
      <c r="BB594" s="25">
        <f t="shared" si="510"/>
        <v>1</v>
      </c>
      <c r="BC594" s="27">
        <v>2.0499999999999998</v>
      </c>
      <c r="BD594" s="27">
        <v>13.32</v>
      </c>
      <c r="BE594" s="27">
        <v>0.52</v>
      </c>
      <c r="BF594" s="27">
        <v>18.03</v>
      </c>
      <c r="BG594" s="27" t="str">
        <f>IF(ISERROR(VLOOKUP($J594,'[1]early late'!$G$1:$BT$134,8,FALSE)),"",VLOOKUP($J594,'[1]early late'!$G$1:$BT$134,8,FALSE))</f>
        <v/>
      </c>
      <c r="BH594" s="27" t="str">
        <f>IF(ISERROR(VLOOKUP($J594,'[1]early late'!$G$1:$BT$134,9,FALSE)),"",VLOOKUP($J594,'[1]early late'!$G$1:$BT$134,9,FALSE))</f>
        <v/>
      </c>
      <c r="BI594" s="27"/>
      <c r="BJ594">
        <v>3.25</v>
      </c>
      <c r="BK594">
        <v>13.16</v>
      </c>
      <c r="BM594" s="28" t="s">
        <v>1282</v>
      </c>
      <c r="BN594" s="28" t="str">
        <f>IF(ISERROR(VLOOKUP($J594,'[1]early late'!$G$1:$BT$134,40,FALSE)),"",VLOOKUP($J594,'[1]early late'!$G$1:$BT$134,40,FALSE))</f>
        <v/>
      </c>
      <c r="BO594" s="28" t="str">
        <f>IF(ISERROR(VLOOKUP($J594,'[1]early late'!$G$1:$BT$134,41,FALSE)),"",VLOOKUP($J594,'[1]early late'!$G$1:$BT$134,41,FALSE))</f>
        <v/>
      </c>
      <c r="BP594">
        <f t="shared" si="502"/>
        <v>-1.5299999999999998</v>
      </c>
      <c r="BQ594">
        <f t="shared" si="482"/>
        <v>4.7100000000000009</v>
      </c>
      <c r="BR594">
        <f t="shared" si="483"/>
        <v>6.24</v>
      </c>
      <c r="BS594">
        <f t="shared" si="503"/>
        <v>1.2000000000000002</v>
      </c>
      <c r="BT594">
        <f t="shared" si="484"/>
        <v>-0.16000000000000014</v>
      </c>
      <c r="BU594">
        <f t="shared" si="485"/>
        <v>-1.3599999999999994</v>
      </c>
      <c r="BW594" s="24">
        <f t="shared" si="511"/>
        <v>0</v>
      </c>
      <c r="BX594" s="24" t="str">
        <f t="shared" si="486"/>
        <v/>
      </c>
      <c r="BY594" s="24" t="str">
        <f t="shared" si="487"/>
        <v/>
      </c>
      <c r="BZ594" s="24" t="str">
        <f t="shared" si="488"/>
        <v/>
      </c>
      <c r="CA594" s="24" t="str">
        <f t="shared" si="489"/>
        <v/>
      </c>
      <c r="CB594" s="24" t="str">
        <f t="shared" si="504"/>
        <v/>
      </c>
      <c r="CC594" s="24">
        <f t="shared" si="490"/>
        <v>1</v>
      </c>
      <c r="CD594" s="25">
        <f t="shared" si="491"/>
        <v>0</v>
      </c>
      <c r="CE594" s="24" t="str">
        <f t="shared" si="492"/>
        <v/>
      </c>
      <c r="CF594">
        <f t="shared" si="493"/>
        <v>1</v>
      </c>
      <c r="CG594">
        <f t="shared" si="505"/>
        <v>1</v>
      </c>
      <c r="CH594">
        <f t="shared" si="506"/>
        <v>1</v>
      </c>
      <c r="CI594">
        <f t="shared" si="507"/>
        <v>0</v>
      </c>
      <c r="CJ594">
        <f t="shared" si="508"/>
        <v>1</v>
      </c>
      <c r="CK594" t="str">
        <f t="shared" si="463"/>
        <v/>
      </c>
      <c r="CL594" t="str">
        <f t="shared" si="468"/>
        <v/>
      </c>
      <c r="CM594" t="str">
        <f t="shared" si="469"/>
        <v/>
      </c>
      <c r="CN594" t="str">
        <f t="shared" si="494"/>
        <v/>
      </c>
      <c r="CO594">
        <f t="shared" si="495"/>
        <v>1</v>
      </c>
    </row>
    <row r="595" spans="1:93" ht="16" hidden="1" x14ac:dyDescent="0.2">
      <c r="A595">
        <v>485</v>
      </c>
      <c r="B595" t="s">
        <v>1377</v>
      </c>
      <c r="C595" t="s">
        <v>94</v>
      </c>
      <c r="D595" t="s">
        <v>1378</v>
      </c>
      <c r="E595" t="s">
        <v>1379</v>
      </c>
      <c r="F595" t="s">
        <v>1380</v>
      </c>
      <c r="G595">
        <v>6903</v>
      </c>
      <c r="H595" t="s">
        <v>1381</v>
      </c>
      <c r="J595" t="str">
        <f t="shared" si="475"/>
        <v>June Rice_0</v>
      </c>
      <c r="K595" s="22">
        <v>18555</v>
      </c>
      <c r="L595">
        <v>0</v>
      </c>
      <c r="M595" s="22"/>
      <c r="N595" s="22"/>
      <c r="O595">
        <v>0</v>
      </c>
      <c r="P595">
        <v>0</v>
      </c>
      <c r="Q595">
        <v>0</v>
      </c>
      <c r="R595">
        <f t="shared" si="476"/>
        <v>0</v>
      </c>
      <c r="S595">
        <f t="shared" si="477"/>
        <v>0</v>
      </c>
      <c r="T595">
        <f t="shared" si="478"/>
        <v>0</v>
      </c>
      <c r="U595">
        <f t="shared" si="479"/>
        <v>0</v>
      </c>
      <c r="V595">
        <f t="shared" si="480"/>
        <v>0</v>
      </c>
      <c r="W595">
        <f t="shared" si="497"/>
        <v>0</v>
      </c>
      <c r="X595">
        <f t="shared" si="481"/>
        <v>0</v>
      </c>
      <c r="Y595" s="22" t="s">
        <v>1382</v>
      </c>
      <c r="Z595">
        <v>0</v>
      </c>
      <c r="AA595">
        <v>1</v>
      </c>
      <c r="AB595">
        <f t="shared" si="465"/>
        <v>1</v>
      </c>
      <c r="AC595">
        <v>0</v>
      </c>
      <c r="AD595">
        <v>1</v>
      </c>
      <c r="AE595">
        <f t="shared" si="471"/>
        <v>0</v>
      </c>
      <c r="AF595" s="23">
        <f t="shared" si="514"/>
        <v>0</v>
      </c>
      <c r="AG595">
        <f t="shared" si="499"/>
        <v>0</v>
      </c>
      <c r="AH595">
        <v>0</v>
      </c>
      <c r="AJ595">
        <f t="shared" si="466"/>
        <v>0</v>
      </c>
      <c r="AK595" s="22" t="s">
        <v>1383</v>
      </c>
      <c r="AL595">
        <v>28</v>
      </c>
      <c r="AM595">
        <v>10</v>
      </c>
      <c r="AN595">
        <v>15</v>
      </c>
      <c r="AO595" s="24">
        <v>2</v>
      </c>
      <c r="AP595" s="25">
        <f t="shared" si="501"/>
        <v>52.698630136986303</v>
      </c>
      <c r="AQ595">
        <v>2</v>
      </c>
      <c r="AS595" s="26">
        <v>0</v>
      </c>
      <c r="AT595" s="24">
        <v>1</v>
      </c>
      <c r="AU595" s="27"/>
      <c r="AV595" s="27"/>
      <c r="AW595" s="22">
        <v>38070</v>
      </c>
      <c r="AX595" s="22" t="str">
        <f>IF(ISERROR(VLOOKUP($J595,'[1]early late'!$G$1:$BT$134,7,FALSE)),"",VLOOKUP($J595,'[1]early late'!$G$1:$BT$134,7,FALSE))</f>
        <v/>
      </c>
      <c r="AY595" s="22">
        <v>40833</v>
      </c>
      <c r="AZ595" s="27">
        <f t="shared" si="513"/>
        <v>90.766666666666666</v>
      </c>
      <c r="BA595" t="s">
        <v>1235</v>
      </c>
      <c r="BB595" s="25">
        <f t="shared" si="510"/>
        <v>3</v>
      </c>
      <c r="BC595" s="27">
        <v>4.8209999999999997</v>
      </c>
      <c r="BD595" s="27">
        <v>17.420999999999999</v>
      </c>
      <c r="BE595" s="27"/>
      <c r="BF595" s="27"/>
      <c r="BG595" s="27" t="str">
        <f>IF(ISERROR(VLOOKUP($J595,'[1]early late'!$G$1:$BT$134,8,FALSE)),"",VLOOKUP($J595,'[1]early late'!$G$1:$BT$134,8,FALSE))</f>
        <v/>
      </c>
      <c r="BH595" s="27" t="str">
        <f>IF(ISERROR(VLOOKUP($J595,'[1]early late'!$G$1:$BT$134,9,FALSE)),"",VLOOKUP($J595,'[1]early late'!$G$1:$BT$134,9,FALSE))</f>
        <v/>
      </c>
      <c r="BI595" s="27"/>
      <c r="BJ595">
        <v>3.25</v>
      </c>
      <c r="BK595">
        <v>16.940000000000001</v>
      </c>
      <c r="BM595" s="28" t="s">
        <v>1335</v>
      </c>
      <c r="BN595" s="28" t="str">
        <f>IF(ISERROR(VLOOKUP($J595,'[1]early late'!$G$1:$BT$134,40,FALSE)),"",VLOOKUP($J595,'[1]early late'!$G$1:$BT$134,40,FALSE))</f>
        <v/>
      </c>
      <c r="BO595" s="28" t="str">
        <f>IF(ISERROR(VLOOKUP($J595,'[1]early late'!$G$1:$BT$134,41,FALSE)),"",VLOOKUP($J595,'[1]early late'!$G$1:$BT$134,41,FALSE))</f>
        <v/>
      </c>
      <c r="BP595">
        <f t="shared" si="502"/>
        <v>-4.8209999999999997</v>
      </c>
      <c r="BQ595">
        <f t="shared" si="482"/>
        <v>-17.420999999999999</v>
      </c>
      <c r="BR595">
        <f t="shared" si="483"/>
        <v>-12.6</v>
      </c>
      <c r="BS595">
        <f t="shared" si="503"/>
        <v>-1.5709999999999997</v>
      </c>
      <c r="BT595">
        <f t="shared" si="484"/>
        <v>-0.4809999999999981</v>
      </c>
      <c r="BU595">
        <f t="shared" si="485"/>
        <v>1.0900000000000016</v>
      </c>
      <c r="BW595" s="24">
        <f t="shared" si="511"/>
        <v>0</v>
      </c>
      <c r="BX595" s="24" t="str">
        <f t="shared" si="486"/>
        <v/>
      </c>
      <c r="BY595" s="24" t="str">
        <f t="shared" si="487"/>
        <v/>
      </c>
      <c r="BZ595" s="24" t="str">
        <f t="shared" si="488"/>
        <v/>
      </c>
      <c r="CA595" s="24" t="str">
        <f t="shared" si="489"/>
        <v/>
      </c>
      <c r="CB595" s="24" t="str">
        <f t="shared" si="504"/>
        <v/>
      </c>
      <c r="CC595" s="24">
        <f t="shared" si="490"/>
        <v>1</v>
      </c>
      <c r="CD595" s="25">
        <f t="shared" si="491"/>
        <v>0</v>
      </c>
      <c r="CE595" s="24" t="str">
        <f t="shared" si="492"/>
        <v/>
      </c>
      <c r="CF595">
        <f t="shared" si="493"/>
        <v>1</v>
      </c>
      <c r="CG595">
        <f t="shared" si="505"/>
        <v>1</v>
      </c>
      <c r="CH595">
        <f t="shared" si="506"/>
        <v>0</v>
      </c>
      <c r="CI595">
        <f t="shared" si="507"/>
        <v>0</v>
      </c>
      <c r="CJ595">
        <f t="shared" si="508"/>
        <v>1</v>
      </c>
      <c r="CK595" t="str">
        <f t="shared" ref="CK595:CK658" si="515">IF(AND(AND(ISNUMBER(BS595), ISNUMBER(AU595)),AT595=1), AU595/BS595,"")</f>
        <v/>
      </c>
      <c r="CL595" t="str">
        <f t="shared" si="468"/>
        <v/>
      </c>
      <c r="CM595" t="str">
        <f t="shared" si="469"/>
        <v/>
      </c>
      <c r="CN595" t="str">
        <f t="shared" si="494"/>
        <v/>
      </c>
      <c r="CO595">
        <f t="shared" si="495"/>
        <v>1</v>
      </c>
    </row>
    <row r="596" spans="1:93" ht="16" x14ac:dyDescent="0.2">
      <c r="A596">
        <v>487</v>
      </c>
      <c r="B596" t="s">
        <v>1386</v>
      </c>
      <c r="C596" t="s">
        <v>94</v>
      </c>
      <c r="D596" t="s">
        <v>1387</v>
      </c>
      <c r="E596" t="s">
        <v>742</v>
      </c>
      <c r="F596" t="s">
        <v>97</v>
      </c>
      <c r="G596">
        <v>90602</v>
      </c>
      <c r="H596" t="s">
        <v>1388</v>
      </c>
      <c r="J596" t="str">
        <f t="shared" si="475"/>
        <v>Kathy Adachi_1</v>
      </c>
      <c r="K596" s="22">
        <v>14995</v>
      </c>
      <c r="L596">
        <v>0</v>
      </c>
      <c r="M596" s="22"/>
      <c r="N596" s="22"/>
      <c r="O596">
        <v>0</v>
      </c>
      <c r="P596">
        <v>0</v>
      </c>
      <c r="Q596">
        <v>0</v>
      </c>
      <c r="R596">
        <f t="shared" si="476"/>
        <v>0</v>
      </c>
      <c r="S596">
        <f t="shared" si="477"/>
        <v>0</v>
      </c>
      <c r="T596">
        <f t="shared" si="478"/>
        <v>0</v>
      </c>
      <c r="U596">
        <f t="shared" si="479"/>
        <v>0</v>
      </c>
      <c r="V596">
        <f t="shared" si="480"/>
        <v>0</v>
      </c>
      <c r="W596">
        <f t="shared" si="497"/>
        <v>0</v>
      </c>
      <c r="X596">
        <f t="shared" si="481"/>
        <v>0</v>
      </c>
      <c r="Y596" s="22" t="s">
        <v>1389</v>
      </c>
      <c r="Z596">
        <v>0</v>
      </c>
      <c r="AA596">
        <v>1</v>
      </c>
      <c r="AB596">
        <f t="shared" ref="AB596:AB659" si="516">IF(ISERROR(SEARCH("bleph",Y596)),0,1)</f>
        <v>0</v>
      </c>
      <c r="AC596">
        <v>0</v>
      </c>
      <c r="AD596">
        <v>0</v>
      </c>
      <c r="AE596">
        <f t="shared" si="471"/>
        <v>0</v>
      </c>
      <c r="AF596" s="23">
        <f t="shared" si="514"/>
        <v>0</v>
      </c>
      <c r="AG596">
        <f t="shared" si="499"/>
        <v>0</v>
      </c>
      <c r="AH596">
        <v>0</v>
      </c>
      <c r="AJ596">
        <f t="shared" ref="AJ596:AJ659" si="517">IF(ISERROR(SEARCH("ptosis",AI596)),0,1)</f>
        <v>0</v>
      </c>
      <c r="AK596" s="22"/>
      <c r="AN596" t="str">
        <f>IF(ISERROR(VLOOKUP($J596,'[1]early late'!$G$1:$BT$134,6,FALSE)),"",VLOOKUP($J596,'[1]early late'!$G$1:$BT$134,6,FALSE))</f>
        <v/>
      </c>
      <c r="AO596" s="24">
        <v>2</v>
      </c>
      <c r="AP596" s="25">
        <f t="shared" si="501"/>
        <v>58.11780821917808</v>
      </c>
      <c r="AQ596">
        <v>2</v>
      </c>
      <c r="AS596" s="26">
        <v>1</v>
      </c>
      <c r="AT596" s="24">
        <v>1</v>
      </c>
      <c r="AU596" s="27"/>
      <c r="AV596" s="27"/>
      <c r="AW596" s="22">
        <v>36516</v>
      </c>
      <c r="AX596" s="22" t="str">
        <f>IF(ISERROR(VLOOKUP($J596,'[1]early late'!$G$1:$BT$134,7,FALSE)),"",VLOOKUP($J596,'[1]early late'!$G$1:$BT$134,7,FALSE))</f>
        <v/>
      </c>
      <c r="AY596" s="22">
        <v>36556</v>
      </c>
      <c r="AZ596" s="27">
        <f t="shared" si="513"/>
        <v>1.3</v>
      </c>
      <c r="BA596" t="s">
        <v>1235</v>
      </c>
      <c r="BB596" s="25">
        <f t="shared" si="510"/>
        <v>3</v>
      </c>
      <c r="BC596" s="27">
        <v>0.91</v>
      </c>
      <c r="BD596" s="27">
        <v>38.229999999999997</v>
      </c>
      <c r="BE596" s="27"/>
      <c r="BF596" s="27"/>
      <c r="BG596" s="27" t="str">
        <f>IF(ISERROR(VLOOKUP($J596,'[1]early late'!$G$1:$BT$134,8,FALSE)),"",VLOOKUP($J596,'[1]early late'!$G$1:$BT$134,8,FALSE))</f>
        <v/>
      </c>
      <c r="BH596" s="27" t="str">
        <f>IF(ISERROR(VLOOKUP($J596,'[1]early late'!$G$1:$BT$134,9,FALSE)),"",VLOOKUP($J596,'[1]early late'!$G$1:$BT$134,9,FALSE))</f>
        <v/>
      </c>
      <c r="BI596" s="27"/>
      <c r="BJ596">
        <v>2.4700000000000002</v>
      </c>
      <c r="BK596">
        <v>35.979999999999997</v>
      </c>
      <c r="BM596" s="28" t="s">
        <v>1390</v>
      </c>
      <c r="BN596" s="28" t="str">
        <f>IF(ISERROR(VLOOKUP($J596,'[1]early late'!$G$1:$BT$134,40,FALSE)),"",VLOOKUP($J596,'[1]early late'!$G$1:$BT$134,40,FALSE))</f>
        <v/>
      </c>
      <c r="BO596" s="28" t="str">
        <f>IF(ISERROR(VLOOKUP($J596,'[1]early late'!$G$1:$BT$134,41,FALSE)),"",VLOOKUP($J596,'[1]early late'!$G$1:$BT$134,41,FALSE))</f>
        <v/>
      </c>
      <c r="BP596">
        <f t="shared" si="502"/>
        <v>-0.91</v>
      </c>
      <c r="BQ596">
        <f t="shared" si="482"/>
        <v>-38.229999999999997</v>
      </c>
      <c r="BR596">
        <f t="shared" si="483"/>
        <v>-37.32</v>
      </c>
      <c r="BS596">
        <f t="shared" si="503"/>
        <v>1.56</v>
      </c>
      <c r="BT596">
        <f t="shared" si="484"/>
        <v>-2.25</v>
      </c>
      <c r="BU596">
        <f t="shared" si="485"/>
        <v>-3.8100000000000023</v>
      </c>
      <c r="BW596" s="24">
        <f t="shared" si="511"/>
        <v>0</v>
      </c>
      <c r="BX596" s="24" t="str">
        <f t="shared" si="486"/>
        <v/>
      </c>
      <c r="BY596" s="24" t="str">
        <f t="shared" si="487"/>
        <v/>
      </c>
      <c r="BZ596" s="24" t="str">
        <f t="shared" si="488"/>
        <v/>
      </c>
      <c r="CA596" s="24" t="str">
        <f t="shared" si="489"/>
        <v/>
      </c>
      <c r="CB596" s="24" t="str">
        <f t="shared" si="504"/>
        <v/>
      </c>
      <c r="CC596" s="24">
        <f t="shared" si="490"/>
        <v>0</v>
      </c>
      <c r="CD596" s="25">
        <f t="shared" si="491"/>
        <v>0</v>
      </c>
      <c r="CE596" s="24" t="str">
        <f t="shared" si="492"/>
        <v/>
      </c>
      <c r="CF596">
        <f t="shared" si="493"/>
        <v>1</v>
      </c>
      <c r="CG596">
        <f t="shared" si="505"/>
        <v>0</v>
      </c>
      <c r="CH596">
        <f t="shared" si="506"/>
        <v>1</v>
      </c>
      <c r="CI596">
        <f t="shared" si="507"/>
        <v>0</v>
      </c>
      <c r="CJ596">
        <f t="shared" si="508"/>
        <v>0</v>
      </c>
      <c r="CK596" t="str">
        <f t="shared" si="515"/>
        <v/>
      </c>
      <c r="CL596" t="str">
        <f t="shared" si="468"/>
        <v/>
      </c>
      <c r="CM596" t="str">
        <f t="shared" si="469"/>
        <v/>
      </c>
      <c r="CN596" t="str">
        <f t="shared" si="494"/>
        <v/>
      </c>
      <c r="CO596" t="str">
        <f t="shared" si="495"/>
        <v/>
      </c>
    </row>
    <row r="597" spans="1:93" ht="16" x14ac:dyDescent="0.2">
      <c r="A597">
        <v>498</v>
      </c>
      <c r="B597" t="s">
        <v>1432</v>
      </c>
      <c r="C597" t="s">
        <v>94</v>
      </c>
      <c r="J597" t="str">
        <f t="shared" si="475"/>
        <v>Linda Mason_0</v>
      </c>
      <c r="K597" s="22">
        <v>17269</v>
      </c>
      <c r="L597">
        <v>1</v>
      </c>
      <c r="M597" s="22" t="s">
        <v>1433</v>
      </c>
      <c r="N597" s="22"/>
      <c r="O597">
        <v>0</v>
      </c>
      <c r="P597">
        <v>0</v>
      </c>
      <c r="Q597">
        <v>0</v>
      </c>
      <c r="R597">
        <f t="shared" si="476"/>
        <v>0</v>
      </c>
      <c r="S597">
        <f t="shared" si="477"/>
        <v>0</v>
      </c>
      <c r="T597">
        <f t="shared" si="478"/>
        <v>0</v>
      </c>
      <c r="U597">
        <f t="shared" si="479"/>
        <v>0</v>
      </c>
      <c r="V597">
        <f t="shared" si="480"/>
        <v>0</v>
      </c>
      <c r="W597">
        <f t="shared" si="497"/>
        <v>0</v>
      </c>
      <c r="X597">
        <f t="shared" si="481"/>
        <v>0</v>
      </c>
      <c r="Y597" s="32" t="s">
        <v>889</v>
      </c>
      <c r="Z597">
        <v>0</v>
      </c>
      <c r="AA597" s="23">
        <f>IF(ISERROR(SEARCH("ptosis",Y597)),0,1)</f>
        <v>1</v>
      </c>
      <c r="AB597">
        <f t="shared" si="516"/>
        <v>0</v>
      </c>
      <c r="AC597">
        <v>0</v>
      </c>
      <c r="AD597">
        <v>0</v>
      </c>
      <c r="AE597">
        <f t="shared" si="471"/>
        <v>0</v>
      </c>
      <c r="AF597" s="23">
        <f t="shared" si="514"/>
        <v>0</v>
      </c>
      <c r="AG597">
        <f t="shared" si="499"/>
        <v>0</v>
      </c>
      <c r="AH597">
        <v>0</v>
      </c>
      <c r="AJ597">
        <f t="shared" si="517"/>
        <v>0</v>
      </c>
      <c r="AK597" s="22" t="s">
        <v>1434</v>
      </c>
      <c r="AM597">
        <v>10</v>
      </c>
      <c r="AN597">
        <v>15</v>
      </c>
      <c r="AO597" s="24">
        <v>2</v>
      </c>
      <c r="AP597" s="25">
        <f t="shared" si="501"/>
        <v>56.890410958904113</v>
      </c>
      <c r="AQ597">
        <v>2</v>
      </c>
      <c r="AS597" s="26">
        <v>0</v>
      </c>
      <c r="AT597" s="24">
        <v>1</v>
      </c>
      <c r="AU597" s="27"/>
      <c r="AV597" s="27"/>
      <c r="AW597" s="22">
        <v>38338</v>
      </c>
      <c r="AX597" s="22" t="str">
        <f>IF(ISERROR(VLOOKUP($J597,'[1]early late'!$G$1:$BT$134,7,FALSE)),"",VLOOKUP($J597,'[1]early late'!$G$1:$BT$134,7,FALSE))</f>
        <v/>
      </c>
      <c r="AY597" s="22">
        <v>38355</v>
      </c>
      <c r="AZ597" s="27">
        <f t="shared" si="513"/>
        <v>0.53333333333333333</v>
      </c>
      <c r="BA597" t="s">
        <v>101</v>
      </c>
      <c r="BB597" s="25">
        <f t="shared" si="510"/>
        <v>0</v>
      </c>
      <c r="BC597" s="27">
        <v>2.57</v>
      </c>
      <c r="BD597" s="27">
        <v>14.46</v>
      </c>
      <c r="BE597" s="27">
        <v>3.31</v>
      </c>
      <c r="BF597" s="27">
        <v>13.3</v>
      </c>
      <c r="BG597" s="27" t="str">
        <f>IF(ISERROR(VLOOKUP($J597,'[1]early late'!$G$1:$BT$134,8,FALSE)),"",VLOOKUP($J597,'[1]early late'!$G$1:$BT$134,8,FALSE))</f>
        <v/>
      </c>
      <c r="BH597" s="27" t="str">
        <f>IF(ISERROR(VLOOKUP($J597,'[1]early late'!$G$1:$BT$134,9,FALSE)),"",VLOOKUP($J597,'[1]early late'!$G$1:$BT$134,9,FALSE))</f>
        <v/>
      </c>
      <c r="BI597" s="27"/>
      <c r="BJ597">
        <v>2.98</v>
      </c>
      <c r="BK597">
        <v>17.149999999999999</v>
      </c>
      <c r="BM597" s="28" t="s">
        <v>1435</v>
      </c>
      <c r="BN597" s="28" t="str">
        <f>IF(ISERROR(VLOOKUP($J597,'[1]early late'!$G$1:$BT$134,40,FALSE)),"",VLOOKUP($J597,'[1]early late'!$G$1:$BT$134,40,FALSE))</f>
        <v/>
      </c>
      <c r="BO597" s="28" t="str">
        <f>IF(ISERROR(VLOOKUP($J597,'[1]early late'!$G$1:$BT$134,41,FALSE)),"",VLOOKUP($J597,'[1]early late'!$G$1:$BT$134,41,FALSE))</f>
        <v/>
      </c>
      <c r="BP597">
        <f t="shared" si="502"/>
        <v>0.74000000000000021</v>
      </c>
      <c r="BQ597">
        <f t="shared" si="482"/>
        <v>-1.1600000000000001</v>
      </c>
      <c r="BR597">
        <f t="shared" si="483"/>
        <v>-1.9000000000000004</v>
      </c>
      <c r="BS597">
        <f t="shared" si="503"/>
        <v>0.41000000000000014</v>
      </c>
      <c r="BT597">
        <f t="shared" si="484"/>
        <v>2.6899999999999977</v>
      </c>
      <c r="BU597">
        <f t="shared" si="485"/>
        <v>2.2799999999999976</v>
      </c>
      <c r="BW597" s="24">
        <f t="shared" si="511"/>
        <v>1</v>
      </c>
      <c r="BX597" s="24" t="str">
        <f t="shared" si="486"/>
        <v/>
      </c>
      <c r="BY597" s="24" t="str">
        <f t="shared" si="487"/>
        <v/>
      </c>
      <c r="BZ597" s="24" t="str">
        <f t="shared" si="488"/>
        <v/>
      </c>
      <c r="CA597" s="24" t="str">
        <f t="shared" si="489"/>
        <v/>
      </c>
      <c r="CB597" s="24">
        <f t="shared" si="504"/>
        <v>0</v>
      </c>
      <c r="CC597" s="24">
        <f t="shared" si="490"/>
        <v>0</v>
      </c>
      <c r="CD597" s="25">
        <f t="shared" si="491"/>
        <v>0</v>
      </c>
      <c r="CE597" s="24" t="str">
        <f t="shared" si="492"/>
        <v/>
      </c>
      <c r="CF597">
        <f t="shared" si="493"/>
        <v>1</v>
      </c>
      <c r="CG597">
        <f t="shared" si="505"/>
        <v>1</v>
      </c>
      <c r="CH597">
        <f t="shared" si="506"/>
        <v>0</v>
      </c>
      <c r="CI597">
        <f t="shared" si="507"/>
        <v>0</v>
      </c>
      <c r="CJ597">
        <f t="shared" si="508"/>
        <v>1</v>
      </c>
      <c r="CK597" t="str">
        <f t="shared" si="515"/>
        <v/>
      </c>
      <c r="CL597" t="str">
        <f t="shared" si="468"/>
        <v/>
      </c>
      <c r="CM597" t="str">
        <f t="shared" si="469"/>
        <v/>
      </c>
      <c r="CN597" t="str">
        <f t="shared" si="494"/>
        <v/>
      </c>
      <c r="CO597" t="str">
        <f t="shared" si="495"/>
        <v/>
      </c>
    </row>
    <row r="598" spans="1:93" ht="16" x14ac:dyDescent="0.2">
      <c r="A598">
        <v>515</v>
      </c>
      <c r="B598" t="s">
        <v>1484</v>
      </c>
      <c r="C598" t="s">
        <v>94</v>
      </c>
      <c r="J598" t="str">
        <f t="shared" si="475"/>
        <v>Nancy Hansen***_</v>
      </c>
      <c r="K598" s="22">
        <v>12928</v>
      </c>
      <c r="L598">
        <v>1</v>
      </c>
      <c r="M598" s="22" t="s">
        <v>582</v>
      </c>
      <c r="N598" s="22"/>
      <c r="O598">
        <v>1</v>
      </c>
      <c r="P598">
        <v>1</v>
      </c>
      <c r="Q598">
        <v>1</v>
      </c>
      <c r="R598">
        <f t="shared" si="476"/>
        <v>0</v>
      </c>
      <c r="S598">
        <f t="shared" si="477"/>
        <v>0</v>
      </c>
      <c r="T598">
        <f t="shared" si="478"/>
        <v>0</v>
      </c>
      <c r="U598">
        <f t="shared" si="479"/>
        <v>0</v>
      </c>
      <c r="V598">
        <f t="shared" si="480"/>
        <v>0</v>
      </c>
      <c r="W598">
        <f t="shared" si="497"/>
        <v>0</v>
      </c>
      <c r="X598">
        <f t="shared" si="481"/>
        <v>0</v>
      </c>
      <c r="Y598" s="22" t="s">
        <v>1485</v>
      </c>
      <c r="Z598">
        <v>0</v>
      </c>
      <c r="AA598">
        <f>IF(ISERROR(SEARCH("ptosis",Y598)),0,1)</f>
        <v>1</v>
      </c>
      <c r="AB598">
        <f t="shared" si="516"/>
        <v>0</v>
      </c>
      <c r="AC598">
        <v>0</v>
      </c>
      <c r="AD598">
        <v>0</v>
      </c>
      <c r="AE598">
        <f t="shared" si="471"/>
        <v>0</v>
      </c>
      <c r="AF598" s="23">
        <f t="shared" si="514"/>
        <v>0</v>
      </c>
      <c r="AG598">
        <f t="shared" si="499"/>
        <v>0</v>
      </c>
      <c r="AH598">
        <v>0</v>
      </c>
      <c r="AJ598">
        <f t="shared" si="517"/>
        <v>0</v>
      </c>
      <c r="AK598" s="22"/>
      <c r="AL598">
        <v>24</v>
      </c>
      <c r="AM598">
        <v>5</v>
      </c>
      <c r="AN598">
        <v>13</v>
      </c>
      <c r="AO598" s="24">
        <v>2</v>
      </c>
      <c r="AP598" s="25">
        <f t="shared" si="501"/>
        <v>65.298630136986304</v>
      </c>
      <c r="AQ598">
        <v>2</v>
      </c>
      <c r="AS598" s="26"/>
      <c r="AT598" s="24">
        <v>1</v>
      </c>
      <c r="AU598" s="27"/>
      <c r="AV598" s="27"/>
      <c r="AW598" s="47">
        <v>37111</v>
      </c>
      <c r="AX598" s="22" t="str">
        <f>IF(ISERROR(VLOOKUP($J598,'[1]early late'!$G$1:$BT$134,7,FALSE)),"",VLOOKUP($J598,'[1]early late'!$G$1:$BT$134,7,FALSE))</f>
        <v/>
      </c>
      <c r="AY598" s="22">
        <v>37116</v>
      </c>
      <c r="AZ598" s="27"/>
      <c r="BA598" t="s">
        <v>245</v>
      </c>
      <c r="BB598" s="25">
        <f t="shared" si="510"/>
        <v>2</v>
      </c>
      <c r="BC598" s="27">
        <v>2.23</v>
      </c>
      <c r="BD598" s="27">
        <v>19.8</v>
      </c>
      <c r="BE598" s="27">
        <v>3.57</v>
      </c>
      <c r="BF598" s="27">
        <v>19.09</v>
      </c>
      <c r="BG598" s="27" t="str">
        <f>IF(ISERROR(VLOOKUP($J598,'[1]early late'!$G$1:$BT$134,8,FALSE)),"",VLOOKUP($J598,'[1]early late'!$G$1:$BT$134,8,FALSE))</f>
        <v/>
      </c>
      <c r="BH598" s="27" t="str">
        <f>IF(ISERROR(VLOOKUP($J598,'[1]early late'!$G$1:$BT$134,9,FALSE)),"",VLOOKUP($J598,'[1]early late'!$G$1:$BT$134,9,FALSE))</f>
        <v/>
      </c>
      <c r="BI598" s="27"/>
      <c r="BJ598" s="41" t="s">
        <v>1219</v>
      </c>
      <c r="BM598" s="28" t="s">
        <v>1220</v>
      </c>
      <c r="BN598" s="28" t="str">
        <f>IF(ISERROR(VLOOKUP($J598,'[1]early late'!$G$1:$BT$134,40,FALSE)),"",VLOOKUP($J598,'[1]early late'!$G$1:$BT$134,40,FALSE))</f>
        <v/>
      </c>
      <c r="BO598" s="28" t="str">
        <f>IF(ISERROR(VLOOKUP($J598,'[1]early late'!$G$1:$BT$134,41,FALSE)),"",VLOOKUP($J598,'[1]early late'!$G$1:$BT$134,41,FALSE))</f>
        <v/>
      </c>
      <c r="BP598">
        <f t="shared" si="502"/>
        <v>1.3399999999999999</v>
      </c>
      <c r="BQ598">
        <f t="shared" si="482"/>
        <v>-0.71000000000000085</v>
      </c>
      <c r="BR598">
        <f t="shared" si="483"/>
        <v>-2.0500000000000007</v>
      </c>
      <c r="BS598" t="str">
        <f t="shared" si="503"/>
        <v/>
      </c>
      <c r="BT598" t="str">
        <f t="shared" si="484"/>
        <v/>
      </c>
      <c r="BU598" t="str">
        <f t="shared" si="485"/>
        <v/>
      </c>
      <c r="BW598" s="24">
        <f t="shared" si="511"/>
        <v>1</v>
      </c>
      <c r="BX598" s="24" t="str">
        <f t="shared" si="486"/>
        <v/>
      </c>
      <c r="BY598" s="24" t="str">
        <f t="shared" si="487"/>
        <v/>
      </c>
      <c r="BZ598" s="24" t="str">
        <f t="shared" si="488"/>
        <v/>
      </c>
      <c r="CA598" s="24" t="str">
        <f t="shared" si="489"/>
        <v/>
      </c>
      <c r="CB598" s="24">
        <f t="shared" si="504"/>
        <v>0</v>
      </c>
      <c r="CC598" s="24">
        <f t="shared" si="490"/>
        <v>0</v>
      </c>
      <c r="CD598" s="25" t="str">
        <f t="shared" si="491"/>
        <v/>
      </c>
      <c r="CE598" s="24" t="str">
        <f t="shared" si="492"/>
        <v/>
      </c>
      <c r="CF598">
        <f t="shared" si="493"/>
        <v>0</v>
      </c>
      <c r="CG598" t="str">
        <f t="shared" si="505"/>
        <v/>
      </c>
      <c r="CH598" t="str">
        <f t="shared" si="506"/>
        <v/>
      </c>
      <c r="CI598" t="str">
        <f t="shared" si="507"/>
        <v/>
      </c>
      <c r="CJ598" t="str">
        <f t="shared" si="508"/>
        <v/>
      </c>
      <c r="CK598" t="str">
        <f t="shared" si="515"/>
        <v/>
      </c>
      <c r="CL598" t="str">
        <f t="shared" si="468"/>
        <v/>
      </c>
      <c r="CM598" t="str">
        <f t="shared" si="469"/>
        <v/>
      </c>
      <c r="CN598" t="str">
        <f t="shared" si="494"/>
        <v/>
      </c>
      <c r="CO598" t="str">
        <f t="shared" si="495"/>
        <v/>
      </c>
    </row>
    <row r="599" spans="1:93" ht="16" x14ac:dyDescent="0.2">
      <c r="A599">
        <v>516</v>
      </c>
      <c r="B599" t="s">
        <v>1484</v>
      </c>
      <c r="C599" t="s">
        <v>94</v>
      </c>
      <c r="J599" t="str">
        <f t="shared" si="475"/>
        <v>Nancy Hansen***_</v>
      </c>
      <c r="K599" s="22">
        <v>12928</v>
      </c>
      <c r="L599">
        <v>1</v>
      </c>
      <c r="M599" s="22" t="s">
        <v>582</v>
      </c>
      <c r="N599" s="22"/>
      <c r="O599">
        <v>1</v>
      </c>
      <c r="P599">
        <v>1</v>
      </c>
      <c r="Q599">
        <v>1</v>
      </c>
      <c r="R599">
        <f t="shared" si="476"/>
        <v>0</v>
      </c>
      <c r="S599">
        <f t="shared" si="477"/>
        <v>0</v>
      </c>
      <c r="T599">
        <f t="shared" si="478"/>
        <v>0</v>
      </c>
      <c r="U599">
        <f t="shared" si="479"/>
        <v>0</v>
      </c>
      <c r="V599">
        <f t="shared" si="480"/>
        <v>0</v>
      </c>
      <c r="W599">
        <f t="shared" si="497"/>
        <v>0</v>
      </c>
      <c r="X599">
        <f t="shared" si="481"/>
        <v>0</v>
      </c>
      <c r="Y599" s="22" t="s">
        <v>1485</v>
      </c>
      <c r="Z599">
        <v>0</v>
      </c>
      <c r="AA599">
        <f>IF(ISERROR(SEARCH("ptosis",Y599)),0,1)</f>
        <v>1</v>
      </c>
      <c r="AB599">
        <f t="shared" si="516"/>
        <v>0</v>
      </c>
      <c r="AC599">
        <v>0</v>
      </c>
      <c r="AD599">
        <v>0</v>
      </c>
      <c r="AE599">
        <f t="shared" si="471"/>
        <v>0</v>
      </c>
      <c r="AF599" s="23">
        <f t="shared" si="514"/>
        <v>0</v>
      </c>
      <c r="AG599">
        <f t="shared" si="499"/>
        <v>0</v>
      </c>
      <c r="AH599">
        <v>0</v>
      </c>
      <c r="AJ599">
        <f t="shared" si="517"/>
        <v>0</v>
      </c>
      <c r="AK599" s="22"/>
      <c r="AL599">
        <v>25</v>
      </c>
      <c r="AM599">
        <v>4</v>
      </c>
      <c r="AN599">
        <v>13</v>
      </c>
      <c r="AO599" s="24">
        <v>2</v>
      </c>
      <c r="AP599" s="25">
        <f t="shared" si="501"/>
        <v>65.298630136986304</v>
      </c>
      <c r="AQ599">
        <v>2</v>
      </c>
      <c r="AS599" s="26"/>
      <c r="AT599" s="24">
        <v>1</v>
      </c>
      <c r="AU599" s="27"/>
      <c r="AV599" s="27"/>
      <c r="AW599" s="47">
        <v>37111</v>
      </c>
      <c r="AX599" s="22" t="str">
        <f>IF(ISERROR(VLOOKUP($J599,'[1]early late'!$G$1:$BT$134,7,FALSE)),"",VLOOKUP($J599,'[1]early late'!$G$1:$BT$134,7,FALSE))</f>
        <v/>
      </c>
      <c r="AY599" s="22">
        <v>37116</v>
      </c>
      <c r="AZ599" s="27"/>
      <c r="BA599" t="s">
        <v>245</v>
      </c>
      <c r="BB599" s="25">
        <f t="shared" si="510"/>
        <v>2</v>
      </c>
      <c r="BC599" s="27">
        <v>0.35</v>
      </c>
      <c r="BD599" s="27">
        <v>16.52</v>
      </c>
      <c r="BE599" s="27">
        <v>2.14</v>
      </c>
      <c r="BF599" s="27">
        <v>16.02</v>
      </c>
      <c r="BG599" s="27" t="str">
        <f>IF(ISERROR(VLOOKUP($J599,'[1]early late'!$G$1:$BT$134,8,FALSE)),"",VLOOKUP($J599,'[1]early late'!$G$1:$BT$134,8,FALSE))</f>
        <v/>
      </c>
      <c r="BH599" s="27" t="str">
        <f>IF(ISERROR(VLOOKUP($J599,'[1]early late'!$G$1:$BT$134,9,FALSE)),"",VLOOKUP($J599,'[1]early late'!$G$1:$BT$134,9,FALSE))</f>
        <v/>
      </c>
      <c r="BI599" s="27"/>
      <c r="BJ599" s="41" t="s">
        <v>1219</v>
      </c>
      <c r="BM599" s="28" t="s">
        <v>1220</v>
      </c>
      <c r="BN599" s="28" t="str">
        <f>IF(ISERROR(VLOOKUP($J599,'[1]early late'!$G$1:$BT$134,40,FALSE)),"",VLOOKUP($J599,'[1]early late'!$G$1:$BT$134,40,FALSE))</f>
        <v/>
      </c>
      <c r="BO599" s="28" t="str">
        <f>IF(ISERROR(VLOOKUP($J599,'[1]early late'!$G$1:$BT$134,41,FALSE)),"",VLOOKUP($J599,'[1]early late'!$G$1:$BT$134,41,FALSE))</f>
        <v/>
      </c>
      <c r="BP599">
        <f t="shared" si="502"/>
        <v>1.79</v>
      </c>
      <c r="BQ599">
        <f t="shared" si="482"/>
        <v>-0.5</v>
      </c>
      <c r="BR599">
        <f t="shared" si="483"/>
        <v>-2.29</v>
      </c>
      <c r="BS599" t="str">
        <f t="shared" si="503"/>
        <v/>
      </c>
      <c r="BT599" t="str">
        <f t="shared" si="484"/>
        <v/>
      </c>
      <c r="BU599" t="str">
        <f t="shared" si="485"/>
        <v/>
      </c>
      <c r="BW599" s="24">
        <f t="shared" si="511"/>
        <v>1</v>
      </c>
      <c r="BX599" s="24" t="str">
        <f t="shared" si="486"/>
        <v/>
      </c>
      <c r="BY599" s="24" t="str">
        <f t="shared" si="487"/>
        <v/>
      </c>
      <c r="BZ599" s="24" t="str">
        <f t="shared" si="488"/>
        <v/>
      </c>
      <c r="CA599" s="24" t="str">
        <f t="shared" si="489"/>
        <v/>
      </c>
      <c r="CB599" s="24">
        <f t="shared" si="504"/>
        <v>0</v>
      </c>
      <c r="CC599" s="24">
        <f t="shared" si="490"/>
        <v>0</v>
      </c>
      <c r="CD599" s="25" t="str">
        <f t="shared" si="491"/>
        <v/>
      </c>
      <c r="CE599" s="24" t="str">
        <f t="shared" si="492"/>
        <v/>
      </c>
      <c r="CF599">
        <f t="shared" si="493"/>
        <v>0</v>
      </c>
      <c r="CG599" t="str">
        <f t="shared" si="505"/>
        <v/>
      </c>
      <c r="CH599" t="str">
        <f t="shared" si="506"/>
        <v/>
      </c>
      <c r="CI599" t="str">
        <f t="shared" si="507"/>
        <v/>
      </c>
      <c r="CJ599" t="str">
        <f t="shared" si="508"/>
        <v/>
      </c>
      <c r="CK599" t="str">
        <f t="shared" si="515"/>
        <v/>
      </c>
      <c r="CL599" t="str">
        <f t="shared" si="468"/>
        <v/>
      </c>
      <c r="CM599" t="str">
        <f t="shared" si="469"/>
        <v/>
      </c>
      <c r="CN599" t="str">
        <f t="shared" si="494"/>
        <v/>
      </c>
      <c r="CO599" t="str">
        <f t="shared" si="495"/>
        <v/>
      </c>
    </row>
    <row r="600" spans="1:93" ht="16" x14ac:dyDescent="0.2">
      <c r="A600">
        <v>542</v>
      </c>
      <c r="B600" t="s">
        <v>1574</v>
      </c>
      <c r="C600" t="s">
        <v>94</v>
      </c>
      <c r="D600" t="s">
        <v>1575</v>
      </c>
      <c r="E600" t="s">
        <v>283</v>
      </c>
      <c r="F600" t="s">
        <v>97</v>
      </c>
      <c r="G600">
        <v>90069</v>
      </c>
      <c r="H600" t="s">
        <v>1576</v>
      </c>
      <c r="J600" t="str">
        <f t="shared" si="475"/>
        <v>Vincent Lo Calio (20)_0</v>
      </c>
      <c r="K600" s="22">
        <v>16243</v>
      </c>
      <c r="L600">
        <v>1</v>
      </c>
      <c r="M600" s="22" t="s">
        <v>366</v>
      </c>
      <c r="N600" s="22"/>
      <c r="O600">
        <v>0</v>
      </c>
      <c r="P600">
        <v>0</v>
      </c>
      <c r="Q600">
        <v>0</v>
      </c>
      <c r="R600">
        <f t="shared" si="476"/>
        <v>0</v>
      </c>
      <c r="S600">
        <f t="shared" si="477"/>
        <v>1</v>
      </c>
      <c r="T600">
        <f t="shared" si="478"/>
        <v>0</v>
      </c>
      <c r="U600">
        <f t="shared" si="479"/>
        <v>0</v>
      </c>
      <c r="V600">
        <f t="shared" si="480"/>
        <v>0</v>
      </c>
      <c r="W600">
        <f t="shared" si="497"/>
        <v>0</v>
      </c>
      <c r="X600">
        <f t="shared" si="481"/>
        <v>0</v>
      </c>
      <c r="Y600" s="22" t="s">
        <v>158</v>
      </c>
      <c r="Z600">
        <v>0</v>
      </c>
      <c r="AA600">
        <f>IF(ISERROR(SEARCH("ptosis",Y600)),0,1)</f>
        <v>1</v>
      </c>
      <c r="AB600">
        <f t="shared" si="516"/>
        <v>0</v>
      </c>
      <c r="AC600">
        <v>0</v>
      </c>
      <c r="AD600">
        <v>0</v>
      </c>
      <c r="AE600">
        <f t="shared" si="471"/>
        <v>0</v>
      </c>
      <c r="AF600" s="23">
        <f t="shared" si="514"/>
        <v>0</v>
      </c>
      <c r="AG600">
        <f t="shared" si="499"/>
        <v>0</v>
      </c>
      <c r="AH600">
        <v>0</v>
      </c>
      <c r="AJ600">
        <f t="shared" si="517"/>
        <v>0</v>
      </c>
      <c r="AK600" s="22"/>
      <c r="AN600">
        <v>14</v>
      </c>
      <c r="AO600" s="24">
        <v>1</v>
      </c>
      <c r="AP600" s="25">
        <f t="shared" si="501"/>
        <v>63.104109589041094</v>
      </c>
      <c r="AQ600">
        <v>2</v>
      </c>
      <c r="AS600" s="26">
        <v>0</v>
      </c>
      <c r="AT600" s="24">
        <v>1</v>
      </c>
      <c r="AU600" s="27"/>
      <c r="AV600" s="27"/>
      <c r="AW600" s="22">
        <v>39612</v>
      </c>
      <c r="AX600" s="22" t="str">
        <f>IF(ISERROR(VLOOKUP($J600,'[1]early late'!$G$1:$BT$134,7,FALSE)),"",VLOOKUP($J600,'[1]early late'!$G$1:$BT$134,7,FALSE))</f>
        <v/>
      </c>
      <c r="AY600" s="22">
        <v>39706</v>
      </c>
      <c r="AZ600" s="27">
        <f>IF(AND(ISNUMBER(AW600),ISNUMBER(AY600)),DAYS360(AW600,AY600)/30,"")</f>
        <v>3.0666666666666669</v>
      </c>
      <c r="BA600" t="s">
        <v>118</v>
      </c>
      <c r="BB600" s="25">
        <f t="shared" si="510"/>
        <v>1</v>
      </c>
      <c r="BC600" s="27">
        <v>2.02</v>
      </c>
      <c r="BD600" s="27">
        <v>17.29</v>
      </c>
      <c r="BE600" s="27">
        <v>2.1</v>
      </c>
      <c r="BF600" s="27">
        <v>16.82</v>
      </c>
      <c r="BG600" s="27" t="str">
        <f>IF(ISERROR(VLOOKUP($J600,'[1]early late'!$G$1:$BT$134,8,FALSE)),"",VLOOKUP($J600,'[1]early late'!$G$1:$BT$134,8,FALSE))</f>
        <v/>
      </c>
      <c r="BH600" s="27" t="str">
        <f>IF(ISERROR(VLOOKUP($J600,'[1]early late'!$G$1:$BT$134,9,FALSE)),"",VLOOKUP($J600,'[1]early late'!$G$1:$BT$134,9,FALSE))</f>
        <v/>
      </c>
      <c r="BI600" s="27"/>
      <c r="BJ600" s="23">
        <v>3.33</v>
      </c>
      <c r="BM600" s="28" t="s">
        <v>1577</v>
      </c>
      <c r="BN600" s="28" t="str">
        <f>IF(ISERROR(VLOOKUP($J600,'[1]early late'!$G$1:$BT$134,40,FALSE)),"",VLOOKUP($J600,'[1]early late'!$G$1:$BT$134,40,FALSE))</f>
        <v/>
      </c>
      <c r="BO600" s="28" t="str">
        <f>IF(ISERROR(VLOOKUP($J600,'[1]early late'!$G$1:$BT$134,41,FALSE)),"",VLOOKUP($J600,'[1]early late'!$G$1:$BT$134,41,FALSE))</f>
        <v/>
      </c>
      <c r="BP600">
        <f t="shared" si="502"/>
        <v>8.0000000000000071E-2</v>
      </c>
      <c r="BQ600">
        <f t="shared" si="482"/>
        <v>-0.46999999999999886</v>
      </c>
      <c r="BR600">
        <f t="shared" si="483"/>
        <v>-0.54999999999999893</v>
      </c>
      <c r="BS600">
        <f t="shared" si="503"/>
        <v>1.31</v>
      </c>
      <c r="BT600" t="str">
        <f t="shared" si="484"/>
        <v/>
      </c>
      <c r="BU600" t="str">
        <f t="shared" si="485"/>
        <v/>
      </c>
      <c r="BW600" s="24">
        <f t="shared" si="511"/>
        <v>0</v>
      </c>
      <c r="BX600" s="24" t="str">
        <f t="shared" si="486"/>
        <v/>
      </c>
      <c r="BY600" s="24" t="str">
        <f t="shared" si="487"/>
        <v/>
      </c>
      <c r="BZ600" s="24" t="str">
        <f t="shared" si="488"/>
        <v/>
      </c>
      <c r="CA600" s="24" t="str">
        <f t="shared" si="489"/>
        <v/>
      </c>
      <c r="CB600" s="24" t="str">
        <f t="shared" si="504"/>
        <v/>
      </c>
      <c r="CC600" s="24">
        <f t="shared" si="490"/>
        <v>0</v>
      </c>
      <c r="CD600" s="25">
        <f t="shared" si="491"/>
        <v>0</v>
      </c>
      <c r="CE600" s="24" t="str">
        <f t="shared" si="492"/>
        <v/>
      </c>
      <c r="CF600">
        <f t="shared" si="493"/>
        <v>1</v>
      </c>
      <c r="CG600">
        <f t="shared" si="505"/>
        <v>1</v>
      </c>
      <c r="CH600">
        <f t="shared" si="506"/>
        <v>1</v>
      </c>
      <c r="CI600">
        <f t="shared" si="507"/>
        <v>0</v>
      </c>
      <c r="CJ600">
        <f t="shared" si="508"/>
        <v>1</v>
      </c>
      <c r="CK600" t="str">
        <f t="shared" si="515"/>
        <v/>
      </c>
      <c r="CL600" t="str">
        <f t="shared" si="468"/>
        <v/>
      </c>
      <c r="CM600" t="str">
        <f t="shared" si="469"/>
        <v/>
      </c>
      <c r="CN600" t="str">
        <f t="shared" si="494"/>
        <v/>
      </c>
      <c r="CO600" t="str">
        <f t="shared" si="495"/>
        <v/>
      </c>
    </row>
    <row r="601" spans="1:93" ht="16" hidden="1" x14ac:dyDescent="0.2">
      <c r="A601">
        <v>544</v>
      </c>
      <c r="B601" t="s">
        <v>1578</v>
      </c>
      <c r="C601" t="s">
        <v>94</v>
      </c>
      <c r="D601" t="s">
        <v>1579</v>
      </c>
      <c r="E601" t="s">
        <v>1064</v>
      </c>
      <c r="F601" t="s">
        <v>97</v>
      </c>
      <c r="G601">
        <v>91326</v>
      </c>
      <c r="H601" t="s">
        <v>1580</v>
      </c>
      <c r="J601" t="str">
        <f t="shared" si="475"/>
        <v>Virginia Littrell-x_0</v>
      </c>
      <c r="K601" s="22">
        <v>10260</v>
      </c>
      <c r="L601">
        <v>1</v>
      </c>
      <c r="M601" s="43" t="s">
        <v>1581</v>
      </c>
      <c r="N601" s="43"/>
      <c r="O601">
        <v>0</v>
      </c>
      <c r="P601">
        <v>0</v>
      </c>
      <c r="Q601">
        <v>0</v>
      </c>
      <c r="R601">
        <f t="shared" si="476"/>
        <v>0</v>
      </c>
      <c r="S601">
        <f t="shared" si="477"/>
        <v>1</v>
      </c>
      <c r="T601">
        <f t="shared" si="478"/>
        <v>0</v>
      </c>
      <c r="U601">
        <f t="shared" si="479"/>
        <v>0</v>
      </c>
      <c r="V601">
        <f t="shared" si="480"/>
        <v>0</v>
      </c>
      <c r="W601">
        <v>1</v>
      </c>
      <c r="X601">
        <f t="shared" si="481"/>
        <v>0</v>
      </c>
      <c r="Y601" s="43" t="s">
        <v>1582</v>
      </c>
      <c r="Z601">
        <v>0</v>
      </c>
      <c r="AA601">
        <v>1</v>
      </c>
      <c r="AB601">
        <f t="shared" si="516"/>
        <v>1</v>
      </c>
      <c r="AC601">
        <v>0</v>
      </c>
      <c r="AD601">
        <v>1</v>
      </c>
      <c r="AE601">
        <f t="shared" si="471"/>
        <v>0</v>
      </c>
      <c r="AF601" s="23">
        <f t="shared" si="514"/>
        <v>0</v>
      </c>
      <c r="AG601">
        <f t="shared" si="499"/>
        <v>0</v>
      </c>
      <c r="AH601">
        <v>1</v>
      </c>
      <c r="AI601" t="s">
        <v>1583</v>
      </c>
      <c r="AJ601">
        <f t="shared" si="517"/>
        <v>1</v>
      </c>
      <c r="AK601" s="22" t="s">
        <v>1584</v>
      </c>
      <c r="AN601">
        <v>15</v>
      </c>
      <c r="AO601" s="24">
        <v>2</v>
      </c>
      <c r="AP601" s="25">
        <f t="shared" si="501"/>
        <v>72.435616438356163</v>
      </c>
      <c r="AQ601">
        <v>2</v>
      </c>
      <c r="AS601" s="26">
        <v>0</v>
      </c>
      <c r="AT601" s="24">
        <v>1</v>
      </c>
      <c r="AU601" s="27"/>
      <c r="AV601" s="27"/>
      <c r="AW601" s="22">
        <v>37083</v>
      </c>
      <c r="AX601" s="22" t="str">
        <f>IF(ISERROR(VLOOKUP($J601,'[1]early late'!$G$1:$BT$134,7,FALSE)),"",VLOOKUP($J601,'[1]early late'!$G$1:$BT$134,7,FALSE))</f>
        <v/>
      </c>
      <c r="AY601" s="22">
        <v>40994</v>
      </c>
      <c r="AZ601" s="27">
        <f>IF(AND(ISNUMBER(AW601),ISNUMBER(AY601)),DAYS360(AW601,AY601)/30,"")</f>
        <v>128.5</v>
      </c>
      <c r="BA601" t="s">
        <v>245</v>
      </c>
      <c r="BB601" s="25">
        <f t="shared" si="510"/>
        <v>2</v>
      </c>
      <c r="BC601" s="27">
        <v>2.98</v>
      </c>
      <c r="BD601" s="27">
        <v>14.34</v>
      </c>
      <c r="BE601" s="27">
        <v>4.22</v>
      </c>
      <c r="BF601" s="27">
        <v>11.25</v>
      </c>
      <c r="BG601" s="27" t="str">
        <f>IF(ISERROR(VLOOKUP($J601,'[1]early late'!$G$1:$BT$134,8,FALSE)),"",VLOOKUP($J601,'[1]early late'!$G$1:$BT$134,8,FALSE))</f>
        <v/>
      </c>
      <c r="BH601" s="27" t="str">
        <f>IF(ISERROR(VLOOKUP($J601,'[1]early late'!$G$1:$BT$134,9,FALSE)),"",VLOOKUP($J601,'[1]early late'!$G$1:$BT$134,9,FALSE))</f>
        <v/>
      </c>
      <c r="BI601" s="27"/>
      <c r="BJ601">
        <v>0.223</v>
      </c>
      <c r="BK601">
        <v>15.542999999999999</v>
      </c>
      <c r="BM601" s="28" t="s">
        <v>1585</v>
      </c>
      <c r="BN601" s="28" t="str">
        <f>IF(ISERROR(VLOOKUP($J601,'[1]early late'!$G$1:$BT$134,40,FALSE)),"",VLOOKUP($J601,'[1]early late'!$G$1:$BT$134,40,FALSE))</f>
        <v/>
      </c>
      <c r="BO601" s="28" t="str">
        <f>IF(ISERROR(VLOOKUP($J601,'[1]early late'!$G$1:$BT$134,41,FALSE)),"",VLOOKUP($J601,'[1]early late'!$G$1:$BT$134,41,FALSE))</f>
        <v/>
      </c>
      <c r="BP601">
        <f t="shared" si="502"/>
        <v>1.2399999999999998</v>
      </c>
      <c r="BQ601">
        <f t="shared" si="482"/>
        <v>-3.09</v>
      </c>
      <c r="BR601">
        <f t="shared" si="483"/>
        <v>-4.33</v>
      </c>
      <c r="BS601">
        <f t="shared" si="503"/>
        <v>-2.7570000000000001</v>
      </c>
      <c r="BT601">
        <f t="shared" si="484"/>
        <v>1.2029999999999994</v>
      </c>
      <c r="BU601">
        <f t="shared" si="485"/>
        <v>3.9599999999999991</v>
      </c>
      <c r="BW601" s="24">
        <f t="shared" si="511"/>
        <v>1</v>
      </c>
      <c r="BX601" s="24" t="str">
        <f t="shared" si="486"/>
        <v/>
      </c>
      <c r="BY601" s="24" t="str">
        <f t="shared" si="487"/>
        <v/>
      </c>
      <c r="BZ601" s="24" t="str">
        <f t="shared" si="488"/>
        <v/>
      </c>
      <c r="CA601" s="24" t="str">
        <f t="shared" si="489"/>
        <v/>
      </c>
      <c r="CB601" s="24">
        <f t="shared" si="504"/>
        <v>0</v>
      </c>
      <c r="CC601" s="24">
        <f t="shared" si="490"/>
        <v>1</v>
      </c>
      <c r="CD601" s="25">
        <f t="shared" si="491"/>
        <v>0</v>
      </c>
      <c r="CE601" s="24" t="str">
        <f t="shared" si="492"/>
        <v/>
      </c>
      <c r="CF601">
        <f t="shared" si="493"/>
        <v>1</v>
      </c>
      <c r="CG601">
        <f t="shared" si="505"/>
        <v>0</v>
      </c>
      <c r="CH601">
        <f t="shared" si="506"/>
        <v>0</v>
      </c>
      <c r="CI601">
        <f t="shared" si="507"/>
        <v>0</v>
      </c>
      <c r="CJ601">
        <f t="shared" si="508"/>
        <v>0</v>
      </c>
      <c r="CK601" t="str">
        <f t="shared" si="515"/>
        <v/>
      </c>
      <c r="CL601" t="str">
        <f t="shared" si="468"/>
        <v/>
      </c>
      <c r="CM601" t="str">
        <f t="shared" si="469"/>
        <v/>
      </c>
      <c r="CN601" t="str">
        <f t="shared" si="494"/>
        <v/>
      </c>
      <c r="CO601">
        <f t="shared" si="495"/>
        <v>1</v>
      </c>
    </row>
    <row r="602" spans="1:93" ht="16" hidden="1" x14ac:dyDescent="0.2">
      <c r="A602">
        <v>545</v>
      </c>
      <c r="B602" t="s">
        <v>1578</v>
      </c>
      <c r="C602" t="s">
        <v>94</v>
      </c>
      <c r="D602" t="s">
        <v>1579</v>
      </c>
      <c r="E602" t="s">
        <v>1064</v>
      </c>
      <c r="F602" t="s">
        <v>97</v>
      </c>
      <c r="G602">
        <v>91326</v>
      </c>
      <c r="H602" t="s">
        <v>1580</v>
      </c>
      <c r="J602" t="str">
        <f t="shared" si="475"/>
        <v>Virginia Littrell-x_1</v>
      </c>
      <c r="K602" s="22">
        <v>10260</v>
      </c>
      <c r="L602">
        <v>1</v>
      </c>
      <c r="M602" s="43" t="s">
        <v>1586</v>
      </c>
      <c r="N602" s="43"/>
      <c r="O602">
        <v>0</v>
      </c>
      <c r="P602">
        <v>0</v>
      </c>
      <c r="Q602">
        <v>0</v>
      </c>
      <c r="R602">
        <f t="shared" si="476"/>
        <v>0</v>
      </c>
      <c r="S602">
        <f t="shared" si="477"/>
        <v>1</v>
      </c>
      <c r="T602">
        <f t="shared" si="478"/>
        <v>0</v>
      </c>
      <c r="U602">
        <f t="shared" si="479"/>
        <v>0</v>
      </c>
      <c r="V602">
        <f t="shared" si="480"/>
        <v>0</v>
      </c>
      <c r="W602">
        <v>1</v>
      </c>
      <c r="X602">
        <f t="shared" si="481"/>
        <v>0</v>
      </c>
      <c r="Y602" s="43" t="s">
        <v>1582</v>
      </c>
      <c r="Z602">
        <v>0</v>
      </c>
      <c r="AA602">
        <v>1</v>
      </c>
      <c r="AB602">
        <f t="shared" si="516"/>
        <v>1</v>
      </c>
      <c r="AC602">
        <v>0</v>
      </c>
      <c r="AD602">
        <v>1</v>
      </c>
      <c r="AE602">
        <f t="shared" si="471"/>
        <v>0</v>
      </c>
      <c r="AF602" s="23">
        <f t="shared" si="514"/>
        <v>0</v>
      </c>
      <c r="AG602">
        <f t="shared" si="499"/>
        <v>0</v>
      </c>
      <c r="AH602">
        <v>1</v>
      </c>
      <c r="AI602" t="s">
        <v>1583</v>
      </c>
      <c r="AJ602">
        <f t="shared" si="517"/>
        <v>1</v>
      </c>
      <c r="AK602" s="22"/>
      <c r="AN602">
        <v>16</v>
      </c>
      <c r="AO602" s="24">
        <v>2</v>
      </c>
      <c r="AP602" s="25">
        <f t="shared" si="501"/>
        <v>72.435616438356163</v>
      </c>
      <c r="AQ602">
        <v>2</v>
      </c>
      <c r="AS602" s="26">
        <v>1</v>
      </c>
      <c r="AT602" s="24">
        <v>1</v>
      </c>
      <c r="AU602" s="27"/>
      <c r="AV602" s="27"/>
      <c r="AW602" s="22">
        <v>37083</v>
      </c>
      <c r="AX602" s="22" t="str">
        <f>IF(ISERROR(VLOOKUP($J602,'[1]early late'!$G$1:$BT$134,7,FALSE)),"",VLOOKUP($J602,'[1]early late'!$G$1:$BT$134,7,FALSE))</f>
        <v/>
      </c>
      <c r="AY602" s="22">
        <f>AY601</f>
        <v>40994</v>
      </c>
      <c r="AZ602" s="27">
        <f>IF(AND(ISNUMBER(AW602),ISNUMBER(AY602)),DAYS360(AW602,AY602)/30,"")</f>
        <v>128.5</v>
      </c>
      <c r="BA602" t="s">
        <v>245</v>
      </c>
      <c r="BB602" s="25">
        <f t="shared" si="510"/>
        <v>2</v>
      </c>
      <c r="BC602" s="27">
        <v>1.8</v>
      </c>
      <c r="BD602" s="27">
        <v>15.24</v>
      </c>
      <c r="BE602" s="27">
        <v>3.75</v>
      </c>
      <c r="BF602" s="27">
        <v>11.48</v>
      </c>
      <c r="BG602" s="27" t="str">
        <f>IF(ISERROR(VLOOKUP($J602,'[1]early late'!$G$1:$BT$134,8,FALSE)),"",VLOOKUP($J602,'[1]early late'!$G$1:$BT$134,8,FALSE))</f>
        <v/>
      </c>
      <c r="BH602" s="27" t="str">
        <f>IF(ISERROR(VLOOKUP($J602,'[1]early late'!$G$1:$BT$134,9,FALSE)),"",VLOOKUP($J602,'[1]early late'!$G$1:$BT$134,9,FALSE))</f>
        <v/>
      </c>
      <c r="BI602" s="27"/>
      <c r="BJ602">
        <v>1.04</v>
      </c>
      <c r="BK602">
        <v>14.26</v>
      </c>
      <c r="BM602" s="28" t="s">
        <v>1585</v>
      </c>
      <c r="BN602" s="28" t="str">
        <f>IF(ISERROR(VLOOKUP($J602,'[1]early late'!$G$1:$BT$134,40,FALSE)),"",VLOOKUP($J602,'[1]early late'!$G$1:$BT$134,40,FALSE))</f>
        <v/>
      </c>
      <c r="BO602" s="28" t="str">
        <f>IF(ISERROR(VLOOKUP($J602,'[1]early late'!$G$1:$BT$134,41,FALSE)),"",VLOOKUP($J602,'[1]early late'!$G$1:$BT$134,41,FALSE))</f>
        <v/>
      </c>
      <c r="BP602">
        <f t="shared" si="502"/>
        <v>1.95</v>
      </c>
      <c r="BQ602">
        <f t="shared" si="482"/>
        <v>-3.76</v>
      </c>
      <c r="BR602">
        <f t="shared" si="483"/>
        <v>-5.71</v>
      </c>
      <c r="BS602">
        <f t="shared" si="503"/>
        <v>-0.76</v>
      </c>
      <c r="BT602">
        <f t="shared" si="484"/>
        <v>-0.98000000000000043</v>
      </c>
      <c r="BU602">
        <f t="shared" si="485"/>
        <v>-0.22000000000000064</v>
      </c>
      <c r="BW602" s="24">
        <f t="shared" si="511"/>
        <v>1</v>
      </c>
      <c r="BX602" s="24" t="str">
        <f t="shared" si="486"/>
        <v/>
      </c>
      <c r="BY602" s="24" t="str">
        <f t="shared" si="487"/>
        <v/>
      </c>
      <c r="BZ602" s="24" t="str">
        <f t="shared" si="488"/>
        <v/>
      </c>
      <c r="CA602" s="24" t="str">
        <f t="shared" si="489"/>
        <v/>
      </c>
      <c r="CB602" s="24">
        <f t="shared" si="504"/>
        <v>0</v>
      </c>
      <c r="CC602" s="24">
        <f t="shared" si="490"/>
        <v>1</v>
      </c>
      <c r="CD602" s="25">
        <f t="shared" si="491"/>
        <v>0</v>
      </c>
      <c r="CE602" s="24" t="str">
        <f t="shared" si="492"/>
        <v/>
      </c>
      <c r="CF602">
        <f t="shared" si="493"/>
        <v>1</v>
      </c>
      <c r="CG602">
        <f t="shared" si="505"/>
        <v>0</v>
      </c>
      <c r="CH602">
        <f t="shared" si="506"/>
        <v>0</v>
      </c>
      <c r="CI602">
        <f t="shared" si="507"/>
        <v>0</v>
      </c>
      <c r="CJ602">
        <f t="shared" si="508"/>
        <v>0</v>
      </c>
      <c r="CK602" t="str">
        <f t="shared" si="515"/>
        <v/>
      </c>
      <c r="CL602" t="str">
        <f t="shared" si="468"/>
        <v/>
      </c>
      <c r="CM602" t="str">
        <f t="shared" si="469"/>
        <v/>
      </c>
      <c r="CN602" t="str">
        <f t="shared" si="494"/>
        <v/>
      </c>
      <c r="CO602">
        <f t="shared" si="495"/>
        <v>1</v>
      </c>
    </row>
    <row r="603" spans="1:93" ht="16" x14ac:dyDescent="0.2">
      <c r="A603">
        <v>580</v>
      </c>
      <c r="B603" t="s">
        <v>899</v>
      </c>
      <c r="C603" t="s">
        <v>94</v>
      </c>
      <c r="J603" t="str">
        <f t="shared" si="475"/>
        <v>Enkhjargal Ochirbat_1</v>
      </c>
      <c r="K603" s="22">
        <v>26487</v>
      </c>
      <c r="L603">
        <v>1</v>
      </c>
      <c r="M603" s="22" t="s">
        <v>900</v>
      </c>
      <c r="N603" s="22"/>
      <c r="O603">
        <v>1</v>
      </c>
      <c r="P603">
        <v>1</v>
      </c>
      <c r="Q603">
        <v>1</v>
      </c>
      <c r="R603">
        <f t="shared" si="476"/>
        <v>0</v>
      </c>
      <c r="S603">
        <f t="shared" si="477"/>
        <v>0</v>
      </c>
      <c r="T603">
        <f t="shared" si="478"/>
        <v>0</v>
      </c>
      <c r="U603">
        <f t="shared" si="479"/>
        <v>0</v>
      </c>
      <c r="V603">
        <f t="shared" si="480"/>
        <v>0</v>
      </c>
      <c r="W603">
        <f t="shared" ref="W603:W634" si="518">IF(ISERROR(SEARCH("glauc",M603)),0,1)</f>
        <v>0</v>
      </c>
      <c r="X603">
        <f t="shared" si="481"/>
        <v>0</v>
      </c>
      <c r="Y603" s="22" t="s">
        <v>1652</v>
      </c>
      <c r="Z603">
        <v>0</v>
      </c>
      <c r="AA603">
        <f t="shared" ref="AA603:AA614" si="519">IF(ISERROR(SEARCH("ptosis",Y603)),0,1)</f>
        <v>0</v>
      </c>
      <c r="AB603">
        <f t="shared" si="516"/>
        <v>0</v>
      </c>
      <c r="AC603">
        <v>0</v>
      </c>
      <c r="AD603">
        <v>0</v>
      </c>
      <c r="AE603">
        <f t="shared" si="471"/>
        <v>0</v>
      </c>
      <c r="AF603">
        <f t="shared" si="514"/>
        <v>0</v>
      </c>
      <c r="AG603">
        <f t="shared" si="499"/>
        <v>0</v>
      </c>
      <c r="AH603">
        <v>0</v>
      </c>
      <c r="AJ603">
        <f t="shared" si="517"/>
        <v>0</v>
      </c>
      <c r="AK603" s="22"/>
      <c r="AO603" s="24">
        <f>IF(ISERROR(VLOOKUP($J603,[2]Dominace!$G$1:$AZ$139,3,FALSE)),"",VLOOKUP($J603,[2]Dominace!$G$1:$AZ$139,3,FALSE))</f>
        <v>2</v>
      </c>
      <c r="AP603" s="25">
        <f t="shared" si="501"/>
        <v>40.726027397260275</v>
      </c>
      <c r="AQ603">
        <v>2</v>
      </c>
      <c r="AR603">
        <v>1</v>
      </c>
      <c r="AS603" s="24">
        <v>1</v>
      </c>
      <c r="AT603" s="24" t="e">
        <f>IF(#REF!="OU",1,IF(AND(#REF!="OD",AS603=0),1,IF(AND(#REF!="OS",AS603=0),0,IF(AND(#REF!="OD",AS603=1),0,IF(AND(#REF!="OS",AS603=1),1,"")))))</f>
        <v>#REF!</v>
      </c>
      <c r="AW603" s="33">
        <v>41569</v>
      </c>
      <c r="AY603" s="22">
        <v>42122</v>
      </c>
      <c r="AZ603" s="27">
        <f>IF(AND(ISNUMBER(AW603),ISNUMBER(AY603)),DAYS360(AW603,AY603)/30,"")</f>
        <v>18.2</v>
      </c>
      <c r="BA603" t="s">
        <v>101</v>
      </c>
      <c r="BB603" s="27">
        <v>0</v>
      </c>
      <c r="BC603">
        <v>2.7240000000000002</v>
      </c>
      <c r="BD603">
        <v>22.896000000000001</v>
      </c>
      <c r="BE603">
        <v>3.1349999999999998</v>
      </c>
      <c r="BF603">
        <v>20.968</v>
      </c>
      <c r="BJ603">
        <v>2.4</v>
      </c>
      <c r="BK603">
        <v>22.204999999999998</v>
      </c>
      <c r="BL603">
        <v>0</v>
      </c>
      <c r="BP603">
        <f t="shared" si="502"/>
        <v>0.41099999999999959</v>
      </c>
      <c r="BQ603">
        <f t="shared" si="482"/>
        <v>-1.9280000000000008</v>
      </c>
      <c r="BR603">
        <f t="shared" si="483"/>
        <v>-2.3390000000000004</v>
      </c>
      <c r="BS603">
        <f t="shared" si="503"/>
        <v>-0.32400000000000029</v>
      </c>
      <c r="BT603">
        <f t="shared" si="484"/>
        <v>-0.6910000000000025</v>
      </c>
      <c r="BU603">
        <f t="shared" si="485"/>
        <v>-0.36700000000000088</v>
      </c>
      <c r="BX603" s="24" t="str">
        <f t="shared" si="486"/>
        <v/>
      </c>
      <c r="BY603" s="24" t="str">
        <f t="shared" si="487"/>
        <v/>
      </c>
      <c r="BZ603" s="24" t="str">
        <f t="shared" si="488"/>
        <v/>
      </c>
      <c r="CA603" s="24" t="str">
        <f t="shared" si="489"/>
        <v/>
      </c>
      <c r="CB603" s="24" t="str">
        <f t="shared" si="504"/>
        <v/>
      </c>
      <c r="CC603" s="24">
        <f t="shared" si="490"/>
        <v>0</v>
      </c>
      <c r="CD603" s="25">
        <f t="shared" si="491"/>
        <v>0</v>
      </c>
      <c r="CE603" s="24" t="str">
        <f t="shared" si="492"/>
        <v/>
      </c>
      <c r="CF603">
        <f t="shared" si="493"/>
        <v>1</v>
      </c>
      <c r="CG603">
        <f t="shared" si="505"/>
        <v>0</v>
      </c>
      <c r="CH603">
        <f t="shared" si="506"/>
        <v>0</v>
      </c>
      <c r="CI603">
        <f t="shared" si="507"/>
        <v>0</v>
      </c>
      <c r="CJ603">
        <f t="shared" si="508"/>
        <v>0</v>
      </c>
      <c r="CK603" t="e">
        <f t="shared" si="515"/>
        <v>#REF!</v>
      </c>
      <c r="CL603" t="str">
        <f t="shared" ref="CL603:CL666" si="520">IF(ISNUMBER(AU603), (AU603/4)-BS603,"")</f>
        <v/>
      </c>
      <c r="CM603" t="str">
        <f t="shared" ref="CM603:CM666" si="521">IF(ISNUMBER(AU603),IF(ABS(CL603)&gt;0.99999,1,0),"")</f>
        <v/>
      </c>
      <c r="CN603" t="str">
        <f t="shared" si="494"/>
        <v/>
      </c>
      <c r="CO603" t="str">
        <f t="shared" si="495"/>
        <v/>
      </c>
    </row>
    <row r="604" spans="1:93" ht="16" x14ac:dyDescent="0.2">
      <c r="A604">
        <v>595</v>
      </c>
      <c r="B604" t="s">
        <v>958</v>
      </c>
      <c r="C604" t="s">
        <v>94</v>
      </c>
      <c r="D604" t="s">
        <v>959</v>
      </c>
      <c r="E604" t="s">
        <v>109</v>
      </c>
      <c r="F604" t="s">
        <v>97</v>
      </c>
      <c r="G604">
        <v>90077</v>
      </c>
      <c r="H604" t="s">
        <v>960</v>
      </c>
      <c r="J604" t="str">
        <f t="shared" si="475"/>
        <v>Evelyne Blau_1</v>
      </c>
      <c r="K604" s="22">
        <v>7913</v>
      </c>
      <c r="L604">
        <v>0</v>
      </c>
      <c r="M604" s="22"/>
      <c r="N604" s="22"/>
      <c r="O604">
        <v>0</v>
      </c>
      <c r="P604">
        <v>0</v>
      </c>
      <c r="Q604">
        <v>0</v>
      </c>
      <c r="R604">
        <f t="shared" si="476"/>
        <v>0</v>
      </c>
      <c r="S604">
        <f t="shared" si="477"/>
        <v>0</v>
      </c>
      <c r="T604">
        <f t="shared" si="478"/>
        <v>0</v>
      </c>
      <c r="U604">
        <f t="shared" si="479"/>
        <v>0</v>
      </c>
      <c r="V604">
        <f t="shared" si="480"/>
        <v>0</v>
      </c>
      <c r="W604">
        <f t="shared" si="518"/>
        <v>0</v>
      </c>
      <c r="X604">
        <f t="shared" si="481"/>
        <v>0</v>
      </c>
      <c r="Y604" s="22" t="s">
        <v>1660</v>
      </c>
      <c r="Z604">
        <v>0</v>
      </c>
      <c r="AA604" s="31">
        <f t="shared" si="519"/>
        <v>0</v>
      </c>
      <c r="AB604">
        <f t="shared" si="516"/>
        <v>0</v>
      </c>
      <c r="AC604">
        <v>0</v>
      </c>
      <c r="AD604">
        <v>0</v>
      </c>
      <c r="AE604">
        <f t="shared" si="471"/>
        <v>0</v>
      </c>
      <c r="AF604">
        <f t="shared" si="514"/>
        <v>0</v>
      </c>
      <c r="AG604">
        <f t="shared" si="499"/>
        <v>0</v>
      </c>
      <c r="AH604">
        <v>0</v>
      </c>
      <c r="AJ604">
        <f t="shared" si="517"/>
        <v>0</v>
      </c>
      <c r="AK604" s="22" t="s">
        <v>962</v>
      </c>
      <c r="AL604">
        <v>27</v>
      </c>
      <c r="AN604">
        <v>11</v>
      </c>
      <c r="AO604" s="24">
        <v>2</v>
      </c>
      <c r="AP604" s="25">
        <f t="shared" si="501"/>
        <v>84.197260273972603</v>
      </c>
      <c r="AQ604">
        <v>1</v>
      </c>
      <c r="AS604" s="24">
        <v>1</v>
      </c>
      <c r="AT604" s="24">
        <v>0</v>
      </c>
      <c r="AU604" s="27"/>
      <c r="AV604" s="27"/>
      <c r="AW604" s="22">
        <v>39094</v>
      </c>
      <c r="AX604" s="22" t="str">
        <f>IF(ISERROR(VLOOKUP($J604,'[2]early late'!$G$1:$BT$134,7,FALSE)),"",VLOOKUP($J604,'[2]early late'!$G$1:$BT$134,7,FALSE))</f>
        <v/>
      </c>
      <c r="AY604" s="22">
        <v>39189</v>
      </c>
      <c r="AZ604" s="27">
        <v>3.1666666666666701</v>
      </c>
      <c r="BA604" t="s">
        <v>101</v>
      </c>
      <c r="BB604" s="25">
        <f t="shared" ref="BB604:BB635" si="522">IF($BA604="OD",0,IF($BA604="OS",1,IF($BA604="OU",2,IF($BA604="null",3,""))))</f>
        <v>0</v>
      </c>
      <c r="BC604" s="27">
        <v>2.94</v>
      </c>
      <c r="BD604" s="27">
        <v>20.29</v>
      </c>
      <c r="BE604" s="27">
        <v>3.9420000000000002</v>
      </c>
      <c r="BF604" s="27">
        <v>22.931999999999999</v>
      </c>
      <c r="BG604" s="27" t="str">
        <f>IF(ISERROR(VLOOKUP($J604,'[2]early late'!$G$1:$BT$134,8,FALSE)),"",VLOOKUP($J604,'[2]early late'!$G$1:$BT$134,8,FALSE))</f>
        <v/>
      </c>
      <c r="BH604" s="27" t="str">
        <f>IF(ISERROR(VLOOKUP($J604,'[2]early late'!$G$1:$BT$134,9,FALSE)),"",VLOOKUP($J604,'[2]early late'!$G$1:$BT$134,9,FALSE))</f>
        <v/>
      </c>
      <c r="BI604" s="27"/>
      <c r="BJ604">
        <v>3.58</v>
      </c>
      <c r="BK604">
        <v>19.600000000000001</v>
      </c>
      <c r="BM604" s="28"/>
      <c r="BN604" s="28" t="str">
        <f>IF(ISERROR(VLOOKUP($J604,'[2]early late'!$G$1:$BT$134,40,FALSE)),"",VLOOKUP($J604,'[2]early late'!$G$1:$BT$134,40,FALSE))</f>
        <v/>
      </c>
      <c r="BO604" s="28" t="str">
        <f>IF(ISERROR(VLOOKUP($J604,'[2]early late'!$G$1:$BT$134,41,FALSE)),"",VLOOKUP($J604,'[2]early late'!$G$1:$BT$134,41,FALSE))</f>
        <v/>
      </c>
      <c r="BP604">
        <f t="shared" si="502"/>
        <v>1.0020000000000002</v>
      </c>
      <c r="BQ604">
        <f t="shared" si="482"/>
        <v>2.6419999999999995</v>
      </c>
      <c r="BR604">
        <f t="shared" si="483"/>
        <v>1.6399999999999992</v>
      </c>
      <c r="BS604">
        <f t="shared" si="503"/>
        <v>0.64000000000000012</v>
      </c>
      <c r="BT604">
        <f t="shared" si="484"/>
        <v>-0.68999999999999773</v>
      </c>
      <c r="BU604">
        <f t="shared" si="485"/>
        <v>-1.3299999999999947</v>
      </c>
      <c r="BW604" s="24">
        <f t="shared" ref="BW604:BW635" si="523">IF(ISNUMBER($BB604),IF(OR($BB604=$AS604,$BB604=2),1,0),"")</f>
        <v>0</v>
      </c>
      <c r="BX604" s="24">
        <f t="shared" si="486"/>
        <v>-0.67999999999999972</v>
      </c>
      <c r="BY604" s="24">
        <f t="shared" si="487"/>
        <v>1.333</v>
      </c>
      <c r="BZ604" s="24">
        <f t="shared" si="488"/>
        <v>0.28900000000000015</v>
      </c>
      <c r="CA604" s="24">
        <f t="shared" si="489"/>
        <v>0</v>
      </c>
      <c r="CB604" s="24" t="str">
        <f t="shared" si="504"/>
        <v/>
      </c>
      <c r="CC604" s="24">
        <f t="shared" si="490"/>
        <v>0</v>
      </c>
      <c r="CD604" s="25">
        <f t="shared" si="491"/>
        <v>0</v>
      </c>
      <c r="CE604" s="24">
        <f t="shared" si="492"/>
        <v>1</v>
      </c>
      <c r="CF604">
        <f t="shared" si="493"/>
        <v>1</v>
      </c>
      <c r="CG604">
        <f t="shared" si="505"/>
        <v>1</v>
      </c>
      <c r="CH604">
        <f t="shared" si="506"/>
        <v>0</v>
      </c>
      <c r="CI604">
        <f t="shared" si="507"/>
        <v>1</v>
      </c>
      <c r="CJ604">
        <f t="shared" si="508"/>
        <v>1</v>
      </c>
      <c r="CK604" t="str">
        <f t="shared" si="515"/>
        <v/>
      </c>
      <c r="CL604" t="str">
        <f t="shared" si="520"/>
        <v/>
      </c>
      <c r="CM604" t="str">
        <f t="shared" si="521"/>
        <v/>
      </c>
      <c r="CN604" t="str">
        <f t="shared" si="494"/>
        <v/>
      </c>
      <c r="CO604" t="str">
        <f t="shared" si="495"/>
        <v/>
      </c>
    </row>
    <row r="605" spans="1:93" ht="16" x14ac:dyDescent="0.2">
      <c r="A605">
        <v>596</v>
      </c>
      <c r="B605" t="s">
        <v>963</v>
      </c>
      <c r="C605" t="s">
        <v>94</v>
      </c>
      <c r="J605" t="str">
        <f t="shared" si="475"/>
        <v>Faith Ono_1</v>
      </c>
      <c r="K605" s="22">
        <v>14650</v>
      </c>
      <c r="L605">
        <v>0</v>
      </c>
      <c r="M605" s="22"/>
      <c r="N605" s="22"/>
      <c r="O605">
        <v>0</v>
      </c>
      <c r="P605">
        <v>0</v>
      </c>
      <c r="Q605">
        <v>0</v>
      </c>
      <c r="R605">
        <f t="shared" si="476"/>
        <v>0</v>
      </c>
      <c r="S605">
        <f t="shared" si="477"/>
        <v>0</v>
      </c>
      <c r="T605">
        <f t="shared" si="478"/>
        <v>0</v>
      </c>
      <c r="U605">
        <f t="shared" si="479"/>
        <v>0</v>
      </c>
      <c r="V605">
        <f t="shared" si="480"/>
        <v>0</v>
      </c>
      <c r="W605">
        <f t="shared" si="518"/>
        <v>0</v>
      </c>
      <c r="X605">
        <f t="shared" si="481"/>
        <v>0</v>
      </c>
      <c r="Y605" s="22"/>
      <c r="Z605">
        <v>0</v>
      </c>
      <c r="AA605" s="31">
        <f t="shared" si="519"/>
        <v>0</v>
      </c>
      <c r="AB605">
        <f t="shared" si="516"/>
        <v>0</v>
      </c>
      <c r="AC605">
        <v>0</v>
      </c>
      <c r="AD605">
        <v>0</v>
      </c>
      <c r="AE605">
        <f t="shared" si="471"/>
        <v>0</v>
      </c>
      <c r="AF605">
        <f t="shared" si="514"/>
        <v>0</v>
      </c>
      <c r="AG605">
        <f t="shared" si="499"/>
        <v>0</v>
      </c>
      <c r="AH605">
        <v>0</v>
      </c>
      <c r="AJ605">
        <f t="shared" si="517"/>
        <v>0</v>
      </c>
      <c r="AK605" s="22" t="s">
        <v>965</v>
      </c>
      <c r="AN605" t="str">
        <f>IF(ISERROR(VLOOKUP($J605,'[2]early late'!$G$1:$BT$134,6,FALSE)),"",VLOOKUP($J605,'[2]early late'!$G$1:$BT$134,6,FALSE))</f>
        <v/>
      </c>
      <c r="AO605" s="24">
        <v>2</v>
      </c>
      <c r="AP605" s="25">
        <f t="shared" si="501"/>
        <v>63.805479452054797</v>
      </c>
      <c r="AQ605">
        <v>1</v>
      </c>
      <c r="AS605" s="24">
        <v>1</v>
      </c>
      <c r="AT605" s="24">
        <v>0</v>
      </c>
      <c r="AU605" s="27"/>
      <c r="AV605" s="27"/>
      <c r="AW605" s="29">
        <v>38278</v>
      </c>
      <c r="AX605" s="22" t="str">
        <f>IF(ISERROR(VLOOKUP($J605,'[2]early late'!$G$1:$BT$134,7,FALSE)),"",VLOOKUP($J605,'[2]early late'!$G$1:$BT$134,7,FALSE))</f>
        <v/>
      </c>
      <c r="AY605" s="29">
        <v>38334</v>
      </c>
      <c r="AZ605" s="27">
        <v>1.8333333333333299</v>
      </c>
      <c r="BA605" t="s">
        <v>101</v>
      </c>
      <c r="BB605" s="25">
        <f t="shared" si="522"/>
        <v>0</v>
      </c>
      <c r="BC605">
        <v>2.73</v>
      </c>
      <c r="BD605">
        <v>22.95</v>
      </c>
      <c r="BE605">
        <v>1.86</v>
      </c>
      <c r="BF605">
        <v>26.33</v>
      </c>
      <c r="BG605" s="27" t="str">
        <f>IF(ISERROR(VLOOKUP($J605,'[2]early late'!$G$1:$BT$134,8,FALSE)),"",VLOOKUP($J605,'[2]early late'!$G$1:$BT$134,8,FALSE))</f>
        <v/>
      </c>
      <c r="BH605" s="27" t="str">
        <f>IF(ISERROR(VLOOKUP($J605,'[2]early late'!$G$1:$BT$134,9,FALSE)),"",VLOOKUP($J605,'[2]early late'!$G$1:$BT$134,9,FALSE))</f>
        <v/>
      </c>
      <c r="BJ605">
        <v>3</v>
      </c>
      <c r="BK605">
        <v>21.19</v>
      </c>
      <c r="BN605" s="28" t="str">
        <f>IF(ISERROR(VLOOKUP($J605,'[2]early late'!$G$1:$BT$134,40,FALSE)),"",VLOOKUP($J605,'[2]early late'!$G$1:$BT$134,40,FALSE))</f>
        <v/>
      </c>
      <c r="BO605" s="28" t="str">
        <f>IF(ISERROR(VLOOKUP($J605,'[2]early late'!$G$1:$BT$134,41,FALSE)),"",VLOOKUP($J605,'[2]early late'!$G$1:$BT$134,41,FALSE))</f>
        <v/>
      </c>
      <c r="BP605">
        <f t="shared" si="502"/>
        <v>-0.86999999999999988</v>
      </c>
      <c r="BQ605">
        <f t="shared" si="482"/>
        <v>3.379999999999999</v>
      </c>
      <c r="BR605">
        <f t="shared" si="483"/>
        <v>4.2499999999999991</v>
      </c>
      <c r="BS605">
        <f t="shared" si="503"/>
        <v>0.27</v>
      </c>
      <c r="BT605">
        <f t="shared" si="484"/>
        <v>-1.759999999999998</v>
      </c>
      <c r="BU605">
        <f t="shared" si="485"/>
        <v>-2.0299999999999976</v>
      </c>
      <c r="BW605" s="24">
        <f t="shared" si="523"/>
        <v>0</v>
      </c>
      <c r="BX605" s="24">
        <f t="shared" si="486"/>
        <v>0.33000000000000007</v>
      </c>
      <c r="BY605" s="24">
        <f t="shared" si="487"/>
        <v>6.999999999999984E-2</v>
      </c>
      <c r="BZ605" s="24">
        <f t="shared" si="488"/>
        <v>-0.95999999999999974</v>
      </c>
      <c r="CA605" s="24">
        <f t="shared" si="489"/>
        <v>1</v>
      </c>
      <c r="CB605" s="24" t="str">
        <f t="shared" si="504"/>
        <v/>
      </c>
      <c r="CC605" s="24">
        <f t="shared" si="490"/>
        <v>0</v>
      </c>
      <c r="CD605" s="25">
        <f t="shared" si="491"/>
        <v>0</v>
      </c>
      <c r="CE605" s="24">
        <f t="shared" si="492"/>
        <v>1</v>
      </c>
      <c r="CF605">
        <f t="shared" si="493"/>
        <v>1</v>
      </c>
      <c r="CG605">
        <f t="shared" si="505"/>
        <v>1</v>
      </c>
      <c r="CH605">
        <f t="shared" si="506"/>
        <v>0</v>
      </c>
      <c r="CI605">
        <f t="shared" si="507"/>
        <v>1</v>
      </c>
      <c r="CJ605">
        <f t="shared" si="508"/>
        <v>1</v>
      </c>
      <c r="CK605" t="str">
        <f t="shared" si="515"/>
        <v/>
      </c>
      <c r="CL605" t="str">
        <f t="shared" si="520"/>
        <v/>
      </c>
      <c r="CM605" t="str">
        <f t="shared" si="521"/>
        <v/>
      </c>
      <c r="CN605" t="str">
        <f t="shared" si="494"/>
        <v/>
      </c>
      <c r="CO605" t="str">
        <f t="shared" si="495"/>
        <v/>
      </c>
    </row>
    <row r="606" spans="1:93" ht="16" x14ac:dyDescent="0.2">
      <c r="A606">
        <v>597</v>
      </c>
      <c r="B606" t="s">
        <v>966</v>
      </c>
      <c r="C606" t="s">
        <v>94</v>
      </c>
      <c r="D606" t="s">
        <v>967</v>
      </c>
      <c r="E606" t="s">
        <v>177</v>
      </c>
      <c r="F606" t="s">
        <v>97</v>
      </c>
      <c r="G606">
        <v>91356</v>
      </c>
      <c r="H606" t="s">
        <v>968</v>
      </c>
      <c r="J606" t="str">
        <f t="shared" si="475"/>
        <v>Gerald Sternbach_0</v>
      </c>
      <c r="K606" s="22">
        <v>21091</v>
      </c>
      <c r="L606">
        <v>0</v>
      </c>
      <c r="M606" s="22"/>
      <c r="N606" s="22"/>
      <c r="O606">
        <v>0</v>
      </c>
      <c r="P606">
        <v>0</v>
      </c>
      <c r="Q606">
        <v>0</v>
      </c>
      <c r="R606">
        <f t="shared" si="476"/>
        <v>0</v>
      </c>
      <c r="S606">
        <f t="shared" si="477"/>
        <v>0</v>
      </c>
      <c r="T606">
        <f t="shared" si="478"/>
        <v>0</v>
      </c>
      <c r="U606">
        <f t="shared" si="479"/>
        <v>0</v>
      </c>
      <c r="V606">
        <f t="shared" si="480"/>
        <v>0</v>
      </c>
      <c r="W606">
        <f t="shared" si="518"/>
        <v>0</v>
      </c>
      <c r="X606">
        <f t="shared" si="481"/>
        <v>0</v>
      </c>
      <c r="Y606" s="22"/>
      <c r="Z606">
        <v>0</v>
      </c>
      <c r="AA606" s="31">
        <f t="shared" si="519"/>
        <v>0</v>
      </c>
      <c r="AB606">
        <f t="shared" si="516"/>
        <v>0</v>
      </c>
      <c r="AC606">
        <v>0</v>
      </c>
      <c r="AD606">
        <v>0</v>
      </c>
      <c r="AE606">
        <f t="shared" ref="AE606:AE669" si="524">IF(ISERROR(SEARCH("ectro",Y606)),0,1)</f>
        <v>0</v>
      </c>
      <c r="AF606">
        <f t="shared" si="514"/>
        <v>0</v>
      </c>
      <c r="AG606">
        <f t="shared" ref="AG606:AG642" si="525">IF(ISERROR(SEARCH("entro",Y606)),0,1)</f>
        <v>0</v>
      </c>
      <c r="AH606">
        <v>0</v>
      </c>
      <c r="AJ606">
        <f t="shared" si="517"/>
        <v>0</v>
      </c>
      <c r="AK606" s="22" t="s">
        <v>970</v>
      </c>
      <c r="AN606" t="str">
        <f>IF(ISERROR(VLOOKUP($J606,'[2]early late'!$G$1:$BT$134,6,FALSE)),"",VLOOKUP($J606,'[2]early late'!$G$1:$BT$134,6,FALSE))</f>
        <v/>
      </c>
      <c r="AO606" s="24">
        <v>1</v>
      </c>
      <c r="AP606" s="25">
        <f t="shared" si="501"/>
        <v>50.745205479452054</v>
      </c>
      <c r="AQ606">
        <v>1</v>
      </c>
      <c r="AS606" s="24">
        <v>0</v>
      </c>
      <c r="AT606" s="24">
        <v>0</v>
      </c>
      <c r="AU606" s="27"/>
      <c r="AV606" s="27"/>
      <c r="AW606" s="22">
        <v>39882</v>
      </c>
      <c r="AX606" s="22" t="str">
        <f>IF(ISERROR(VLOOKUP($J606,'[2]early late'!$G$1:$BT$134,7,FALSE)),"",VLOOKUP($J606,'[2]early late'!$G$1:$BT$134,7,FALSE))</f>
        <v/>
      </c>
      <c r="AY606" s="22">
        <v>39980</v>
      </c>
      <c r="AZ606" s="27">
        <v>3.2</v>
      </c>
      <c r="BA606" t="s">
        <v>118</v>
      </c>
      <c r="BB606" s="25">
        <f t="shared" si="522"/>
        <v>1</v>
      </c>
      <c r="BC606" s="27">
        <v>2.39</v>
      </c>
      <c r="BD606" s="27">
        <v>10.32</v>
      </c>
      <c r="BE606" s="27">
        <v>2.67</v>
      </c>
      <c r="BF606" s="27">
        <v>14.69</v>
      </c>
      <c r="BG606" s="27" t="str">
        <f>IF(ISERROR(VLOOKUP($J606,'[2]early late'!$G$1:$BT$134,8,FALSE)),"",VLOOKUP($J606,'[2]early late'!$G$1:$BT$134,8,FALSE))</f>
        <v/>
      </c>
      <c r="BH606" s="27" t="str">
        <f>IF(ISERROR(VLOOKUP($J606,'[2]early late'!$G$1:$BT$134,9,FALSE)),"",VLOOKUP($J606,'[2]early late'!$G$1:$BT$134,9,FALSE))</f>
        <v/>
      </c>
      <c r="BI606" s="27"/>
      <c r="BJ606">
        <v>1.77</v>
      </c>
      <c r="BK606">
        <v>9.42</v>
      </c>
      <c r="BM606" s="28" t="s">
        <v>427</v>
      </c>
      <c r="BN606" s="28" t="str">
        <f>IF(ISERROR(VLOOKUP($J606,'[2]early late'!$G$1:$BT$134,40,FALSE)),"",VLOOKUP($J606,'[2]early late'!$G$1:$BT$134,40,FALSE))</f>
        <v/>
      </c>
      <c r="BO606" s="28" t="str">
        <f>IF(ISERROR(VLOOKUP($J606,'[2]early late'!$G$1:$BT$134,41,FALSE)),"",VLOOKUP($J606,'[2]early late'!$G$1:$BT$134,41,FALSE))</f>
        <v/>
      </c>
      <c r="BP606">
        <f t="shared" si="502"/>
        <v>0.2799999999999998</v>
      </c>
      <c r="BQ606">
        <f t="shared" si="482"/>
        <v>4.3699999999999992</v>
      </c>
      <c r="BR606">
        <f t="shared" si="483"/>
        <v>4.09</v>
      </c>
      <c r="BS606">
        <f t="shared" si="503"/>
        <v>-0.62000000000000011</v>
      </c>
      <c r="BT606">
        <f t="shared" si="484"/>
        <v>-0.90000000000000036</v>
      </c>
      <c r="BU606">
        <f t="shared" si="485"/>
        <v>-0.27999999999999936</v>
      </c>
      <c r="BW606" s="24">
        <f t="shared" si="523"/>
        <v>0</v>
      </c>
      <c r="BX606" s="24">
        <f t="shared" si="486"/>
        <v>1.2349999999999999</v>
      </c>
      <c r="BY606" s="24">
        <f t="shared" si="487"/>
        <v>1.4100000000000001</v>
      </c>
      <c r="BZ606" s="24">
        <f t="shared" si="488"/>
        <v>1.1599999999999999</v>
      </c>
      <c r="CA606" s="24">
        <f t="shared" si="489"/>
        <v>0</v>
      </c>
      <c r="CB606" s="24" t="str">
        <f t="shared" si="504"/>
        <v/>
      </c>
      <c r="CC606" s="24">
        <f t="shared" si="490"/>
        <v>0</v>
      </c>
      <c r="CD606" s="25">
        <f t="shared" si="491"/>
        <v>0</v>
      </c>
      <c r="CE606" s="24">
        <f t="shared" si="492"/>
        <v>0</v>
      </c>
      <c r="CF606">
        <f t="shared" si="493"/>
        <v>1</v>
      </c>
      <c r="CG606">
        <f t="shared" si="505"/>
        <v>0</v>
      </c>
      <c r="CH606">
        <f t="shared" si="506"/>
        <v>0</v>
      </c>
      <c r="CI606">
        <f t="shared" si="507"/>
        <v>0</v>
      </c>
      <c r="CJ606">
        <f t="shared" si="508"/>
        <v>0</v>
      </c>
      <c r="CK606" t="str">
        <f t="shared" si="515"/>
        <v/>
      </c>
      <c r="CL606" t="str">
        <f t="shared" si="520"/>
        <v/>
      </c>
      <c r="CM606" t="str">
        <f t="shared" si="521"/>
        <v/>
      </c>
      <c r="CN606" t="str">
        <f t="shared" si="494"/>
        <v/>
      </c>
      <c r="CO606" t="str">
        <f t="shared" si="495"/>
        <v/>
      </c>
    </row>
    <row r="607" spans="1:93" ht="16" x14ac:dyDescent="0.2">
      <c r="A607">
        <v>598</v>
      </c>
      <c r="B607" t="s">
        <v>971</v>
      </c>
      <c r="C607" t="s">
        <v>94</v>
      </c>
      <c r="D607" t="s">
        <v>972</v>
      </c>
      <c r="E607" t="s">
        <v>973</v>
      </c>
      <c r="F607" t="s">
        <v>97</v>
      </c>
      <c r="G607">
        <v>90245</v>
      </c>
      <c r="H607" t="s">
        <v>974</v>
      </c>
      <c r="J607" t="str">
        <f t="shared" si="475"/>
        <v>Gina Yoseloff_0</v>
      </c>
      <c r="K607" s="22">
        <v>21297</v>
      </c>
      <c r="L607">
        <v>1</v>
      </c>
      <c r="M607" s="22" t="s">
        <v>975</v>
      </c>
      <c r="N607" s="22"/>
      <c r="O607">
        <v>1</v>
      </c>
      <c r="P607">
        <v>0</v>
      </c>
      <c r="Q607">
        <v>1</v>
      </c>
      <c r="R607">
        <f t="shared" si="476"/>
        <v>0</v>
      </c>
      <c r="S607">
        <f t="shared" si="477"/>
        <v>1</v>
      </c>
      <c r="T607">
        <f t="shared" si="478"/>
        <v>0</v>
      </c>
      <c r="U607">
        <f t="shared" si="479"/>
        <v>0</v>
      </c>
      <c r="V607">
        <f t="shared" si="480"/>
        <v>0</v>
      </c>
      <c r="W607">
        <f t="shared" si="518"/>
        <v>0</v>
      </c>
      <c r="X607">
        <f t="shared" si="481"/>
        <v>0</v>
      </c>
      <c r="Y607" s="22"/>
      <c r="Z607">
        <v>0</v>
      </c>
      <c r="AA607" s="31">
        <f t="shared" si="519"/>
        <v>0</v>
      </c>
      <c r="AB607">
        <f t="shared" si="516"/>
        <v>0</v>
      </c>
      <c r="AC607">
        <v>0</v>
      </c>
      <c r="AD607">
        <v>0</v>
      </c>
      <c r="AE607">
        <f t="shared" si="524"/>
        <v>0</v>
      </c>
      <c r="AF607">
        <f t="shared" si="514"/>
        <v>0</v>
      </c>
      <c r="AG607">
        <f t="shared" si="525"/>
        <v>0</v>
      </c>
      <c r="AH607">
        <v>0</v>
      </c>
      <c r="AJ607">
        <f t="shared" si="517"/>
        <v>0</v>
      </c>
      <c r="AK607" s="22" t="s">
        <v>290</v>
      </c>
      <c r="AN607">
        <v>15</v>
      </c>
      <c r="AO607" s="24">
        <v>2</v>
      </c>
      <c r="AP607" s="25">
        <f t="shared" si="501"/>
        <v>48.512328767123286</v>
      </c>
      <c r="AQ607">
        <v>1</v>
      </c>
      <c r="AS607" s="24">
        <v>0</v>
      </c>
      <c r="AT607" s="24">
        <v>0</v>
      </c>
      <c r="AU607" s="27"/>
      <c r="AV607" s="27"/>
      <c r="AW607" s="22">
        <v>39262</v>
      </c>
      <c r="AX607" s="22" t="str">
        <f>IF(ISERROR(VLOOKUP($J607,'[2]early late'!$G$1:$BT$134,7,FALSE)),"",VLOOKUP($J607,'[2]early late'!$G$1:$BT$134,7,FALSE))</f>
        <v/>
      </c>
      <c r="AY607" s="22">
        <v>39499</v>
      </c>
      <c r="AZ607" s="27">
        <v>7.7333333333333298</v>
      </c>
      <c r="BA607" t="s">
        <v>118</v>
      </c>
      <c r="BB607" s="25">
        <f t="shared" si="522"/>
        <v>1</v>
      </c>
      <c r="BC607" s="27">
        <v>4.59</v>
      </c>
      <c r="BD607" s="27">
        <v>14.76</v>
      </c>
      <c r="BE607" s="27">
        <v>3.18</v>
      </c>
      <c r="BF607" s="27">
        <v>13.61</v>
      </c>
      <c r="BG607" s="27" t="str">
        <f>IF(ISERROR(VLOOKUP($J607,'[2]early late'!$G$1:$BT$134,8,FALSE)),"",VLOOKUP($J607,'[2]early late'!$G$1:$BT$134,8,FALSE))</f>
        <v/>
      </c>
      <c r="BH607" s="27" t="str">
        <f>IF(ISERROR(VLOOKUP($J607,'[2]early late'!$G$1:$BT$134,9,FALSE)),"",VLOOKUP($J607,'[2]early late'!$G$1:$BT$134,9,FALSE))</f>
        <v/>
      </c>
      <c r="BI607" s="27"/>
      <c r="BJ607" s="27">
        <v>1.99</v>
      </c>
      <c r="BK607" s="27">
        <v>12.42</v>
      </c>
      <c r="BM607" s="28"/>
      <c r="BN607" s="28" t="str">
        <f>IF(ISERROR(VLOOKUP($J607,'[2]early late'!$G$1:$BT$134,40,FALSE)),"",VLOOKUP($J607,'[2]early late'!$G$1:$BT$134,40,FALSE))</f>
        <v/>
      </c>
      <c r="BO607" s="28" t="str">
        <f>IF(ISERROR(VLOOKUP($J607,'[2]early late'!$G$1:$BT$134,41,FALSE)),"",VLOOKUP($J607,'[2]early late'!$G$1:$BT$134,41,FALSE))</f>
        <v/>
      </c>
      <c r="BP607">
        <f t="shared" si="502"/>
        <v>-1.4099999999999997</v>
      </c>
      <c r="BQ607">
        <f t="shared" si="482"/>
        <v>-1.1500000000000004</v>
      </c>
      <c r="BR607">
        <f t="shared" si="483"/>
        <v>0.25999999999999934</v>
      </c>
      <c r="BS607">
        <f t="shared" si="503"/>
        <v>-2.5999999999999996</v>
      </c>
      <c r="BT607">
        <f t="shared" si="484"/>
        <v>-2.34</v>
      </c>
      <c r="BU607">
        <f t="shared" si="485"/>
        <v>0.25999999999999979</v>
      </c>
      <c r="BW607" s="24">
        <f t="shared" si="523"/>
        <v>0</v>
      </c>
      <c r="BX607" s="24">
        <f t="shared" si="486"/>
        <v>8.8999999999999968E-2</v>
      </c>
      <c r="BY607" s="24">
        <f t="shared" si="487"/>
        <v>2.0779999999999998</v>
      </c>
      <c r="BZ607" s="24">
        <f t="shared" si="488"/>
        <v>-1.3649999999999998</v>
      </c>
      <c r="CA607" s="24">
        <f t="shared" si="489"/>
        <v>0</v>
      </c>
      <c r="CB607" s="24" t="str">
        <f t="shared" si="504"/>
        <v/>
      </c>
      <c r="CC607" s="24">
        <f t="shared" si="490"/>
        <v>0</v>
      </c>
      <c r="CD607" s="25">
        <f t="shared" si="491"/>
        <v>0</v>
      </c>
      <c r="CE607" s="24">
        <f t="shared" si="492"/>
        <v>0</v>
      </c>
      <c r="CF607">
        <f t="shared" si="493"/>
        <v>1</v>
      </c>
      <c r="CG607">
        <f t="shared" si="505"/>
        <v>0</v>
      </c>
      <c r="CH607">
        <f t="shared" si="506"/>
        <v>0</v>
      </c>
      <c r="CI607">
        <f t="shared" si="507"/>
        <v>1</v>
      </c>
      <c r="CJ607">
        <f t="shared" si="508"/>
        <v>1</v>
      </c>
      <c r="CK607" t="str">
        <f t="shared" si="515"/>
        <v/>
      </c>
      <c r="CL607" t="str">
        <f t="shared" si="520"/>
        <v/>
      </c>
      <c r="CM607" t="str">
        <f t="shared" si="521"/>
        <v/>
      </c>
      <c r="CN607" t="str">
        <f t="shared" si="494"/>
        <v/>
      </c>
      <c r="CO607" t="str">
        <f t="shared" si="495"/>
        <v/>
      </c>
    </row>
    <row r="608" spans="1:93" ht="16" x14ac:dyDescent="0.2">
      <c r="A608">
        <v>599</v>
      </c>
      <c r="B608" t="s">
        <v>977</v>
      </c>
      <c r="C608" t="s">
        <v>94</v>
      </c>
      <c r="J608" t="str">
        <f t="shared" si="475"/>
        <v>Gloria Johnson_0</v>
      </c>
      <c r="K608" s="22">
        <f>IF(ISERROR(VLOOKUP($J608,'[2]early late'!$G$1:$BT$134,4,FALSE)),"",VLOOKUP($J608,'[2]early late'!$G$1:$BT$134,4,FALSE))</f>
        <v>19387</v>
      </c>
      <c r="L608">
        <v>1</v>
      </c>
      <c r="M608" s="22" t="s">
        <v>1661</v>
      </c>
      <c r="N608" s="22"/>
      <c r="O608">
        <v>0</v>
      </c>
      <c r="P608">
        <v>0</v>
      </c>
      <c r="Q608">
        <v>0</v>
      </c>
      <c r="R608">
        <f t="shared" si="476"/>
        <v>0</v>
      </c>
      <c r="S608">
        <f t="shared" si="477"/>
        <v>1</v>
      </c>
      <c r="T608">
        <f t="shared" si="478"/>
        <v>0</v>
      </c>
      <c r="U608">
        <f t="shared" si="479"/>
        <v>0</v>
      </c>
      <c r="V608">
        <f t="shared" si="480"/>
        <v>0</v>
      </c>
      <c r="W608">
        <f t="shared" si="518"/>
        <v>1</v>
      </c>
      <c r="X608">
        <f t="shared" si="481"/>
        <v>0</v>
      </c>
      <c r="Y608" s="22"/>
      <c r="Z608">
        <v>0</v>
      </c>
      <c r="AA608" s="31">
        <f t="shared" si="519"/>
        <v>0</v>
      </c>
      <c r="AB608">
        <f t="shared" si="516"/>
        <v>0</v>
      </c>
      <c r="AC608">
        <v>0</v>
      </c>
      <c r="AD608">
        <v>0</v>
      </c>
      <c r="AE608">
        <f t="shared" si="524"/>
        <v>0</v>
      </c>
      <c r="AF608">
        <f t="shared" si="514"/>
        <v>0</v>
      </c>
      <c r="AG608">
        <f t="shared" si="525"/>
        <v>0</v>
      </c>
      <c r="AH608">
        <v>0</v>
      </c>
      <c r="AJ608">
        <f t="shared" si="517"/>
        <v>0</v>
      </c>
      <c r="AK608" s="22" t="s">
        <v>979</v>
      </c>
      <c r="AN608">
        <f>IF(ISERROR(VLOOKUP($J608,'[2]early late'!$G$1:$BT$134,6,FALSE)),"",VLOOKUP($J608,'[2]early late'!$G$1:$BT$134,6,FALSE))</f>
        <v>14</v>
      </c>
      <c r="AO608" s="24">
        <v>2</v>
      </c>
      <c r="AP608" s="25">
        <f t="shared" si="501"/>
        <v>58.126027397260273</v>
      </c>
      <c r="AQ608">
        <v>1</v>
      </c>
      <c r="AS608" s="24">
        <v>0</v>
      </c>
      <c r="AT608" s="24">
        <v>0</v>
      </c>
      <c r="AU608" s="27"/>
      <c r="AV608" s="27"/>
      <c r="AW608" s="29">
        <v>40912</v>
      </c>
      <c r="AX608" s="22">
        <f>IF(ISERROR(VLOOKUP($J608,'[2]early late'!$G$1:$BT$134,7,FALSE)),"",VLOOKUP($J608,'[2]early late'!$G$1:$BT$134,7,FALSE))</f>
        <v>40918</v>
      </c>
      <c r="AY608" s="29">
        <v>41001</v>
      </c>
      <c r="AZ608" s="27">
        <v>2.93333333333333</v>
      </c>
      <c r="BA608" t="s">
        <v>118</v>
      </c>
      <c r="BB608" s="25">
        <f t="shared" si="522"/>
        <v>1</v>
      </c>
      <c r="BC608">
        <v>3.52</v>
      </c>
      <c r="BD608">
        <v>14.89</v>
      </c>
      <c r="BE608">
        <v>3.93</v>
      </c>
      <c r="BF608">
        <v>15.23</v>
      </c>
      <c r="BG608" s="27">
        <f>IF(ISERROR(VLOOKUP($J608,'[2]early late'!$G$1:$BT$134,8,FALSE)),"",VLOOKUP($J608,'[2]early late'!$G$1:$BT$134,8,FALSE))</f>
        <v>6</v>
      </c>
      <c r="BH608" s="27">
        <f>IF(ISERROR(VLOOKUP($J608,'[2]early late'!$G$1:$BT$134,9,FALSE)),"",VLOOKUP($J608,'[2]early late'!$G$1:$BT$134,9,FALSE))</f>
        <v>2.242</v>
      </c>
      <c r="BJ608">
        <v>3.52</v>
      </c>
      <c r="BK608">
        <v>18.55</v>
      </c>
      <c r="BN608" s="28">
        <f>IF(ISERROR(VLOOKUP($J608,'[2]early late'!$G$1:$BT$134,40,FALSE)),"",VLOOKUP($J608,'[2]early late'!$G$1:$BT$134,40,FALSE))</f>
        <v>-1.278</v>
      </c>
      <c r="BO608" s="28">
        <f>IF(ISERROR(VLOOKUP($J608,'[2]early late'!$G$1:$BT$134,41,FALSE)),"",VLOOKUP($J608,'[2]early late'!$G$1:$BT$134,41,FALSE))</f>
        <v>1.278</v>
      </c>
      <c r="BP608">
        <f t="shared" si="502"/>
        <v>0.41000000000000014</v>
      </c>
      <c r="BQ608">
        <f t="shared" si="482"/>
        <v>0.33999999999999986</v>
      </c>
      <c r="BR608">
        <f t="shared" si="483"/>
        <v>-7.0000000000000284E-2</v>
      </c>
      <c r="BS608">
        <f t="shared" si="503"/>
        <v>0</v>
      </c>
      <c r="BT608">
        <f t="shared" si="484"/>
        <v>3.66</v>
      </c>
      <c r="BU608">
        <f t="shared" si="485"/>
        <v>3.66</v>
      </c>
      <c r="BW608" s="24">
        <f t="shared" si="523"/>
        <v>0</v>
      </c>
      <c r="BX608" s="24">
        <f t="shared" si="486"/>
        <v>-0.7799999999999998</v>
      </c>
      <c r="BY608" s="24">
        <f t="shared" si="487"/>
        <v>1.56</v>
      </c>
      <c r="BZ608" s="24">
        <f t="shared" si="488"/>
        <v>1.0900000000000003</v>
      </c>
      <c r="CA608" s="24">
        <f t="shared" si="489"/>
        <v>0</v>
      </c>
      <c r="CB608" s="24" t="str">
        <f t="shared" si="504"/>
        <v/>
      </c>
      <c r="CC608" s="24">
        <f t="shared" si="490"/>
        <v>0</v>
      </c>
      <c r="CD608" s="25">
        <f t="shared" si="491"/>
        <v>0</v>
      </c>
      <c r="CE608" s="24">
        <f t="shared" si="492"/>
        <v>0</v>
      </c>
      <c r="CF608">
        <f t="shared" si="493"/>
        <v>1</v>
      </c>
      <c r="CG608">
        <f t="shared" si="505"/>
        <v>1</v>
      </c>
      <c r="CH608">
        <f t="shared" si="506"/>
        <v>0</v>
      </c>
      <c r="CI608">
        <f t="shared" si="507"/>
        <v>1</v>
      </c>
      <c r="CJ608">
        <f t="shared" si="508"/>
        <v>1</v>
      </c>
      <c r="CK608" t="str">
        <f t="shared" si="515"/>
        <v/>
      </c>
      <c r="CL608" t="str">
        <f t="shared" si="520"/>
        <v/>
      </c>
      <c r="CM608" t="str">
        <f t="shared" si="521"/>
        <v/>
      </c>
      <c r="CN608" t="str">
        <f t="shared" si="494"/>
        <v/>
      </c>
      <c r="CO608" t="str">
        <f t="shared" si="495"/>
        <v/>
      </c>
    </row>
    <row r="609" spans="1:93" ht="16" x14ac:dyDescent="0.2">
      <c r="A609">
        <v>600</v>
      </c>
      <c r="B609" t="s">
        <v>980</v>
      </c>
      <c r="C609" t="s">
        <v>94</v>
      </c>
      <c r="J609" t="str">
        <f t="shared" si="475"/>
        <v>Guilford Glazer_1</v>
      </c>
      <c r="K609" s="22">
        <f>IF(ISERROR(VLOOKUP($J609,'[2]early late'!$G$1:$BT$134,4,FALSE)),"",VLOOKUP($J609,'[2]early late'!$G$1:$BT$134,4,FALSE))</f>
        <v>7869</v>
      </c>
      <c r="L609">
        <v>1</v>
      </c>
      <c r="M609" s="22" t="s">
        <v>981</v>
      </c>
      <c r="N609" s="22"/>
      <c r="O609">
        <v>0</v>
      </c>
      <c r="P609">
        <v>0</v>
      </c>
      <c r="Q609">
        <v>0</v>
      </c>
      <c r="R609">
        <f t="shared" si="476"/>
        <v>0</v>
      </c>
      <c r="S609">
        <f t="shared" si="477"/>
        <v>0</v>
      </c>
      <c r="T609">
        <f t="shared" si="478"/>
        <v>0</v>
      </c>
      <c r="U609">
        <f t="shared" si="479"/>
        <v>0</v>
      </c>
      <c r="V609">
        <f t="shared" si="480"/>
        <v>0</v>
      </c>
      <c r="W609">
        <f t="shared" si="518"/>
        <v>0</v>
      </c>
      <c r="X609">
        <f t="shared" si="481"/>
        <v>0</v>
      </c>
      <c r="Y609" s="22"/>
      <c r="Z609">
        <v>0</v>
      </c>
      <c r="AA609" s="31">
        <f t="shared" si="519"/>
        <v>0</v>
      </c>
      <c r="AB609">
        <f t="shared" si="516"/>
        <v>0</v>
      </c>
      <c r="AC609">
        <v>0</v>
      </c>
      <c r="AD609">
        <v>0</v>
      </c>
      <c r="AE609">
        <f t="shared" si="524"/>
        <v>0</v>
      </c>
      <c r="AF609">
        <f t="shared" si="514"/>
        <v>0</v>
      </c>
      <c r="AG609">
        <f t="shared" si="525"/>
        <v>0</v>
      </c>
      <c r="AH609">
        <v>0</v>
      </c>
      <c r="AJ609">
        <f t="shared" si="517"/>
        <v>0</v>
      </c>
      <c r="AK609" s="22"/>
      <c r="AM609" t="s">
        <v>983</v>
      </c>
      <c r="AN609">
        <f>IF(ISERROR(VLOOKUP($J609,'[2]early late'!$G$1:$BT$134,6,FALSE)),"",VLOOKUP($J609,'[2]early late'!$G$1:$BT$134,6,FALSE))</f>
        <v>15</v>
      </c>
      <c r="AO609" s="24">
        <v>1</v>
      </c>
      <c r="AP609" s="25">
        <f t="shared" si="501"/>
        <v>88.873972602739727</v>
      </c>
      <c r="AQ609">
        <v>1</v>
      </c>
      <c r="AS609" s="24">
        <v>1</v>
      </c>
      <c r="AT609" s="24">
        <v>0</v>
      </c>
      <c r="AU609" s="27"/>
      <c r="AV609" s="27"/>
      <c r="AW609" s="22">
        <v>40781</v>
      </c>
      <c r="AX609" s="22">
        <f>IF(ISERROR(VLOOKUP($J609,'[2]early late'!$G$1:$BT$134,7,FALSE)),"",VLOOKUP($J609,'[2]early late'!$G$1:$BT$134,7,FALSE))</f>
        <v>40787</v>
      </c>
      <c r="AY609" s="22">
        <v>40892</v>
      </c>
      <c r="AZ609" s="27">
        <v>3.6333333333333302</v>
      </c>
      <c r="BA609" t="s">
        <v>101</v>
      </c>
      <c r="BB609" s="25">
        <f t="shared" si="522"/>
        <v>0</v>
      </c>
      <c r="BC609" s="27">
        <v>0.64</v>
      </c>
      <c r="BD609" s="27">
        <v>28.5</v>
      </c>
      <c r="BE609" s="27">
        <v>1.84</v>
      </c>
      <c r="BF609" s="27">
        <v>30.06</v>
      </c>
      <c r="BG609" s="27">
        <f>IF(ISERROR(VLOOKUP($J609,'[2]early late'!$G$1:$BT$134,8,FALSE)),"",VLOOKUP($J609,'[2]early late'!$G$1:$BT$134,8,FALSE))</f>
        <v>5</v>
      </c>
      <c r="BH609" s="27">
        <f>IF(ISERROR(VLOOKUP($J609,'[2]early late'!$G$1:$BT$134,9,FALSE)),"",VLOOKUP($J609,'[2]early late'!$G$1:$BT$134,9,FALSE))</f>
        <v>0.74</v>
      </c>
      <c r="BI609" s="27"/>
      <c r="BJ609">
        <v>1.27</v>
      </c>
      <c r="BK609">
        <v>27.69</v>
      </c>
      <c r="BM609" s="28"/>
      <c r="BN609" s="28">
        <f>IF(ISERROR(VLOOKUP($J609,'[2]early late'!$G$1:$BT$134,40,FALSE)),"",VLOOKUP($J609,'[2]early late'!$G$1:$BT$134,40,FALSE))</f>
        <v>9.9999999999999978E-2</v>
      </c>
      <c r="BO609" s="28">
        <f>IF(ISERROR(VLOOKUP($J609,'[2]early late'!$G$1:$BT$134,41,FALSE)),"",VLOOKUP($J609,'[2]early late'!$G$1:$BT$134,41,FALSE))</f>
        <v>0.53</v>
      </c>
      <c r="BP609">
        <f t="shared" si="502"/>
        <v>1.2000000000000002</v>
      </c>
      <c r="BQ609">
        <f t="shared" si="482"/>
        <v>1.5599999999999987</v>
      </c>
      <c r="BR609">
        <f t="shared" si="483"/>
        <v>0.35999999999999854</v>
      </c>
      <c r="BS609">
        <f t="shared" si="503"/>
        <v>0.63</v>
      </c>
      <c r="BT609">
        <f t="shared" si="484"/>
        <v>-0.80999999999999872</v>
      </c>
      <c r="BU609">
        <f t="shared" si="485"/>
        <v>-1.4399999999999977</v>
      </c>
      <c r="BW609" s="24">
        <f t="shared" si="523"/>
        <v>0</v>
      </c>
      <c r="BX609" s="24">
        <f t="shared" si="486"/>
        <v>-2.0699999999999998</v>
      </c>
      <c r="BY609" s="24">
        <f t="shared" si="487"/>
        <v>0.64</v>
      </c>
      <c r="BZ609" s="24">
        <f t="shared" si="488"/>
        <v>-0.82000000000000006</v>
      </c>
      <c r="CA609" s="24">
        <f t="shared" si="489"/>
        <v>1</v>
      </c>
      <c r="CB609" s="24" t="str">
        <f t="shared" si="504"/>
        <v/>
      </c>
      <c r="CC609" s="24">
        <f t="shared" si="490"/>
        <v>0</v>
      </c>
      <c r="CD609" s="25">
        <f t="shared" si="491"/>
        <v>0</v>
      </c>
      <c r="CE609" s="24">
        <f t="shared" si="492"/>
        <v>1</v>
      </c>
      <c r="CF609">
        <f t="shared" si="493"/>
        <v>1</v>
      </c>
      <c r="CG609">
        <f t="shared" si="505"/>
        <v>0</v>
      </c>
      <c r="CH609">
        <f t="shared" si="506"/>
        <v>0</v>
      </c>
      <c r="CI609">
        <f t="shared" si="507"/>
        <v>0</v>
      </c>
      <c r="CJ609">
        <f t="shared" si="508"/>
        <v>0</v>
      </c>
      <c r="CK609" t="str">
        <f t="shared" si="515"/>
        <v/>
      </c>
      <c r="CL609" t="str">
        <f t="shared" si="520"/>
        <v/>
      </c>
      <c r="CM609" t="str">
        <f t="shared" si="521"/>
        <v/>
      </c>
      <c r="CN609" t="str">
        <f t="shared" si="494"/>
        <v/>
      </c>
      <c r="CO609" t="str">
        <f t="shared" si="495"/>
        <v/>
      </c>
    </row>
    <row r="610" spans="1:93" ht="16" x14ac:dyDescent="0.2">
      <c r="A610">
        <v>601</v>
      </c>
      <c r="B610" t="s">
        <v>984</v>
      </c>
      <c r="C610" t="s">
        <v>94</v>
      </c>
      <c r="J610" t="str">
        <f t="shared" si="475"/>
        <v>Hannah Chen_0</v>
      </c>
      <c r="K610" s="22">
        <v>27526</v>
      </c>
      <c r="L610">
        <v>1</v>
      </c>
      <c r="M610" s="22" t="s">
        <v>1662</v>
      </c>
      <c r="N610" s="22"/>
      <c r="O610">
        <v>0</v>
      </c>
      <c r="P610">
        <v>0</v>
      </c>
      <c r="Q610">
        <v>0</v>
      </c>
      <c r="R610">
        <f t="shared" si="476"/>
        <v>1</v>
      </c>
      <c r="S610">
        <f t="shared" si="477"/>
        <v>0</v>
      </c>
      <c r="T610">
        <f t="shared" si="478"/>
        <v>0</v>
      </c>
      <c r="U610">
        <f t="shared" si="479"/>
        <v>0</v>
      </c>
      <c r="V610">
        <f t="shared" si="480"/>
        <v>0</v>
      </c>
      <c r="W610">
        <f t="shared" si="518"/>
        <v>0</v>
      </c>
      <c r="X610">
        <f t="shared" si="481"/>
        <v>0</v>
      </c>
      <c r="Y610" s="22"/>
      <c r="Z610">
        <v>0</v>
      </c>
      <c r="AA610" s="31">
        <f t="shared" si="519"/>
        <v>0</v>
      </c>
      <c r="AB610">
        <f t="shared" si="516"/>
        <v>0</v>
      </c>
      <c r="AC610">
        <v>0</v>
      </c>
      <c r="AD610">
        <v>0</v>
      </c>
      <c r="AE610">
        <f t="shared" si="524"/>
        <v>0</v>
      </c>
      <c r="AF610">
        <f t="shared" si="514"/>
        <v>0</v>
      </c>
      <c r="AG610">
        <f t="shared" si="525"/>
        <v>0</v>
      </c>
      <c r="AH610">
        <v>0</v>
      </c>
      <c r="AJ610">
        <f t="shared" si="517"/>
        <v>0</v>
      </c>
      <c r="AK610" s="22" t="s">
        <v>985</v>
      </c>
      <c r="AN610">
        <v>12</v>
      </c>
      <c r="AO610" s="24">
        <v>2</v>
      </c>
      <c r="AP610" s="25">
        <f t="shared" si="501"/>
        <v>35.991780821917807</v>
      </c>
      <c r="AQ610">
        <v>1</v>
      </c>
      <c r="AS610" s="24">
        <v>0</v>
      </c>
      <c r="AT610" s="24">
        <v>0</v>
      </c>
      <c r="AU610" s="27"/>
      <c r="AV610" s="27"/>
      <c r="AW610" s="29">
        <v>40856</v>
      </c>
      <c r="AX610" s="22" t="str">
        <f>IF(ISERROR(VLOOKUP($J610,'[2]early late'!$G$1:$BT$134,7,FALSE)),"",VLOOKUP($J610,'[2]early late'!$G$1:$BT$134,7,FALSE))</f>
        <v/>
      </c>
      <c r="AY610" s="29">
        <v>40948</v>
      </c>
      <c r="AZ610" s="27">
        <v>3</v>
      </c>
      <c r="BA610" t="s">
        <v>118</v>
      </c>
      <c r="BB610" s="25">
        <f t="shared" si="522"/>
        <v>1</v>
      </c>
      <c r="BC610">
        <v>3.04</v>
      </c>
      <c r="BD610">
        <v>25.24</v>
      </c>
      <c r="BE610">
        <v>2.13</v>
      </c>
      <c r="BF610">
        <v>26.97</v>
      </c>
      <c r="BG610" s="27" t="str">
        <f>IF(ISERROR(VLOOKUP($J610,'[2]early late'!$G$1:$BT$134,8,FALSE)),"",VLOOKUP($J610,'[2]early late'!$G$1:$BT$134,8,FALSE))</f>
        <v/>
      </c>
      <c r="BH610" s="27" t="str">
        <f>IF(ISERROR(VLOOKUP($J610,'[2]early late'!$G$1:$BT$134,9,FALSE)),"",VLOOKUP($J610,'[2]early late'!$G$1:$BT$134,9,FALSE))</f>
        <v/>
      </c>
      <c r="BJ610">
        <v>2.38</v>
      </c>
      <c r="BK610">
        <v>26.09</v>
      </c>
      <c r="BN610" s="28" t="str">
        <f>IF(ISERROR(VLOOKUP($J610,'[2]early late'!$G$1:$BT$134,40,FALSE)),"",VLOOKUP($J610,'[2]early late'!$G$1:$BT$134,40,FALSE))</f>
        <v/>
      </c>
      <c r="BO610" s="28" t="str">
        <f>IF(ISERROR(VLOOKUP($J610,'[2]early late'!$G$1:$BT$134,41,FALSE)),"",VLOOKUP($J610,'[2]early late'!$G$1:$BT$134,41,FALSE))</f>
        <v/>
      </c>
      <c r="BP610">
        <f t="shared" si="502"/>
        <v>-0.91000000000000014</v>
      </c>
      <c r="BQ610">
        <f t="shared" si="482"/>
        <v>1.7300000000000004</v>
      </c>
      <c r="BR610">
        <f t="shared" si="483"/>
        <v>2.6400000000000006</v>
      </c>
      <c r="BS610">
        <f t="shared" si="503"/>
        <v>-0.66000000000000014</v>
      </c>
      <c r="BT610">
        <f t="shared" si="484"/>
        <v>0.85000000000000142</v>
      </c>
      <c r="BU610">
        <f t="shared" si="485"/>
        <v>1.5100000000000016</v>
      </c>
      <c r="BW610" s="24">
        <f t="shared" si="523"/>
        <v>0</v>
      </c>
      <c r="BX610" s="24">
        <f t="shared" si="486"/>
        <v>0.2799999999999998</v>
      </c>
      <c r="BY610" s="24">
        <f t="shared" si="487"/>
        <v>2.41</v>
      </c>
      <c r="BZ610" s="24">
        <f t="shared" si="488"/>
        <v>-0.35000000000000009</v>
      </c>
      <c r="CA610" s="24">
        <f t="shared" si="489"/>
        <v>0</v>
      </c>
      <c r="CB610" s="24" t="str">
        <f t="shared" si="504"/>
        <v/>
      </c>
      <c r="CC610" s="24">
        <f t="shared" si="490"/>
        <v>0</v>
      </c>
      <c r="CD610" s="25">
        <f t="shared" si="491"/>
        <v>0</v>
      </c>
      <c r="CE610" s="24">
        <f t="shared" si="492"/>
        <v>1</v>
      </c>
      <c r="CF610">
        <f t="shared" si="493"/>
        <v>1</v>
      </c>
      <c r="CG610">
        <f t="shared" si="505"/>
        <v>0</v>
      </c>
      <c r="CH610">
        <f t="shared" si="506"/>
        <v>0</v>
      </c>
      <c r="CI610">
        <f t="shared" si="507"/>
        <v>1</v>
      </c>
      <c r="CJ610">
        <f t="shared" si="508"/>
        <v>1</v>
      </c>
      <c r="CK610" t="str">
        <f t="shared" si="515"/>
        <v/>
      </c>
      <c r="CL610" t="str">
        <f t="shared" si="520"/>
        <v/>
      </c>
      <c r="CM610" t="str">
        <f t="shared" si="521"/>
        <v/>
      </c>
      <c r="CN610" t="str">
        <f t="shared" si="494"/>
        <v/>
      </c>
      <c r="CO610" t="str">
        <f t="shared" si="495"/>
        <v/>
      </c>
    </row>
    <row r="611" spans="1:93" ht="16" x14ac:dyDescent="0.2">
      <c r="A611">
        <v>602</v>
      </c>
      <c r="B611" t="s">
        <v>986</v>
      </c>
      <c r="C611" t="s">
        <v>94</v>
      </c>
      <c r="J611" t="str">
        <f t="shared" si="475"/>
        <v>Harriet Simon_1</v>
      </c>
      <c r="K611" s="22">
        <f>IF(ISERROR(VLOOKUP($J611,'[2]early late'!$G$1:$BT$134,4,FALSE)),"",VLOOKUP($J611,'[2]early late'!$G$1:$BT$134,4,FALSE))</f>
        <v>9320</v>
      </c>
      <c r="L611">
        <v>0</v>
      </c>
      <c r="M611" s="22"/>
      <c r="N611" s="22"/>
      <c r="O611">
        <v>0</v>
      </c>
      <c r="P611">
        <v>0</v>
      </c>
      <c r="Q611">
        <v>0</v>
      </c>
      <c r="R611">
        <f t="shared" si="476"/>
        <v>0</v>
      </c>
      <c r="S611">
        <f t="shared" si="477"/>
        <v>0</v>
      </c>
      <c r="T611">
        <f t="shared" si="478"/>
        <v>0</v>
      </c>
      <c r="U611">
        <f t="shared" si="479"/>
        <v>0</v>
      </c>
      <c r="V611">
        <f t="shared" si="480"/>
        <v>0</v>
      </c>
      <c r="W611">
        <f t="shared" si="518"/>
        <v>0</v>
      </c>
      <c r="X611">
        <f t="shared" si="481"/>
        <v>0</v>
      </c>
      <c r="Y611" s="22" t="s">
        <v>1663</v>
      </c>
      <c r="Z611">
        <v>0</v>
      </c>
      <c r="AA611" s="31">
        <f t="shared" si="519"/>
        <v>0</v>
      </c>
      <c r="AB611">
        <f t="shared" si="516"/>
        <v>0</v>
      </c>
      <c r="AC611">
        <v>0</v>
      </c>
      <c r="AD611">
        <v>0</v>
      </c>
      <c r="AE611">
        <f t="shared" si="524"/>
        <v>0</v>
      </c>
      <c r="AF611">
        <f t="shared" si="514"/>
        <v>0</v>
      </c>
      <c r="AG611">
        <f t="shared" si="525"/>
        <v>0</v>
      </c>
      <c r="AH611">
        <v>0</v>
      </c>
      <c r="AJ611">
        <f t="shared" si="517"/>
        <v>0</v>
      </c>
      <c r="AK611" s="22"/>
      <c r="AN611">
        <f>IF(ISERROR(VLOOKUP($J611,'[2]early late'!$G$1:$BT$134,6,FALSE)),"",VLOOKUP($J611,'[2]early late'!$G$1:$BT$134,6,FALSE))</f>
        <v>20</v>
      </c>
      <c r="AO611" s="24">
        <v>2</v>
      </c>
      <c r="AP611" s="25">
        <f t="shared" si="501"/>
        <v>86.38630136986302</v>
      </c>
      <c r="AQ611">
        <v>1</v>
      </c>
      <c r="AS611" s="24">
        <v>1</v>
      </c>
      <c r="AT611" s="24">
        <v>0</v>
      </c>
      <c r="AU611" s="27"/>
      <c r="AV611" s="27"/>
      <c r="AW611" s="29">
        <v>41313</v>
      </c>
      <c r="AX611" s="22">
        <f>IF(ISERROR(VLOOKUP($J611,'[2]early late'!$G$1:$BT$134,7,FALSE)),"",VLOOKUP($J611,'[2]early late'!$G$1:$BT$134,7,FALSE))</f>
        <v>41318</v>
      </c>
      <c r="AY611" s="29">
        <v>41432</v>
      </c>
      <c r="AZ611" s="27">
        <v>3.9666666666666699</v>
      </c>
      <c r="BA611" t="s">
        <v>101</v>
      </c>
      <c r="BB611" s="25">
        <f t="shared" si="522"/>
        <v>0</v>
      </c>
      <c r="BC611">
        <v>2.85</v>
      </c>
      <c r="BD611">
        <v>13.31</v>
      </c>
      <c r="BE611">
        <v>1.51</v>
      </c>
      <c r="BF611">
        <v>18.14</v>
      </c>
      <c r="BG611" s="27">
        <f>IF(ISERROR(VLOOKUP($J611,'[2]early late'!$G$1:$BT$134,8,FALSE)),"",VLOOKUP($J611,'[2]early late'!$G$1:$BT$134,8,FALSE))</f>
        <v>5</v>
      </c>
      <c r="BH611" s="27">
        <f>IF(ISERROR(VLOOKUP($J611,'[2]early late'!$G$1:$BT$134,9,FALSE)),"",VLOOKUP($J611,'[2]early late'!$G$1:$BT$134,9,FALSE))</f>
        <v>2.82</v>
      </c>
      <c r="BJ611">
        <v>2.2599999999999998</v>
      </c>
      <c r="BK611">
        <v>12.1</v>
      </c>
      <c r="BN611" s="28">
        <f>IF(ISERROR(VLOOKUP($J611,'[2]early late'!$G$1:$BT$134,40,FALSE)),"",VLOOKUP($J611,'[2]early late'!$G$1:$BT$134,40,FALSE))</f>
        <v>-3.0000000000000249E-2</v>
      </c>
      <c r="BO611" s="28">
        <f>IF(ISERROR(VLOOKUP($J611,'[2]early late'!$G$1:$BT$134,41,FALSE)),"",VLOOKUP($J611,'[2]early late'!$G$1:$BT$134,41,FALSE))</f>
        <v>-0.56000000000000005</v>
      </c>
      <c r="BP611">
        <f t="shared" si="502"/>
        <v>-1.34</v>
      </c>
      <c r="BQ611">
        <f t="shared" si="482"/>
        <v>4.83</v>
      </c>
      <c r="BR611">
        <f t="shared" si="483"/>
        <v>6.17</v>
      </c>
      <c r="BS611">
        <f t="shared" si="503"/>
        <v>-0.5900000000000003</v>
      </c>
      <c r="BT611">
        <f t="shared" si="484"/>
        <v>-1.2100000000000009</v>
      </c>
      <c r="BU611">
        <f t="shared" si="485"/>
        <v>-0.62000000000000099</v>
      </c>
      <c r="BW611" s="24">
        <f t="shared" si="523"/>
        <v>0</v>
      </c>
      <c r="BX611" s="24">
        <f t="shared" si="486"/>
        <v>0.94999999999999973</v>
      </c>
      <c r="BY611" s="24">
        <f t="shared" si="487"/>
        <v>2.85</v>
      </c>
      <c r="BZ611" s="24">
        <f t="shared" si="488"/>
        <v>-1.0399999999999998</v>
      </c>
      <c r="CA611" s="24">
        <f t="shared" si="489"/>
        <v>0</v>
      </c>
      <c r="CB611" s="24" t="str">
        <f t="shared" si="504"/>
        <v/>
      </c>
      <c r="CC611" s="24">
        <f t="shared" si="490"/>
        <v>0</v>
      </c>
      <c r="CD611" s="25">
        <f t="shared" si="491"/>
        <v>0</v>
      </c>
      <c r="CE611" s="24">
        <f t="shared" si="492"/>
        <v>0</v>
      </c>
      <c r="CF611">
        <f t="shared" si="493"/>
        <v>1</v>
      </c>
      <c r="CG611">
        <f t="shared" si="505"/>
        <v>0</v>
      </c>
      <c r="CH611">
        <f t="shared" si="506"/>
        <v>0</v>
      </c>
      <c r="CI611">
        <f t="shared" si="507"/>
        <v>1</v>
      </c>
      <c r="CJ611">
        <f t="shared" si="508"/>
        <v>1</v>
      </c>
      <c r="CK611" t="str">
        <f t="shared" si="515"/>
        <v/>
      </c>
      <c r="CL611" t="str">
        <f t="shared" si="520"/>
        <v/>
      </c>
      <c r="CM611" t="str">
        <f t="shared" si="521"/>
        <v/>
      </c>
      <c r="CN611" t="str">
        <f t="shared" si="494"/>
        <v/>
      </c>
      <c r="CO611" t="str">
        <f t="shared" si="495"/>
        <v/>
      </c>
    </row>
    <row r="612" spans="1:93" ht="16" x14ac:dyDescent="0.2">
      <c r="A612">
        <v>603</v>
      </c>
      <c r="B612" t="s">
        <v>988</v>
      </c>
      <c r="C612" t="s">
        <v>94</v>
      </c>
      <c r="D612" t="s">
        <v>989</v>
      </c>
      <c r="E612" t="s">
        <v>109</v>
      </c>
      <c r="F612" t="s">
        <v>97</v>
      </c>
      <c r="G612">
        <v>90024</v>
      </c>
      <c r="H612" t="s">
        <v>990</v>
      </c>
      <c r="J612" t="str">
        <f t="shared" si="475"/>
        <v>Helen Ziman_1</v>
      </c>
      <c r="K612" s="22">
        <v>6012</v>
      </c>
      <c r="L612">
        <v>0</v>
      </c>
      <c r="M612" s="22"/>
      <c r="N612" s="22"/>
      <c r="O612">
        <v>0</v>
      </c>
      <c r="P612">
        <v>0</v>
      </c>
      <c r="Q612">
        <v>0</v>
      </c>
      <c r="R612">
        <f t="shared" si="476"/>
        <v>0</v>
      </c>
      <c r="S612">
        <f t="shared" si="477"/>
        <v>0</v>
      </c>
      <c r="T612">
        <f t="shared" si="478"/>
        <v>0</v>
      </c>
      <c r="U612">
        <f t="shared" si="479"/>
        <v>0</v>
      </c>
      <c r="V612">
        <f t="shared" si="480"/>
        <v>0</v>
      </c>
      <c r="W612">
        <f t="shared" si="518"/>
        <v>0</v>
      </c>
      <c r="X612">
        <f t="shared" si="481"/>
        <v>0</v>
      </c>
      <c r="Y612" s="22"/>
      <c r="Z612">
        <v>0</v>
      </c>
      <c r="AA612" s="31">
        <f t="shared" si="519"/>
        <v>0</v>
      </c>
      <c r="AB612">
        <f t="shared" si="516"/>
        <v>0</v>
      </c>
      <c r="AC612">
        <v>0</v>
      </c>
      <c r="AD612">
        <v>0</v>
      </c>
      <c r="AE612">
        <f t="shared" si="524"/>
        <v>0</v>
      </c>
      <c r="AF612">
        <f t="shared" si="514"/>
        <v>0</v>
      </c>
      <c r="AG612">
        <f t="shared" si="525"/>
        <v>0</v>
      </c>
      <c r="AH612">
        <v>0</v>
      </c>
      <c r="AJ612">
        <f t="shared" si="517"/>
        <v>0</v>
      </c>
      <c r="AK612" s="22"/>
      <c r="AN612">
        <v>18</v>
      </c>
      <c r="AO612" s="24">
        <v>2</v>
      </c>
      <c r="AP612" s="25">
        <f t="shared" si="501"/>
        <v>86.438356164383563</v>
      </c>
      <c r="AQ612">
        <v>1</v>
      </c>
      <c r="AS612" s="24">
        <v>1</v>
      </c>
      <c r="AT612" s="24">
        <v>0</v>
      </c>
      <c r="AU612" s="27"/>
      <c r="AV612" s="27"/>
      <c r="AW612" s="22">
        <v>38023</v>
      </c>
      <c r="AX612" s="22" t="str">
        <f>IF(ISERROR(VLOOKUP($J612,'[2]early late'!$G$1:$BT$134,7,FALSE)),"",VLOOKUP($J612,'[2]early late'!$G$1:$BT$134,7,FALSE))</f>
        <v/>
      </c>
      <c r="AY612" s="22">
        <v>38124</v>
      </c>
      <c r="AZ612" s="27">
        <v>3.3666666666666698</v>
      </c>
      <c r="BA612" t="s">
        <v>101</v>
      </c>
      <c r="BB612" s="25">
        <f t="shared" si="522"/>
        <v>0</v>
      </c>
      <c r="BC612" s="27">
        <v>3.81</v>
      </c>
      <c r="BD612" s="27">
        <v>19.75</v>
      </c>
      <c r="BE612" s="27">
        <v>3.67</v>
      </c>
      <c r="BF612" s="27">
        <v>24.61</v>
      </c>
      <c r="BG612" s="27" t="str">
        <f>IF(ISERROR(VLOOKUP($J612,'[2]early late'!$G$1:$BT$134,8,FALSE)),"",VLOOKUP($J612,'[2]early late'!$G$1:$BT$134,8,FALSE))</f>
        <v/>
      </c>
      <c r="BH612" s="27" t="str">
        <f>IF(ISERROR(VLOOKUP($J612,'[2]early late'!$G$1:$BT$134,9,FALSE)),"",VLOOKUP($J612,'[2]early late'!$G$1:$BT$134,9,FALSE))</f>
        <v/>
      </c>
      <c r="BI612" s="27"/>
      <c r="BJ612">
        <v>3.29</v>
      </c>
      <c r="BK612">
        <v>17.940000000000001</v>
      </c>
      <c r="BM612" s="28" t="s">
        <v>296</v>
      </c>
      <c r="BN612" s="28" t="str">
        <f>IF(ISERROR(VLOOKUP($J612,'[2]early late'!$G$1:$BT$134,40,FALSE)),"",VLOOKUP($J612,'[2]early late'!$G$1:$BT$134,40,FALSE))</f>
        <v/>
      </c>
      <c r="BO612" s="28" t="str">
        <f>IF(ISERROR(VLOOKUP($J612,'[2]early late'!$G$1:$BT$134,41,FALSE)),"",VLOOKUP($J612,'[2]early late'!$G$1:$BT$134,41,FALSE))</f>
        <v/>
      </c>
      <c r="BP612">
        <f t="shared" si="502"/>
        <v>-0.14000000000000012</v>
      </c>
      <c r="BQ612">
        <f t="shared" si="482"/>
        <v>4.8599999999999994</v>
      </c>
      <c r="BR612">
        <f t="shared" si="483"/>
        <v>5</v>
      </c>
      <c r="BS612">
        <f t="shared" si="503"/>
        <v>-0.52</v>
      </c>
      <c r="BT612">
        <f t="shared" si="484"/>
        <v>-1.8099999999999987</v>
      </c>
      <c r="BU612">
        <f t="shared" si="485"/>
        <v>-1.2899999999999974</v>
      </c>
      <c r="BW612" s="24">
        <f t="shared" si="523"/>
        <v>0</v>
      </c>
      <c r="BX612" s="24">
        <f t="shared" si="486"/>
        <v>0.98</v>
      </c>
      <c r="BY612" s="24">
        <f t="shared" si="487"/>
        <v>3.81</v>
      </c>
      <c r="BZ612" s="24">
        <f t="shared" si="488"/>
        <v>0.62000000000000011</v>
      </c>
      <c r="CA612" s="24">
        <f t="shared" si="489"/>
        <v>0</v>
      </c>
      <c r="CB612" s="24" t="str">
        <f t="shared" si="504"/>
        <v/>
      </c>
      <c r="CC612" s="24">
        <f t="shared" si="490"/>
        <v>0</v>
      </c>
      <c r="CD612" s="25">
        <f t="shared" si="491"/>
        <v>0</v>
      </c>
      <c r="CE612" s="24">
        <f t="shared" si="492"/>
        <v>1</v>
      </c>
      <c r="CF612">
        <f t="shared" si="493"/>
        <v>1</v>
      </c>
      <c r="CG612">
        <f t="shared" si="505"/>
        <v>1</v>
      </c>
      <c r="CH612">
        <f t="shared" si="506"/>
        <v>0</v>
      </c>
      <c r="CI612">
        <f t="shared" si="507"/>
        <v>1</v>
      </c>
      <c r="CJ612">
        <f t="shared" si="508"/>
        <v>1</v>
      </c>
      <c r="CK612" t="str">
        <f t="shared" si="515"/>
        <v/>
      </c>
      <c r="CL612" t="str">
        <f t="shared" si="520"/>
        <v/>
      </c>
      <c r="CM612" t="str">
        <f t="shared" si="521"/>
        <v/>
      </c>
      <c r="CN612" t="str">
        <f t="shared" si="494"/>
        <v/>
      </c>
      <c r="CO612" t="str">
        <f t="shared" si="495"/>
        <v/>
      </c>
    </row>
    <row r="613" spans="1:93" ht="16" x14ac:dyDescent="0.2">
      <c r="A613">
        <v>604</v>
      </c>
      <c r="B613" t="s">
        <v>993</v>
      </c>
      <c r="C613" t="s">
        <v>94</v>
      </c>
      <c r="J613" t="str">
        <f t="shared" si="475"/>
        <v>Irene Garcia_0</v>
      </c>
      <c r="K613" s="22">
        <v>12879</v>
      </c>
      <c r="L613">
        <v>0</v>
      </c>
      <c r="M613" s="22"/>
      <c r="N613" s="22"/>
      <c r="O613">
        <v>0</v>
      </c>
      <c r="P613">
        <v>0</v>
      </c>
      <c r="Q613">
        <v>0</v>
      </c>
      <c r="R613">
        <f t="shared" si="476"/>
        <v>0</v>
      </c>
      <c r="S613">
        <f t="shared" si="477"/>
        <v>0</v>
      </c>
      <c r="T613">
        <f t="shared" si="478"/>
        <v>0</v>
      </c>
      <c r="U613">
        <f t="shared" si="479"/>
        <v>0</v>
      </c>
      <c r="V613">
        <f t="shared" si="480"/>
        <v>0</v>
      </c>
      <c r="W613">
        <f t="shared" si="518"/>
        <v>0</v>
      </c>
      <c r="X613">
        <f t="shared" si="481"/>
        <v>0</v>
      </c>
      <c r="Y613" s="22" t="s">
        <v>1664</v>
      </c>
      <c r="Z613">
        <v>0</v>
      </c>
      <c r="AA613" s="31">
        <f t="shared" si="519"/>
        <v>0</v>
      </c>
      <c r="AB613">
        <f t="shared" si="516"/>
        <v>0</v>
      </c>
      <c r="AC613">
        <v>0</v>
      </c>
      <c r="AD613">
        <v>0</v>
      </c>
      <c r="AE613">
        <f t="shared" si="524"/>
        <v>0</v>
      </c>
      <c r="AF613">
        <f t="shared" si="514"/>
        <v>0</v>
      </c>
      <c r="AG613">
        <f t="shared" si="525"/>
        <v>0</v>
      </c>
      <c r="AH613">
        <v>1</v>
      </c>
      <c r="AI613" t="s">
        <v>995</v>
      </c>
      <c r="AJ613">
        <f t="shared" si="517"/>
        <v>0</v>
      </c>
      <c r="AK613" s="22"/>
      <c r="AN613">
        <v>14</v>
      </c>
      <c r="AO613" s="24">
        <v>2</v>
      </c>
      <c r="AP613" s="25">
        <f t="shared" si="501"/>
        <v>68.082191780821915</v>
      </c>
      <c r="AQ613">
        <v>1</v>
      </c>
      <c r="AS613" s="24">
        <v>0</v>
      </c>
      <c r="AT613" s="24">
        <v>0</v>
      </c>
      <c r="AU613" s="27"/>
      <c r="AV613" s="27"/>
      <c r="AW613" s="29">
        <v>38092</v>
      </c>
      <c r="AX613" s="22" t="str">
        <f>IF(ISERROR(VLOOKUP($J613,'[2]early late'!$G$1:$BT$134,7,FALSE)),"",VLOOKUP($J613,'[2]early late'!$G$1:$BT$134,7,FALSE))</f>
        <v/>
      </c>
      <c r="AY613" s="29">
        <v>38127</v>
      </c>
      <c r="AZ613" s="27">
        <v>1.1666666666666701</v>
      </c>
      <c r="BA613" t="s">
        <v>118</v>
      </c>
      <c r="BB613" s="25">
        <f t="shared" si="522"/>
        <v>1</v>
      </c>
      <c r="BC613">
        <v>1.25</v>
      </c>
      <c r="BD613">
        <v>19.03</v>
      </c>
      <c r="BE613">
        <v>0.56000000000000005</v>
      </c>
      <c r="BF613">
        <v>18.510000000000002</v>
      </c>
      <c r="BG613" s="27" t="str">
        <f>IF(ISERROR(VLOOKUP($J613,'[2]early late'!$G$1:$BT$134,8,FALSE)),"",VLOOKUP($J613,'[2]early late'!$G$1:$BT$134,8,FALSE))</f>
        <v/>
      </c>
      <c r="BH613" s="27" t="str">
        <f>IF(ISERROR(VLOOKUP($J613,'[2]early late'!$G$1:$BT$134,9,FALSE)),"",VLOOKUP($J613,'[2]early late'!$G$1:$BT$134,9,FALSE))</f>
        <v/>
      </c>
      <c r="BJ613">
        <v>1.76</v>
      </c>
      <c r="BK613">
        <v>19.100000000000001</v>
      </c>
      <c r="BN613" s="28" t="str">
        <f>IF(ISERROR(VLOOKUP($J613,'[2]early late'!$G$1:$BT$134,40,FALSE)),"",VLOOKUP($J613,'[2]early late'!$G$1:$BT$134,40,FALSE))</f>
        <v/>
      </c>
      <c r="BO613" s="28" t="str">
        <f>IF(ISERROR(VLOOKUP($J613,'[2]early late'!$G$1:$BT$134,41,FALSE)),"",VLOOKUP($J613,'[2]early late'!$G$1:$BT$134,41,FALSE))</f>
        <v/>
      </c>
      <c r="BP613">
        <f t="shared" si="502"/>
        <v>-0.69</v>
      </c>
      <c r="BQ613">
        <f t="shared" si="482"/>
        <v>-0.51999999999999957</v>
      </c>
      <c r="BR613">
        <f t="shared" si="483"/>
        <v>0.17000000000000037</v>
      </c>
      <c r="BS613">
        <f t="shared" si="503"/>
        <v>0.51</v>
      </c>
      <c r="BT613">
        <f t="shared" si="484"/>
        <v>7.0000000000000284E-2</v>
      </c>
      <c r="BU613">
        <f t="shared" si="485"/>
        <v>-0.44000000000000128</v>
      </c>
      <c r="BW613" s="24">
        <f t="shared" si="523"/>
        <v>0</v>
      </c>
      <c r="BX613" s="24">
        <f t="shared" si="486"/>
        <v>0</v>
      </c>
      <c r="BY613" s="24">
        <f t="shared" si="487"/>
        <v>1.58</v>
      </c>
      <c r="BZ613" s="24">
        <f t="shared" si="488"/>
        <v>-1.1199999999999999</v>
      </c>
      <c r="CA613" s="24">
        <f t="shared" si="489"/>
        <v>0</v>
      </c>
      <c r="CB613" s="24" t="str">
        <f t="shared" si="504"/>
        <v/>
      </c>
      <c r="CC613" s="24">
        <f t="shared" si="490"/>
        <v>0</v>
      </c>
      <c r="CD613" s="25">
        <f t="shared" si="491"/>
        <v>0</v>
      </c>
      <c r="CE613" s="24">
        <f t="shared" si="492"/>
        <v>0</v>
      </c>
      <c r="CF613">
        <f t="shared" si="493"/>
        <v>1</v>
      </c>
      <c r="CG613">
        <f t="shared" si="505"/>
        <v>0</v>
      </c>
      <c r="CH613">
        <f t="shared" si="506"/>
        <v>0</v>
      </c>
      <c r="CI613">
        <f t="shared" si="507"/>
        <v>1</v>
      </c>
      <c r="CJ613">
        <f t="shared" si="508"/>
        <v>1</v>
      </c>
      <c r="CK613" t="str">
        <f t="shared" si="515"/>
        <v/>
      </c>
      <c r="CL613" t="str">
        <f t="shared" si="520"/>
        <v/>
      </c>
      <c r="CM613" t="str">
        <f t="shared" si="521"/>
        <v/>
      </c>
      <c r="CN613" t="str">
        <f t="shared" si="494"/>
        <v/>
      </c>
      <c r="CO613" t="str">
        <f t="shared" si="495"/>
        <v/>
      </c>
    </row>
    <row r="614" spans="1:93" ht="16" x14ac:dyDescent="0.2">
      <c r="A614">
        <v>605</v>
      </c>
      <c r="B614" t="s">
        <v>996</v>
      </c>
      <c r="C614" t="s">
        <v>94</v>
      </c>
      <c r="J614" t="str">
        <f t="shared" si="475"/>
        <v>Jack Abrams_0</v>
      </c>
      <c r="K614" s="22">
        <v>23917</v>
      </c>
      <c r="L614">
        <v>0</v>
      </c>
      <c r="M614" s="22"/>
      <c r="N614" s="22"/>
      <c r="O614">
        <v>0</v>
      </c>
      <c r="P614">
        <v>0</v>
      </c>
      <c r="Q614">
        <v>0</v>
      </c>
      <c r="R614">
        <f t="shared" si="476"/>
        <v>0</v>
      </c>
      <c r="S614">
        <f t="shared" si="477"/>
        <v>0</v>
      </c>
      <c r="T614">
        <f t="shared" si="478"/>
        <v>0</v>
      </c>
      <c r="U614">
        <f t="shared" si="479"/>
        <v>0</v>
      </c>
      <c r="V614">
        <f t="shared" si="480"/>
        <v>0</v>
      </c>
      <c r="W614">
        <f t="shared" si="518"/>
        <v>0</v>
      </c>
      <c r="X614">
        <f t="shared" si="481"/>
        <v>0</v>
      </c>
      <c r="Y614" s="22"/>
      <c r="Z614">
        <v>0</v>
      </c>
      <c r="AA614" s="31">
        <f t="shared" si="519"/>
        <v>0</v>
      </c>
      <c r="AB614">
        <f t="shared" si="516"/>
        <v>0</v>
      </c>
      <c r="AC614">
        <v>0</v>
      </c>
      <c r="AD614">
        <v>0</v>
      </c>
      <c r="AE614">
        <f t="shared" si="524"/>
        <v>0</v>
      </c>
      <c r="AF614">
        <f t="shared" si="514"/>
        <v>0</v>
      </c>
      <c r="AG614">
        <f t="shared" si="525"/>
        <v>0</v>
      </c>
      <c r="AH614">
        <v>0</v>
      </c>
      <c r="AJ614">
        <f t="shared" si="517"/>
        <v>0</v>
      </c>
      <c r="AK614" s="22"/>
      <c r="AN614">
        <v>15</v>
      </c>
      <c r="AO614" s="24">
        <v>1</v>
      </c>
      <c r="AP614" s="25">
        <f t="shared" si="501"/>
        <v>41.345205479452055</v>
      </c>
      <c r="AQ614">
        <v>1</v>
      </c>
      <c r="AS614" s="24">
        <v>0</v>
      </c>
      <c r="AT614" s="24">
        <v>0</v>
      </c>
      <c r="AU614" s="27"/>
      <c r="AV614" s="27"/>
      <c r="AW614" s="29">
        <v>39227</v>
      </c>
      <c r="AX614" s="22" t="str">
        <f>IF(ISERROR(VLOOKUP($J614,'[2]early late'!$G$1:$BT$134,7,FALSE)),"",VLOOKUP($J614,'[2]early late'!$G$1:$BT$134,7,FALSE))</f>
        <v/>
      </c>
      <c r="AY614" s="29">
        <v>39291</v>
      </c>
      <c r="AZ614" s="27">
        <v>2.1</v>
      </c>
      <c r="BA614" t="s">
        <v>118</v>
      </c>
      <c r="BB614" s="25">
        <f t="shared" si="522"/>
        <v>1</v>
      </c>
      <c r="BC614">
        <v>3.14</v>
      </c>
      <c r="BD614">
        <v>13.98</v>
      </c>
      <c r="BE614">
        <v>3.24</v>
      </c>
      <c r="BF614">
        <v>12.3</v>
      </c>
      <c r="BG614" s="27" t="str">
        <f>IF(ISERROR(VLOOKUP($J614,'[2]early late'!$G$1:$BT$134,8,FALSE)),"",VLOOKUP($J614,'[2]early late'!$G$1:$BT$134,8,FALSE))</f>
        <v/>
      </c>
      <c r="BH614" s="27" t="str">
        <f>IF(ISERROR(VLOOKUP($J614,'[2]early late'!$G$1:$BT$134,9,FALSE)),"",VLOOKUP($J614,'[2]early late'!$G$1:$BT$134,9,FALSE))</f>
        <v/>
      </c>
      <c r="BJ614">
        <v>3.22</v>
      </c>
      <c r="BK614">
        <v>11.15</v>
      </c>
      <c r="BN614" s="28" t="str">
        <f>IF(ISERROR(VLOOKUP($J614,'[2]early late'!$G$1:$BT$134,40,FALSE)),"",VLOOKUP($J614,'[2]early late'!$G$1:$BT$134,40,FALSE))</f>
        <v/>
      </c>
      <c r="BO614" s="28" t="str">
        <f>IF(ISERROR(VLOOKUP($J614,'[2]early late'!$G$1:$BT$134,41,FALSE)),"",VLOOKUP($J614,'[2]early late'!$G$1:$BT$134,41,FALSE))</f>
        <v/>
      </c>
      <c r="BP614">
        <f t="shared" si="502"/>
        <v>0.10000000000000009</v>
      </c>
      <c r="BQ614">
        <f t="shared" si="482"/>
        <v>-1.6799999999999997</v>
      </c>
      <c r="BR614">
        <f t="shared" si="483"/>
        <v>-1.7799999999999998</v>
      </c>
      <c r="BS614">
        <f t="shared" si="503"/>
        <v>8.0000000000000071E-2</v>
      </c>
      <c r="BT614">
        <f t="shared" si="484"/>
        <v>-2.83</v>
      </c>
      <c r="BU614">
        <f t="shared" si="485"/>
        <v>-2.91</v>
      </c>
      <c r="BW614" s="24">
        <f t="shared" si="523"/>
        <v>0</v>
      </c>
      <c r="BX614" s="24">
        <f t="shared" si="486"/>
        <v>0.48</v>
      </c>
      <c r="BY614" s="24">
        <f t="shared" si="487"/>
        <v>0.93000000000000016</v>
      </c>
      <c r="BZ614" s="24">
        <f t="shared" si="488"/>
        <v>0.27</v>
      </c>
      <c r="CA614" s="24">
        <f t="shared" si="489"/>
        <v>1</v>
      </c>
      <c r="CB614" s="24" t="str">
        <f t="shared" si="504"/>
        <v/>
      </c>
      <c r="CC614" s="24">
        <f t="shared" si="490"/>
        <v>0</v>
      </c>
      <c r="CD614" s="25">
        <f t="shared" si="491"/>
        <v>0</v>
      </c>
      <c r="CE614" s="24">
        <f t="shared" si="492"/>
        <v>1</v>
      </c>
      <c r="CF614">
        <f t="shared" si="493"/>
        <v>1</v>
      </c>
      <c r="CG614">
        <f t="shared" si="505"/>
        <v>1</v>
      </c>
      <c r="CH614">
        <f t="shared" si="506"/>
        <v>0</v>
      </c>
      <c r="CI614">
        <f t="shared" si="507"/>
        <v>1</v>
      </c>
      <c r="CJ614">
        <f t="shared" si="508"/>
        <v>1</v>
      </c>
      <c r="CK614" t="str">
        <f t="shared" si="515"/>
        <v/>
      </c>
      <c r="CL614" t="str">
        <f t="shared" si="520"/>
        <v/>
      </c>
      <c r="CM614" t="str">
        <f t="shared" si="521"/>
        <v/>
      </c>
      <c r="CN614" t="str">
        <f t="shared" si="494"/>
        <v/>
      </c>
      <c r="CO614" t="str">
        <f t="shared" si="495"/>
        <v/>
      </c>
    </row>
    <row r="615" spans="1:93" ht="16" x14ac:dyDescent="0.2">
      <c r="A615">
        <v>606</v>
      </c>
      <c r="B615" t="s">
        <v>998</v>
      </c>
      <c r="C615" t="s">
        <v>94</v>
      </c>
      <c r="D615" t="s">
        <v>999</v>
      </c>
      <c r="E615" t="s">
        <v>1000</v>
      </c>
      <c r="F615" t="s">
        <v>97</v>
      </c>
      <c r="G615">
        <v>91307</v>
      </c>
      <c r="H615" t="s">
        <v>1001</v>
      </c>
      <c r="J615" t="str">
        <f t="shared" si="475"/>
        <v>James Moran_1</v>
      </c>
      <c r="K615" s="22">
        <f>IF(ISERROR(VLOOKUP($J615,'[2]early late'!$G$1:$BT$134,4,FALSE)),"",VLOOKUP($J615,'[2]early late'!$G$1:$BT$134,4,FALSE))</f>
        <v>10237</v>
      </c>
      <c r="L615">
        <v>0</v>
      </c>
      <c r="M615" s="22"/>
      <c r="N615" s="22"/>
      <c r="O615">
        <v>0</v>
      </c>
      <c r="P615">
        <v>0</v>
      </c>
      <c r="Q615">
        <v>0</v>
      </c>
      <c r="R615">
        <f t="shared" si="476"/>
        <v>0</v>
      </c>
      <c r="S615">
        <f t="shared" si="477"/>
        <v>0</v>
      </c>
      <c r="T615">
        <f t="shared" si="478"/>
        <v>0</v>
      </c>
      <c r="U615">
        <f t="shared" si="479"/>
        <v>0</v>
      </c>
      <c r="V615">
        <f t="shared" si="480"/>
        <v>0</v>
      </c>
      <c r="W615">
        <f t="shared" si="518"/>
        <v>0</v>
      </c>
      <c r="X615">
        <f t="shared" si="481"/>
        <v>0</v>
      </c>
      <c r="Y615" s="22"/>
      <c r="Z615">
        <v>0</v>
      </c>
      <c r="AA615" s="31">
        <v>0</v>
      </c>
      <c r="AB615">
        <f t="shared" si="516"/>
        <v>0</v>
      </c>
      <c r="AC615">
        <v>0</v>
      </c>
      <c r="AD615">
        <v>0</v>
      </c>
      <c r="AE615">
        <f t="shared" si="524"/>
        <v>0</v>
      </c>
      <c r="AF615">
        <f t="shared" si="514"/>
        <v>0</v>
      </c>
      <c r="AG615">
        <f t="shared" si="525"/>
        <v>0</v>
      </c>
      <c r="AH615">
        <v>0</v>
      </c>
      <c r="AJ615">
        <f t="shared" si="517"/>
        <v>0</v>
      </c>
      <c r="AK615" s="22"/>
      <c r="AN615">
        <f>IF(ISERROR(VLOOKUP($J615,'[2]early late'!$G$1:$BT$134,6,FALSE)),"",VLOOKUP($J615,'[2]early late'!$G$1:$BT$134,6,FALSE))</f>
        <v>15</v>
      </c>
      <c r="AO615" s="24">
        <v>1</v>
      </c>
      <c r="AP615" s="25">
        <f t="shared" si="501"/>
        <v>71.586301369863008</v>
      </c>
      <c r="AQ615">
        <v>1</v>
      </c>
      <c r="AS615" s="24">
        <v>1</v>
      </c>
      <c r="AT615" s="24">
        <v>0</v>
      </c>
      <c r="AU615" s="27"/>
      <c r="AV615" s="27"/>
      <c r="AW615" s="22">
        <v>36747</v>
      </c>
      <c r="AX615" s="22">
        <f>IF(ISERROR(VLOOKUP($J615,'[2]early late'!$G$1:$BT$134,7,FALSE)),"",VLOOKUP($J615,'[2]early late'!$G$1:$BT$134,7,FALSE))</f>
        <v>36752</v>
      </c>
      <c r="AY615" s="22">
        <v>36899</v>
      </c>
      <c r="AZ615" s="27">
        <v>4.9666666666666703</v>
      </c>
      <c r="BA615" t="s">
        <v>101</v>
      </c>
      <c r="BB615" s="25">
        <f t="shared" si="522"/>
        <v>0</v>
      </c>
      <c r="BC615" s="27">
        <v>2.48</v>
      </c>
      <c r="BD615" s="27">
        <v>8.06</v>
      </c>
      <c r="BE615" s="27">
        <v>4.2</v>
      </c>
      <c r="BF615" s="27">
        <v>8.92</v>
      </c>
      <c r="BG615" s="27">
        <f>IF(ISERROR(VLOOKUP($J615,'[2]early late'!$G$1:$BT$134,8,FALSE)),"",VLOOKUP($J615,'[2]early late'!$G$1:$BT$134,8,FALSE))</f>
        <v>5</v>
      </c>
      <c r="BH615" s="27">
        <f>IF(ISERROR(VLOOKUP($J615,'[2]early late'!$G$1:$BT$134,9,FALSE)),"",VLOOKUP($J615,'[2]early late'!$G$1:$BT$134,9,FALSE))</f>
        <v>3.16</v>
      </c>
      <c r="BI615" s="27"/>
      <c r="BJ615">
        <v>2.96</v>
      </c>
      <c r="BK615">
        <v>9.67</v>
      </c>
      <c r="BM615" s="28" t="s">
        <v>1665</v>
      </c>
      <c r="BN615" s="28">
        <f>IF(ISERROR(VLOOKUP($J615,'[2]early late'!$G$1:$BT$134,40,FALSE)),"",VLOOKUP($J615,'[2]early late'!$G$1:$BT$134,40,FALSE))</f>
        <v>0.68000000000000016</v>
      </c>
      <c r="BO615" s="28">
        <f>IF(ISERROR(VLOOKUP($J615,'[2]early late'!$G$1:$BT$134,41,FALSE)),"",VLOOKUP($J615,'[2]early late'!$G$1:$BT$134,41,FALSE))</f>
        <v>-0.20000000000000018</v>
      </c>
      <c r="BP615">
        <f t="shared" si="502"/>
        <v>1.7200000000000002</v>
      </c>
      <c r="BQ615">
        <f t="shared" si="482"/>
        <v>0.85999999999999943</v>
      </c>
      <c r="BR615">
        <f t="shared" si="483"/>
        <v>-0.86000000000000076</v>
      </c>
      <c r="BS615">
        <f t="shared" si="503"/>
        <v>0.48</v>
      </c>
      <c r="BT615">
        <f t="shared" si="484"/>
        <v>1.6099999999999994</v>
      </c>
      <c r="BU615">
        <f t="shared" si="485"/>
        <v>1.1299999999999999</v>
      </c>
      <c r="BW615" s="24">
        <f t="shared" si="523"/>
        <v>0</v>
      </c>
      <c r="BX615" s="24">
        <f t="shared" si="486"/>
        <v>-0.45000000000000018</v>
      </c>
      <c r="BY615" s="24">
        <f t="shared" si="487"/>
        <v>1.667</v>
      </c>
      <c r="BZ615" s="24">
        <f t="shared" si="488"/>
        <v>0.22999999999999998</v>
      </c>
      <c r="CA615" s="24">
        <f t="shared" si="489"/>
        <v>0</v>
      </c>
      <c r="CB615" s="24" t="str">
        <f t="shared" si="504"/>
        <v/>
      </c>
      <c r="CC615" s="24">
        <f t="shared" si="490"/>
        <v>0</v>
      </c>
      <c r="CD615" s="25">
        <f t="shared" si="491"/>
        <v>0</v>
      </c>
      <c r="CE615" s="24">
        <f t="shared" si="492"/>
        <v>1</v>
      </c>
      <c r="CF615">
        <f t="shared" si="493"/>
        <v>1</v>
      </c>
      <c r="CG615">
        <f t="shared" si="505"/>
        <v>1</v>
      </c>
      <c r="CH615">
        <f t="shared" si="506"/>
        <v>0</v>
      </c>
      <c r="CI615">
        <f t="shared" si="507"/>
        <v>1</v>
      </c>
      <c r="CJ615">
        <f t="shared" si="508"/>
        <v>1</v>
      </c>
      <c r="CK615" t="str">
        <f t="shared" si="515"/>
        <v/>
      </c>
      <c r="CL615" t="str">
        <f t="shared" si="520"/>
        <v/>
      </c>
      <c r="CM615" t="str">
        <f t="shared" si="521"/>
        <v/>
      </c>
      <c r="CN615" t="str">
        <f t="shared" si="494"/>
        <v/>
      </c>
      <c r="CO615" t="str">
        <f t="shared" si="495"/>
        <v/>
      </c>
    </row>
    <row r="616" spans="1:93" ht="16" x14ac:dyDescent="0.2">
      <c r="A616">
        <v>607</v>
      </c>
      <c r="B616" t="s">
        <v>1005</v>
      </c>
      <c r="C616" t="s">
        <v>94</v>
      </c>
      <c r="D616" t="s">
        <v>1006</v>
      </c>
      <c r="E616" t="s">
        <v>1007</v>
      </c>
      <c r="F616" t="s">
        <v>97</v>
      </c>
      <c r="G616">
        <v>93030</v>
      </c>
      <c r="H616" t="s">
        <v>1008</v>
      </c>
      <c r="J616" t="str">
        <f t="shared" si="475"/>
        <v>James Reach_0</v>
      </c>
      <c r="K616" s="22">
        <v>22127</v>
      </c>
      <c r="L616">
        <v>1</v>
      </c>
      <c r="M616" s="22" t="s">
        <v>1666</v>
      </c>
      <c r="N616" s="22"/>
      <c r="O616">
        <v>0</v>
      </c>
      <c r="P616">
        <v>0</v>
      </c>
      <c r="Q616">
        <v>0</v>
      </c>
      <c r="R616">
        <f t="shared" si="476"/>
        <v>1</v>
      </c>
      <c r="S616">
        <f t="shared" si="477"/>
        <v>0</v>
      </c>
      <c r="T616">
        <f t="shared" si="478"/>
        <v>0</v>
      </c>
      <c r="U616">
        <f t="shared" si="479"/>
        <v>0</v>
      </c>
      <c r="V616">
        <f t="shared" si="480"/>
        <v>0</v>
      </c>
      <c r="W616">
        <f t="shared" si="518"/>
        <v>0</v>
      </c>
      <c r="X616">
        <f t="shared" si="481"/>
        <v>0</v>
      </c>
      <c r="Y616" s="22"/>
      <c r="Z616">
        <v>0</v>
      </c>
      <c r="AA616" s="31">
        <f t="shared" ref="AA616:AA647" si="526">IF(ISERROR(SEARCH("ptosis",Y616)),0,1)</f>
        <v>0</v>
      </c>
      <c r="AB616">
        <f t="shared" si="516"/>
        <v>0</v>
      </c>
      <c r="AC616">
        <v>0</v>
      </c>
      <c r="AD616">
        <v>0</v>
      </c>
      <c r="AE616">
        <f t="shared" si="524"/>
        <v>0</v>
      </c>
      <c r="AF616">
        <f t="shared" si="514"/>
        <v>0</v>
      </c>
      <c r="AG616">
        <f t="shared" si="525"/>
        <v>0</v>
      </c>
      <c r="AH616">
        <v>1</v>
      </c>
      <c r="AI616" t="s">
        <v>1667</v>
      </c>
      <c r="AJ616">
        <f t="shared" si="517"/>
        <v>0</v>
      </c>
      <c r="AK616" s="22"/>
      <c r="AN616" s="49">
        <v>15</v>
      </c>
      <c r="AO616" s="24">
        <v>1</v>
      </c>
      <c r="AP616" s="25">
        <f t="shared" si="501"/>
        <v>46.509589041095893</v>
      </c>
      <c r="AQ616">
        <v>1</v>
      </c>
      <c r="AS616" s="24">
        <v>0</v>
      </c>
      <c r="AT616" s="24">
        <v>0</v>
      </c>
      <c r="AU616" s="27"/>
      <c r="AV616" s="27"/>
      <c r="AW616" s="22">
        <v>39351</v>
      </c>
      <c r="AX616" s="22" t="str">
        <f>IF(ISERROR(VLOOKUP($J616,'[2]early late'!$G$1:$BT$134,7,FALSE)),"",VLOOKUP($J616,'[2]early late'!$G$1:$BT$134,7,FALSE))</f>
        <v/>
      </c>
      <c r="AY616" s="22">
        <v>39457</v>
      </c>
      <c r="AZ616" s="27">
        <v>3.4666666666666699</v>
      </c>
      <c r="BA616" t="s">
        <v>118</v>
      </c>
      <c r="BB616" s="25">
        <f t="shared" si="522"/>
        <v>1</v>
      </c>
      <c r="BC616" s="27">
        <v>1.62</v>
      </c>
      <c r="BD616" s="27">
        <v>11.64</v>
      </c>
      <c r="BE616" s="27">
        <v>1.32</v>
      </c>
      <c r="BF616" s="27">
        <v>10.73</v>
      </c>
      <c r="BG616" s="27" t="str">
        <f>IF(ISERROR(VLOOKUP($J616,'[2]early late'!$G$1:$BT$134,8,FALSE)),"",VLOOKUP($J616,'[2]early late'!$G$1:$BT$134,8,FALSE))</f>
        <v/>
      </c>
      <c r="BH616" s="27" t="str">
        <f>IF(ISERROR(VLOOKUP($J616,'[2]early late'!$G$1:$BT$134,9,FALSE)),"",VLOOKUP($J616,'[2]early late'!$G$1:$BT$134,9,FALSE))</f>
        <v/>
      </c>
      <c r="BI616" s="27"/>
      <c r="BJ616">
        <v>0.86</v>
      </c>
      <c r="BK616">
        <v>9.52</v>
      </c>
      <c r="BM616" s="28"/>
      <c r="BN616" s="28" t="str">
        <f>IF(ISERROR(VLOOKUP($J616,'[2]early late'!$G$1:$BT$134,40,FALSE)),"",VLOOKUP($J616,'[2]early late'!$G$1:$BT$134,40,FALSE))</f>
        <v/>
      </c>
      <c r="BO616" s="28" t="str">
        <f>IF(ISERROR(VLOOKUP($J616,'[2]early late'!$G$1:$BT$134,41,FALSE)),"",VLOOKUP($J616,'[2]early late'!$G$1:$BT$134,41,FALSE))</f>
        <v/>
      </c>
      <c r="BP616">
        <f t="shared" si="502"/>
        <v>-0.30000000000000004</v>
      </c>
      <c r="BQ616">
        <f t="shared" si="482"/>
        <v>-0.91000000000000014</v>
      </c>
      <c r="BR616">
        <f t="shared" si="483"/>
        <v>-0.6100000000000001</v>
      </c>
      <c r="BS616">
        <f t="shared" si="503"/>
        <v>-0.76000000000000012</v>
      </c>
      <c r="BT616">
        <f t="shared" si="484"/>
        <v>-2.120000000000001</v>
      </c>
      <c r="BU616">
        <f t="shared" si="485"/>
        <v>-1.3599999999999994</v>
      </c>
      <c r="BW616" s="24">
        <f t="shared" si="523"/>
        <v>0</v>
      </c>
      <c r="BX616" s="24">
        <f t="shared" si="486"/>
        <v>-4.0000000000000036E-2</v>
      </c>
      <c r="BY616" s="24">
        <f t="shared" si="487"/>
        <v>1.62</v>
      </c>
      <c r="BZ616" s="24">
        <f t="shared" si="488"/>
        <v>0.29500000000000015</v>
      </c>
      <c r="CA616" s="24">
        <f t="shared" si="489"/>
        <v>0</v>
      </c>
      <c r="CB616" s="24" t="str">
        <f t="shared" si="504"/>
        <v/>
      </c>
      <c r="CC616" s="24">
        <f t="shared" si="490"/>
        <v>0</v>
      </c>
      <c r="CD616" s="25">
        <f t="shared" si="491"/>
        <v>0</v>
      </c>
      <c r="CE616" s="24">
        <f t="shared" si="492"/>
        <v>1</v>
      </c>
      <c r="CF616">
        <f t="shared" si="493"/>
        <v>1</v>
      </c>
      <c r="CG616">
        <f t="shared" si="505"/>
        <v>0</v>
      </c>
      <c r="CH616">
        <f t="shared" si="506"/>
        <v>0</v>
      </c>
      <c r="CI616">
        <f t="shared" si="507"/>
        <v>1</v>
      </c>
      <c r="CJ616">
        <f t="shared" si="508"/>
        <v>1</v>
      </c>
      <c r="CK616" t="str">
        <f t="shared" si="515"/>
        <v/>
      </c>
      <c r="CL616" t="str">
        <f t="shared" si="520"/>
        <v/>
      </c>
      <c r="CM616" t="str">
        <f t="shared" si="521"/>
        <v/>
      </c>
      <c r="CN616" t="str">
        <f t="shared" si="494"/>
        <v/>
      </c>
      <c r="CO616" t="str">
        <f t="shared" si="495"/>
        <v/>
      </c>
    </row>
    <row r="617" spans="1:93" ht="16" x14ac:dyDescent="0.2">
      <c r="A617">
        <v>608</v>
      </c>
      <c r="B617" t="s">
        <v>1012</v>
      </c>
      <c r="C617" t="s">
        <v>94</v>
      </c>
      <c r="J617" t="str">
        <f t="shared" si="475"/>
        <v>Janice La Duke_0</v>
      </c>
      <c r="K617" s="22">
        <f>IF(ISERROR(VLOOKUP($J617,'[2]early late'!$G$1:$BT$134,4,FALSE)),"",VLOOKUP($J617,'[2]early late'!$G$1:$BT$134,4,FALSE))</f>
        <v>13902</v>
      </c>
      <c r="L617">
        <v>0</v>
      </c>
      <c r="M617" s="22"/>
      <c r="N617" s="22"/>
      <c r="O617">
        <v>0</v>
      </c>
      <c r="P617">
        <v>0</v>
      </c>
      <c r="Q617">
        <v>0</v>
      </c>
      <c r="R617">
        <f t="shared" si="476"/>
        <v>0</v>
      </c>
      <c r="S617">
        <f t="shared" si="477"/>
        <v>0</v>
      </c>
      <c r="T617">
        <f t="shared" si="478"/>
        <v>0</v>
      </c>
      <c r="U617">
        <f t="shared" si="479"/>
        <v>0</v>
      </c>
      <c r="V617">
        <f t="shared" si="480"/>
        <v>0</v>
      </c>
      <c r="W617">
        <f t="shared" si="518"/>
        <v>0</v>
      </c>
      <c r="X617">
        <f t="shared" si="481"/>
        <v>0</v>
      </c>
      <c r="Y617" s="22"/>
      <c r="Z617">
        <v>0</v>
      </c>
      <c r="AA617" s="31">
        <f t="shared" si="526"/>
        <v>0</v>
      </c>
      <c r="AB617">
        <f t="shared" si="516"/>
        <v>0</v>
      </c>
      <c r="AC617">
        <v>0</v>
      </c>
      <c r="AD617">
        <v>0</v>
      </c>
      <c r="AE617">
        <f t="shared" si="524"/>
        <v>0</v>
      </c>
      <c r="AF617">
        <f t="shared" si="514"/>
        <v>0</v>
      </c>
      <c r="AG617">
        <f t="shared" si="525"/>
        <v>0</v>
      </c>
      <c r="AH617">
        <v>0</v>
      </c>
      <c r="AJ617">
        <f t="shared" si="517"/>
        <v>0</v>
      </c>
      <c r="AK617" s="22" t="s">
        <v>1014</v>
      </c>
      <c r="AN617">
        <f>IF(ISERROR(VLOOKUP($J617,'[2]early late'!$G$1:$BT$134,6,FALSE)),"",VLOOKUP($J617,'[2]early late'!$G$1:$BT$134,6,FALSE))</f>
        <v>13</v>
      </c>
      <c r="AO617" s="24">
        <v>2</v>
      </c>
      <c r="AP617" s="25">
        <f t="shared" si="501"/>
        <v>69.786301369863011</v>
      </c>
      <c r="AQ617">
        <v>1</v>
      </c>
      <c r="AS617" s="24">
        <v>0</v>
      </c>
      <c r="AT617" s="24">
        <v>1</v>
      </c>
      <c r="AU617" s="27"/>
      <c r="AV617" s="27"/>
      <c r="AW617" s="29">
        <v>39745</v>
      </c>
      <c r="AX617" s="22">
        <f>IF(ISERROR(VLOOKUP($J617,'[2]early late'!$G$1:$BT$134,7,FALSE)),"",VLOOKUP($J617,'[2]early late'!$G$1:$BT$134,7,FALSE))</f>
        <v>39751</v>
      </c>
      <c r="AY617" s="29">
        <v>39839</v>
      </c>
      <c r="AZ617" s="27">
        <v>3.06666666666667</v>
      </c>
      <c r="BA617" t="s">
        <v>101</v>
      </c>
      <c r="BB617" s="25">
        <f t="shared" si="522"/>
        <v>0</v>
      </c>
      <c r="BC617">
        <v>1.96</v>
      </c>
      <c r="BD617">
        <v>19.63</v>
      </c>
      <c r="BE617">
        <v>2.4700000000000002</v>
      </c>
      <c r="BF617">
        <v>13.85</v>
      </c>
      <c r="BG617" s="27">
        <f>IF(ISERROR(VLOOKUP($J617,'[2]early late'!$G$1:$BT$134,8,FALSE)),"",VLOOKUP($J617,'[2]early late'!$G$1:$BT$134,8,FALSE))</f>
        <v>6</v>
      </c>
      <c r="BH617" s="27">
        <f>IF(ISERROR(VLOOKUP($J617,'[2]early late'!$G$1:$BT$134,9,FALSE)),"",VLOOKUP($J617,'[2]early late'!$G$1:$BT$134,9,FALSE))</f>
        <v>3.33</v>
      </c>
      <c r="BJ617">
        <v>3.99</v>
      </c>
      <c r="BK617">
        <v>15.84</v>
      </c>
      <c r="BN617" s="28">
        <f>IF(ISERROR(VLOOKUP($J617,'[2]early late'!$G$1:$BT$134,40,FALSE)),"",VLOOKUP($J617,'[2]early late'!$G$1:$BT$134,40,FALSE))</f>
        <v>1.37</v>
      </c>
      <c r="BO617" s="28">
        <f>IF(ISERROR(VLOOKUP($J617,'[2]early late'!$G$1:$BT$134,41,FALSE)),"",VLOOKUP($J617,'[2]early late'!$G$1:$BT$134,41,FALSE))</f>
        <v>0.66000000000000014</v>
      </c>
      <c r="BP617">
        <f t="shared" si="502"/>
        <v>0.51000000000000023</v>
      </c>
      <c r="BQ617">
        <f t="shared" si="482"/>
        <v>-5.7799999999999994</v>
      </c>
      <c r="BR617">
        <f t="shared" si="483"/>
        <v>-6.2899999999999991</v>
      </c>
      <c r="BS617">
        <f t="shared" si="503"/>
        <v>2.0300000000000002</v>
      </c>
      <c r="BT617">
        <f t="shared" si="484"/>
        <v>-3.7899999999999991</v>
      </c>
      <c r="BU617">
        <f t="shared" si="485"/>
        <v>-5.8199999999999985</v>
      </c>
      <c r="BW617" s="24">
        <f t="shared" si="523"/>
        <v>1</v>
      </c>
      <c r="BX617" s="24">
        <f t="shared" si="486"/>
        <v>0.61000000000000032</v>
      </c>
      <c r="BY617" s="24">
        <f t="shared" si="487"/>
        <v>-2.3899999999999997</v>
      </c>
      <c r="BZ617" s="24">
        <f t="shared" si="488"/>
        <v>-1.3899999999999997</v>
      </c>
      <c r="CA617" s="24">
        <f t="shared" si="489"/>
        <v>0</v>
      </c>
      <c r="CB617" s="24">
        <f t="shared" si="504"/>
        <v>0</v>
      </c>
      <c r="CC617" s="24">
        <f t="shared" si="490"/>
        <v>0</v>
      </c>
      <c r="CD617" s="25">
        <f t="shared" si="491"/>
        <v>0</v>
      </c>
      <c r="CE617" s="24">
        <f t="shared" si="492"/>
        <v>0</v>
      </c>
      <c r="CF617">
        <f t="shared" si="493"/>
        <v>1</v>
      </c>
      <c r="CG617">
        <f t="shared" si="505"/>
        <v>1</v>
      </c>
      <c r="CH617">
        <f t="shared" si="506"/>
        <v>1</v>
      </c>
      <c r="CI617">
        <f t="shared" si="507"/>
        <v>1</v>
      </c>
      <c r="CJ617">
        <f t="shared" si="508"/>
        <v>1</v>
      </c>
      <c r="CK617" t="str">
        <f t="shared" si="515"/>
        <v/>
      </c>
      <c r="CL617" t="str">
        <f t="shared" si="520"/>
        <v/>
      </c>
      <c r="CM617" t="str">
        <f t="shared" si="521"/>
        <v/>
      </c>
      <c r="CN617" t="str">
        <f t="shared" si="494"/>
        <v/>
      </c>
      <c r="CO617" t="str">
        <f t="shared" si="495"/>
        <v/>
      </c>
    </row>
    <row r="618" spans="1:93" ht="16" x14ac:dyDescent="0.2">
      <c r="A618">
        <v>609</v>
      </c>
      <c r="B618" t="s">
        <v>1015</v>
      </c>
      <c r="C618" t="s">
        <v>94</v>
      </c>
      <c r="J618" t="str">
        <f t="shared" si="475"/>
        <v>Jarrett Farls_1</v>
      </c>
      <c r="K618" s="22">
        <v>25767</v>
      </c>
      <c r="L618">
        <v>1</v>
      </c>
      <c r="M618" s="22" t="s">
        <v>1016</v>
      </c>
      <c r="N618" s="22"/>
      <c r="O618">
        <v>0</v>
      </c>
      <c r="P618">
        <v>0</v>
      </c>
      <c r="Q618">
        <v>0</v>
      </c>
      <c r="R618">
        <f t="shared" si="476"/>
        <v>0</v>
      </c>
      <c r="S618">
        <f t="shared" si="477"/>
        <v>0</v>
      </c>
      <c r="T618">
        <f t="shared" si="478"/>
        <v>0</v>
      </c>
      <c r="U618">
        <f t="shared" si="479"/>
        <v>0</v>
      </c>
      <c r="V618">
        <f t="shared" si="480"/>
        <v>0</v>
      </c>
      <c r="W618">
        <f t="shared" si="518"/>
        <v>0</v>
      </c>
      <c r="X618">
        <f t="shared" si="481"/>
        <v>0</v>
      </c>
      <c r="Y618" s="22"/>
      <c r="Z618">
        <v>0</v>
      </c>
      <c r="AA618" s="31">
        <f t="shared" si="526"/>
        <v>0</v>
      </c>
      <c r="AB618">
        <f t="shared" si="516"/>
        <v>0</v>
      </c>
      <c r="AC618">
        <v>0</v>
      </c>
      <c r="AD618">
        <v>0</v>
      </c>
      <c r="AE618">
        <f t="shared" si="524"/>
        <v>0</v>
      </c>
      <c r="AF618">
        <f t="shared" si="514"/>
        <v>0</v>
      </c>
      <c r="AG618">
        <f t="shared" si="525"/>
        <v>0</v>
      </c>
      <c r="AH618">
        <v>0</v>
      </c>
      <c r="AJ618">
        <f t="shared" si="517"/>
        <v>0</v>
      </c>
      <c r="AK618" s="22" t="s">
        <v>1018</v>
      </c>
      <c r="AN618">
        <v>15</v>
      </c>
      <c r="AO618" s="24">
        <v>1</v>
      </c>
      <c r="AP618" s="25">
        <f t="shared" si="501"/>
        <v>41.07123287671233</v>
      </c>
      <c r="AQ618">
        <v>1</v>
      </c>
      <c r="AS618" s="24">
        <v>1</v>
      </c>
      <c r="AT618" s="24">
        <v>0</v>
      </c>
      <c r="AU618" s="27"/>
      <c r="AV618" s="27"/>
      <c r="AW618" s="29">
        <v>40977</v>
      </c>
      <c r="AX618" s="22" t="str">
        <f>IF(ISERROR(VLOOKUP($J618,'[2]early late'!$G$1:$BT$134,7,FALSE)),"",VLOOKUP($J618,'[2]early late'!$G$1:$BT$134,7,FALSE))</f>
        <v/>
      </c>
      <c r="AY618" s="29">
        <v>41061</v>
      </c>
      <c r="AZ618" s="27">
        <v>2.7333333333333298</v>
      </c>
      <c r="BA618" t="s">
        <v>101</v>
      </c>
      <c r="BB618" s="25">
        <f t="shared" si="522"/>
        <v>0</v>
      </c>
      <c r="BC618">
        <v>2.84</v>
      </c>
      <c r="BD618">
        <v>11.23</v>
      </c>
      <c r="BE618">
        <v>3.04</v>
      </c>
      <c r="BF618">
        <v>9.92</v>
      </c>
      <c r="BG618" s="27" t="str">
        <f>IF(ISERROR(VLOOKUP($J618,'[2]early late'!$G$1:$BT$134,8,FALSE)),"",VLOOKUP($J618,'[2]early late'!$G$1:$BT$134,8,FALSE))</f>
        <v/>
      </c>
      <c r="BH618" s="27" t="str">
        <f>IF(ISERROR(VLOOKUP($J618,'[2]early late'!$G$1:$BT$134,9,FALSE)),"",VLOOKUP($J618,'[2]early late'!$G$1:$BT$134,9,FALSE))</f>
        <v/>
      </c>
      <c r="BJ618">
        <v>2.4700000000000002</v>
      </c>
      <c r="BK618">
        <v>12.35</v>
      </c>
      <c r="BM618" t="s">
        <v>1019</v>
      </c>
      <c r="BN618" s="28" t="str">
        <f>IF(ISERROR(VLOOKUP($J618,'[2]early late'!$G$1:$BT$134,40,FALSE)),"",VLOOKUP($J618,'[2]early late'!$G$1:$BT$134,40,FALSE))</f>
        <v/>
      </c>
      <c r="BO618" s="28" t="str">
        <f>IF(ISERROR(VLOOKUP($J618,'[2]early late'!$G$1:$BT$134,41,FALSE)),"",VLOOKUP($J618,'[2]early late'!$G$1:$BT$134,41,FALSE))</f>
        <v/>
      </c>
      <c r="BP618">
        <f t="shared" si="502"/>
        <v>0.20000000000000018</v>
      </c>
      <c r="BQ618">
        <f t="shared" si="482"/>
        <v>-1.3100000000000005</v>
      </c>
      <c r="BR618">
        <f t="shared" si="483"/>
        <v>-1.5100000000000007</v>
      </c>
      <c r="BS618">
        <f t="shared" si="503"/>
        <v>-0.36999999999999966</v>
      </c>
      <c r="BT618">
        <f t="shared" si="484"/>
        <v>1.1199999999999992</v>
      </c>
      <c r="BU618">
        <f t="shared" si="485"/>
        <v>1.4899999999999984</v>
      </c>
      <c r="BW618" s="24">
        <f t="shared" si="523"/>
        <v>0</v>
      </c>
      <c r="BX618" s="24">
        <f t="shared" si="486"/>
        <v>-1.3099999999999996</v>
      </c>
      <c r="BY618" s="24">
        <f t="shared" si="487"/>
        <v>1.1499999999999999</v>
      </c>
      <c r="BZ618" s="24">
        <f t="shared" si="488"/>
        <v>0.26000000000000023</v>
      </c>
      <c r="CA618" s="24">
        <f t="shared" si="489"/>
        <v>0</v>
      </c>
      <c r="CB618" s="24" t="str">
        <f t="shared" si="504"/>
        <v/>
      </c>
      <c r="CC618" s="24">
        <f t="shared" si="490"/>
        <v>0</v>
      </c>
      <c r="CD618" s="25">
        <f t="shared" si="491"/>
        <v>0</v>
      </c>
      <c r="CE618" s="24">
        <f t="shared" si="492"/>
        <v>1</v>
      </c>
      <c r="CF618">
        <f t="shared" si="493"/>
        <v>1</v>
      </c>
      <c r="CG618">
        <f t="shared" si="505"/>
        <v>0</v>
      </c>
      <c r="CH618">
        <f t="shared" si="506"/>
        <v>0</v>
      </c>
      <c r="CI618">
        <f t="shared" si="507"/>
        <v>0</v>
      </c>
      <c r="CJ618">
        <f t="shared" si="508"/>
        <v>0</v>
      </c>
      <c r="CK618" t="str">
        <f t="shared" si="515"/>
        <v/>
      </c>
      <c r="CL618" t="str">
        <f t="shared" si="520"/>
        <v/>
      </c>
      <c r="CM618" t="str">
        <f t="shared" si="521"/>
        <v/>
      </c>
      <c r="CN618" t="str">
        <f t="shared" si="494"/>
        <v/>
      </c>
      <c r="CO618" t="str">
        <f t="shared" si="495"/>
        <v/>
      </c>
    </row>
    <row r="619" spans="1:93" ht="16" x14ac:dyDescent="0.2">
      <c r="A619">
        <v>610</v>
      </c>
      <c r="B619" t="s">
        <v>1020</v>
      </c>
      <c r="C619" t="s">
        <v>94</v>
      </c>
      <c r="J619" t="str">
        <f t="shared" si="475"/>
        <v>Jason Atyabi_0</v>
      </c>
      <c r="K619" s="22">
        <v>30334</v>
      </c>
      <c r="L619">
        <v>0</v>
      </c>
      <c r="M619" s="22"/>
      <c r="N619" s="22"/>
      <c r="O619">
        <v>0</v>
      </c>
      <c r="P619">
        <v>0</v>
      </c>
      <c r="Q619">
        <v>0</v>
      </c>
      <c r="R619">
        <f t="shared" si="476"/>
        <v>0</v>
      </c>
      <c r="S619">
        <f t="shared" si="477"/>
        <v>0</v>
      </c>
      <c r="T619">
        <f t="shared" si="478"/>
        <v>0</v>
      </c>
      <c r="U619">
        <f t="shared" si="479"/>
        <v>0</v>
      </c>
      <c r="V619">
        <f t="shared" si="480"/>
        <v>0</v>
      </c>
      <c r="W619">
        <f t="shared" si="518"/>
        <v>0</v>
      </c>
      <c r="X619">
        <f t="shared" si="481"/>
        <v>0</v>
      </c>
      <c r="Y619" s="22"/>
      <c r="Z619">
        <v>0</v>
      </c>
      <c r="AA619" s="31">
        <f t="shared" si="526"/>
        <v>0</v>
      </c>
      <c r="AB619">
        <f t="shared" si="516"/>
        <v>0</v>
      </c>
      <c r="AC619">
        <v>0</v>
      </c>
      <c r="AD619">
        <v>0</v>
      </c>
      <c r="AE619">
        <f t="shared" si="524"/>
        <v>0</v>
      </c>
      <c r="AF619">
        <f t="shared" si="514"/>
        <v>0</v>
      </c>
      <c r="AG619">
        <f t="shared" si="525"/>
        <v>0</v>
      </c>
      <c r="AH619">
        <v>0</v>
      </c>
      <c r="AJ619">
        <f t="shared" si="517"/>
        <v>0</v>
      </c>
      <c r="AK619" s="22" t="s">
        <v>1021</v>
      </c>
      <c r="AM619">
        <v>2</v>
      </c>
      <c r="AN619">
        <v>15</v>
      </c>
      <c r="AO619" s="24">
        <v>1</v>
      </c>
      <c r="AP619" s="25">
        <f t="shared" si="501"/>
        <v>25.564383561643837</v>
      </c>
      <c r="AQ619">
        <v>1</v>
      </c>
      <c r="AS619" s="24">
        <v>0</v>
      </c>
      <c r="AT619" s="24">
        <v>0</v>
      </c>
      <c r="AU619" s="27"/>
      <c r="AV619" s="27"/>
      <c r="AW619" s="29">
        <v>39801</v>
      </c>
      <c r="AX619" s="22" t="str">
        <f>IF(ISERROR(VLOOKUP($J619,'[2]early late'!$G$1:$BT$134,7,FALSE)),"",VLOOKUP($J619,'[2]early late'!$G$1:$BT$134,7,FALSE))</f>
        <v/>
      </c>
      <c r="AY619" s="29">
        <v>39909</v>
      </c>
      <c r="AZ619" s="27">
        <v>3.56666666666667</v>
      </c>
      <c r="BA619" t="s">
        <v>118</v>
      </c>
      <c r="BB619" s="25">
        <f t="shared" si="522"/>
        <v>1</v>
      </c>
      <c r="BC619">
        <v>3.59</v>
      </c>
      <c r="BD619">
        <v>13.75</v>
      </c>
      <c r="BE619">
        <v>3.45</v>
      </c>
      <c r="BF619">
        <v>11.45</v>
      </c>
      <c r="BG619" s="27" t="str">
        <f>IF(ISERROR(VLOOKUP($J619,'[2]early late'!$G$1:$BT$134,8,FALSE)),"",VLOOKUP($J619,'[2]early late'!$G$1:$BT$134,8,FALSE))</f>
        <v/>
      </c>
      <c r="BH619" s="27" t="str">
        <f>IF(ISERROR(VLOOKUP($J619,'[2]early late'!$G$1:$BT$134,9,FALSE)),"",VLOOKUP($J619,'[2]early late'!$G$1:$BT$134,9,FALSE))</f>
        <v/>
      </c>
      <c r="BJ619">
        <v>2.83</v>
      </c>
      <c r="BK619">
        <v>12.59</v>
      </c>
      <c r="BN619" s="28" t="str">
        <f>IF(ISERROR(VLOOKUP($J619,'[2]early late'!$G$1:$BT$134,40,FALSE)),"",VLOOKUP($J619,'[2]early late'!$G$1:$BT$134,40,FALSE))</f>
        <v/>
      </c>
      <c r="BO619" s="28" t="str">
        <f>IF(ISERROR(VLOOKUP($J619,'[2]early late'!$G$1:$BT$134,41,FALSE)),"",VLOOKUP($J619,'[2]early late'!$G$1:$BT$134,41,FALSE))</f>
        <v/>
      </c>
      <c r="BP619">
        <f t="shared" si="502"/>
        <v>-0.13999999999999968</v>
      </c>
      <c r="BQ619">
        <f t="shared" si="482"/>
        <v>-2.3000000000000007</v>
      </c>
      <c r="BR619">
        <f t="shared" si="483"/>
        <v>-2.160000000000001</v>
      </c>
      <c r="BS619">
        <f t="shared" si="503"/>
        <v>-0.75999999999999979</v>
      </c>
      <c r="BT619">
        <f t="shared" si="484"/>
        <v>-1.1600000000000001</v>
      </c>
      <c r="BU619">
        <f t="shared" si="485"/>
        <v>-0.40000000000000036</v>
      </c>
      <c r="BW619" s="24">
        <f t="shared" si="523"/>
        <v>0</v>
      </c>
      <c r="BX619" s="24">
        <f t="shared" si="486"/>
        <v>-2.3499999999999996</v>
      </c>
      <c r="BY619" s="24">
        <f t="shared" si="487"/>
        <v>1.1099999999999999</v>
      </c>
      <c r="BZ619" s="24">
        <f t="shared" si="488"/>
        <v>0.38000000000000034</v>
      </c>
      <c r="CA619" s="24">
        <f t="shared" si="489"/>
        <v>0</v>
      </c>
      <c r="CB619" s="24" t="str">
        <f t="shared" si="504"/>
        <v/>
      </c>
      <c r="CC619" s="24">
        <f t="shared" si="490"/>
        <v>0</v>
      </c>
      <c r="CD619" s="25">
        <f t="shared" si="491"/>
        <v>0</v>
      </c>
      <c r="CE619" s="24">
        <f t="shared" si="492"/>
        <v>1</v>
      </c>
      <c r="CF619">
        <f t="shared" si="493"/>
        <v>1</v>
      </c>
      <c r="CG619">
        <f t="shared" si="505"/>
        <v>1</v>
      </c>
      <c r="CH619">
        <f t="shared" si="506"/>
        <v>0</v>
      </c>
      <c r="CI619">
        <f t="shared" si="507"/>
        <v>0</v>
      </c>
      <c r="CJ619">
        <f t="shared" si="508"/>
        <v>1</v>
      </c>
      <c r="CK619" t="str">
        <f t="shared" si="515"/>
        <v/>
      </c>
      <c r="CL619" t="str">
        <f t="shared" si="520"/>
        <v/>
      </c>
      <c r="CM619" t="str">
        <f t="shared" si="521"/>
        <v/>
      </c>
      <c r="CN619" t="str">
        <f t="shared" si="494"/>
        <v/>
      </c>
      <c r="CO619" t="str">
        <f t="shared" si="495"/>
        <v/>
      </c>
    </row>
    <row r="620" spans="1:93" ht="16" x14ac:dyDescent="0.2">
      <c r="A620">
        <v>611</v>
      </c>
      <c r="B620" t="s">
        <v>1022</v>
      </c>
      <c r="C620" t="s">
        <v>94</v>
      </c>
      <c r="D620" t="s">
        <v>1023</v>
      </c>
      <c r="E620" t="s">
        <v>1024</v>
      </c>
      <c r="F620" t="s">
        <v>97</v>
      </c>
      <c r="G620">
        <v>91748</v>
      </c>
      <c r="H620" t="s">
        <v>1025</v>
      </c>
      <c r="J620" t="str">
        <f t="shared" ref="J620:J683" si="527">(CONCATENATE(B620,"_",AS620))</f>
        <v>Jiten Doshi_1</v>
      </c>
      <c r="K620" s="22">
        <v>15578</v>
      </c>
      <c r="L620">
        <v>1</v>
      </c>
      <c r="M620" s="22" t="s">
        <v>1043</v>
      </c>
      <c r="N620" s="22"/>
      <c r="O620">
        <v>0</v>
      </c>
      <c r="P620">
        <v>0</v>
      </c>
      <c r="Q620">
        <v>0</v>
      </c>
      <c r="R620">
        <f t="shared" ref="R620:R683" si="528">IF(ISERROR(SEARCH("ptosis",M620)),0,1)</f>
        <v>0</v>
      </c>
      <c r="S620">
        <f t="shared" ref="S620:S683" si="529">IF(ISERROR(SEARCH("cataract",M620)),0,1)</f>
        <v>1</v>
      </c>
      <c r="T620">
        <f t="shared" ref="T620:T683" si="530">IF(ISERROR(SEARCH("strab",M620)),0,1)</f>
        <v>0</v>
      </c>
      <c r="U620">
        <f t="shared" ref="U620:U683" si="531">IF(ISERROR(SEARCH("ectropion",M620)),0,1)</f>
        <v>0</v>
      </c>
      <c r="V620">
        <f t="shared" ref="V620:V683" si="532">IF(ISERROR(SEARCH("entropion",M620)),0,1)</f>
        <v>0</v>
      </c>
      <c r="W620">
        <f t="shared" si="518"/>
        <v>0</v>
      </c>
      <c r="X620">
        <f t="shared" ref="X620:X683" si="533">IF(ISERROR(SEARCH("canth",M620)),0,1)</f>
        <v>0</v>
      </c>
      <c r="Y620" s="22"/>
      <c r="Z620">
        <v>0</v>
      </c>
      <c r="AA620" s="31">
        <f t="shared" si="526"/>
        <v>0</v>
      </c>
      <c r="AB620">
        <f t="shared" si="516"/>
        <v>0</v>
      </c>
      <c r="AC620">
        <v>0</v>
      </c>
      <c r="AD620">
        <v>0</v>
      </c>
      <c r="AE620">
        <f t="shared" si="524"/>
        <v>0</v>
      </c>
      <c r="AF620">
        <f t="shared" si="514"/>
        <v>0</v>
      </c>
      <c r="AG620">
        <f t="shared" si="525"/>
        <v>0</v>
      </c>
      <c r="AH620">
        <v>1</v>
      </c>
      <c r="AI620" t="s">
        <v>1668</v>
      </c>
      <c r="AJ620">
        <f t="shared" si="517"/>
        <v>0</v>
      </c>
      <c r="AK620" s="22"/>
      <c r="AM620">
        <v>9</v>
      </c>
      <c r="AN620">
        <v>13</v>
      </c>
      <c r="AO620" s="24">
        <v>1</v>
      </c>
      <c r="AP620" s="25">
        <f t="shared" si="501"/>
        <v>58.964383561643835</v>
      </c>
      <c r="AQ620">
        <v>1</v>
      </c>
      <c r="AS620" s="24">
        <v>1</v>
      </c>
      <c r="AT620" s="24">
        <v>0</v>
      </c>
      <c r="AU620" s="27"/>
      <c r="AV620" s="27"/>
      <c r="AW620" s="22">
        <v>37414</v>
      </c>
      <c r="AX620" s="22" t="str">
        <f>IF(ISERROR(VLOOKUP($J620,'[2]early late'!$G$1:$BT$134,7,FALSE)),"",VLOOKUP($J620,'[2]early late'!$G$1:$BT$134,7,FALSE))</f>
        <v/>
      </c>
      <c r="AY620" s="22">
        <v>41151</v>
      </c>
      <c r="AZ620" s="27">
        <v>122.76666666666701</v>
      </c>
      <c r="BA620" t="s">
        <v>101</v>
      </c>
      <c r="BB620" s="25">
        <f t="shared" si="522"/>
        <v>0</v>
      </c>
      <c r="BC620" s="27">
        <v>4.5999999999999996</v>
      </c>
      <c r="BD620" s="27">
        <v>11.86</v>
      </c>
      <c r="BE620" s="27">
        <v>3.71</v>
      </c>
      <c r="BF620" s="27">
        <v>4.7300000000000004</v>
      </c>
      <c r="BG620" s="27" t="str">
        <f>IF(ISERROR(VLOOKUP($J620,'[2]early late'!$G$1:$BT$134,8,FALSE)),"",VLOOKUP($J620,'[2]early late'!$G$1:$BT$134,8,FALSE))</f>
        <v/>
      </c>
      <c r="BH620" s="27" t="str">
        <f>IF(ISERROR(VLOOKUP($J620,'[2]early late'!$G$1:$BT$134,9,FALSE)),"",VLOOKUP($J620,'[2]early late'!$G$1:$BT$134,9,FALSE))</f>
        <v/>
      </c>
      <c r="BI620" s="27"/>
      <c r="BJ620">
        <v>4.3600000000000003</v>
      </c>
      <c r="BK620">
        <v>5.89</v>
      </c>
      <c r="BM620" s="28" t="s">
        <v>1028</v>
      </c>
      <c r="BN620" s="28" t="str">
        <f>IF(ISERROR(VLOOKUP($J620,'[2]early late'!$G$1:$BT$134,40,FALSE)),"",VLOOKUP($J620,'[2]early late'!$G$1:$BT$134,40,FALSE))</f>
        <v/>
      </c>
      <c r="BO620" s="28" t="str">
        <f>IF(ISERROR(VLOOKUP($J620,'[2]early late'!$G$1:$BT$134,41,FALSE)),"",VLOOKUP($J620,'[2]early late'!$G$1:$BT$134,41,FALSE))</f>
        <v/>
      </c>
      <c r="BP620">
        <f t="shared" si="502"/>
        <v>-0.88999999999999968</v>
      </c>
      <c r="BQ620">
        <f t="shared" ref="BQ620:BQ683" si="534">BF620-BD620</f>
        <v>-7.129999999999999</v>
      </c>
      <c r="BR620">
        <f t="shared" ref="BR620:BR683" si="535">BQ620-BP620</f>
        <v>-6.2399999999999993</v>
      </c>
      <c r="BS620">
        <f t="shared" si="503"/>
        <v>-0.23999999999999932</v>
      </c>
      <c r="BT620">
        <f t="shared" ref="BT620:BT683" si="536">IF(AND(ISNUMBER(BD620),ISNUMBER(BK620)),BK620-BD620,"")</f>
        <v>-5.97</v>
      </c>
      <c r="BU620">
        <f t="shared" ref="BU620:BU683" si="537">IF(AND(ISNUMBER(BT620),ISNUMBER(BS620)),(BK620-BJ620)-(BD620-BC620),"")</f>
        <v>-5.73</v>
      </c>
      <c r="BW620" s="24">
        <f t="shared" si="523"/>
        <v>0</v>
      </c>
      <c r="BX620" s="24">
        <f t="shared" ref="BX620:BX683" si="538">IF($AQ620=1,BJ620-VLOOKUP(CONCATENATE(LEFT($J620,LEN($J620)-1),IF($AS620=0,1,0)),$J$2:$BK$740,MATCH(HLOOKUP($BJ$1,$J$1:$BW$1,1,FALSE),$J$1:$BZ$1,0),FALSE),"")</f>
        <v>-1.5299999999999994</v>
      </c>
      <c r="BY620" s="24">
        <f t="shared" ref="BY620:BY683" si="539">IF($AQ620=1,$BC620-VLOOKUP(CONCATENATE(LEFT($J620,LEN($J620)-1),IF($AS620=0,1,0)),$J$2:$BW$740,MATCH(HLOOKUP($BC$1,$J$1:$BW$1,1,FALSE),$J$1:$BZ$1,0),FALSE),"")</f>
        <v>1.4799999999999995</v>
      </c>
      <c r="BZ620" s="24">
        <f t="shared" ref="BZ620:BZ683" si="540">IF($AQ620=1,$BE620-VLOOKUP(CONCATENATE(LEFT($J620,LEN($J620)-1),IF($AS620=0,1,0)),$J$2:$BW$740,MATCH(HLOOKUP($BE$1,$J$1:$BW$1,1,FALSE),$J$1:$BZ$1,0),FALSE),"")</f>
        <v>0.56999999999999984</v>
      </c>
      <c r="CA620" s="24">
        <f t="shared" ref="CA620:CA683" si="541">IF(BY620="","",IF(AND(BY620&gt;-1.0001, BY620&lt;1.0001),1,0))</f>
        <v>0</v>
      </c>
      <c r="CB620" s="24" t="str">
        <f t="shared" si="504"/>
        <v/>
      </c>
      <c r="CC620" s="24">
        <f t="shared" ref="CC620:CC683" si="542">IF(SUM(AB620:AG620)=0,0,1)</f>
        <v>0</v>
      </c>
      <c r="CD620" s="25">
        <f t="shared" ref="CD620:CD683" si="543">IF(CF620=1,IF(AA620+IF(AS620=0,VLOOKUP(CONCATENATE(LEFT(J620,LEN(J620)-1),"1"),$J$2:$BW$677,17,FALSE),VLOOKUP(CONCATENATE(LEFT(J620,LEN(J620)-1),"0"),$J$2:$BW$677,17,FALSE))=2,1,0),"")</f>
        <v>0</v>
      </c>
      <c r="CE620" s="24">
        <f t="shared" ref="CE620:CE683" si="544">IF(BZ620="","",IF(AND(BZ620&gt;-1.0001, BZ620&lt;1.0001),1,0))</f>
        <v>1</v>
      </c>
      <c r="CF620">
        <f t="shared" ref="CF620:CF683" si="545">IF(AND(AND(ISNUMBER(AW620),ISNUMBER(BC620)),ISNUMBER(BJ620)),1,0)</f>
        <v>1</v>
      </c>
      <c r="CG620">
        <f t="shared" si="505"/>
        <v>1</v>
      </c>
      <c r="CH620">
        <f t="shared" si="506"/>
        <v>0</v>
      </c>
      <c r="CI620">
        <f t="shared" si="507"/>
        <v>0</v>
      </c>
      <c r="CJ620">
        <f t="shared" si="508"/>
        <v>1</v>
      </c>
      <c r="CK620" t="str">
        <f t="shared" si="515"/>
        <v/>
      </c>
      <c r="CL620" t="str">
        <f t="shared" si="520"/>
        <v/>
      </c>
      <c r="CM620" t="str">
        <f t="shared" si="521"/>
        <v/>
      </c>
      <c r="CN620" t="str">
        <f t="shared" ref="CN620:CN683" si="546">IF(AND(BC620&lt;0.05,BS620&gt;2.75),1,"")</f>
        <v/>
      </c>
      <c r="CO620" t="str">
        <f t="shared" ref="CO620:CO683" si="547">IF(AB620=1,1,"")</f>
        <v/>
      </c>
    </row>
    <row r="621" spans="1:93" ht="16" hidden="1" x14ac:dyDescent="0.2">
      <c r="A621">
        <v>612</v>
      </c>
      <c r="B621" t="s">
        <v>1029</v>
      </c>
      <c r="C621" t="s">
        <v>94</v>
      </c>
      <c r="D621" t="s">
        <v>1030</v>
      </c>
      <c r="E621" t="s">
        <v>109</v>
      </c>
      <c r="F621" t="s">
        <v>97</v>
      </c>
      <c r="G621">
        <v>90077</v>
      </c>
      <c r="H621" t="s">
        <v>1031</v>
      </c>
      <c r="J621" t="str">
        <f t="shared" si="527"/>
        <v>Joan V Klein_0</v>
      </c>
      <c r="K621" s="22">
        <v>11371</v>
      </c>
      <c r="L621">
        <v>1</v>
      </c>
      <c r="M621" s="22" t="s">
        <v>1032</v>
      </c>
      <c r="N621" s="22"/>
      <c r="O621">
        <v>0</v>
      </c>
      <c r="P621">
        <v>0</v>
      </c>
      <c r="Q621">
        <v>0</v>
      </c>
      <c r="R621">
        <f t="shared" si="528"/>
        <v>0</v>
      </c>
      <c r="S621">
        <f t="shared" si="529"/>
        <v>0</v>
      </c>
      <c r="T621">
        <f t="shared" si="530"/>
        <v>0</v>
      </c>
      <c r="U621">
        <f t="shared" si="531"/>
        <v>0</v>
      </c>
      <c r="V621">
        <f t="shared" si="532"/>
        <v>0</v>
      </c>
      <c r="W621">
        <f t="shared" si="518"/>
        <v>0</v>
      </c>
      <c r="X621">
        <f t="shared" si="533"/>
        <v>0</v>
      </c>
      <c r="Y621" s="22" t="s">
        <v>1669</v>
      </c>
      <c r="Z621">
        <v>0</v>
      </c>
      <c r="AA621" s="31">
        <f t="shared" si="526"/>
        <v>0</v>
      </c>
      <c r="AB621">
        <f t="shared" si="516"/>
        <v>0</v>
      </c>
      <c r="AC621">
        <v>0</v>
      </c>
      <c r="AD621">
        <v>0</v>
      </c>
      <c r="AE621">
        <f t="shared" si="524"/>
        <v>0</v>
      </c>
      <c r="AF621">
        <f t="shared" si="514"/>
        <v>1</v>
      </c>
      <c r="AG621">
        <f t="shared" si="525"/>
        <v>0</v>
      </c>
      <c r="AH621">
        <v>0</v>
      </c>
      <c r="AJ621">
        <f t="shared" si="517"/>
        <v>0</v>
      </c>
      <c r="AK621" s="22"/>
      <c r="AL621">
        <v>22</v>
      </c>
      <c r="AM621">
        <v>7</v>
      </c>
      <c r="AN621">
        <v>16</v>
      </c>
      <c r="AO621" s="24">
        <v>2</v>
      </c>
      <c r="AP621" s="25">
        <f t="shared" si="501"/>
        <v>77.884931506849313</v>
      </c>
      <c r="AQ621">
        <v>1</v>
      </c>
      <c r="AS621" s="24">
        <v>0</v>
      </c>
      <c r="AT621" s="24">
        <v>0</v>
      </c>
      <c r="AU621" s="27"/>
      <c r="AV621" s="27"/>
      <c r="AW621" s="22">
        <v>40214</v>
      </c>
      <c r="AX621" s="22" t="str">
        <f>IF(ISERROR(VLOOKUP($J621,'[2]early late'!$G$1:$BT$134,7,FALSE)),"",VLOOKUP($J621,'[2]early late'!$G$1:$BT$134,7,FALSE))</f>
        <v/>
      </c>
      <c r="AY621" s="22">
        <v>40297</v>
      </c>
      <c r="AZ621" s="27">
        <v>2.8</v>
      </c>
      <c r="BA621" t="s">
        <v>118</v>
      </c>
      <c r="BB621" s="25">
        <f t="shared" si="522"/>
        <v>1</v>
      </c>
      <c r="BC621" s="27">
        <v>5.77</v>
      </c>
      <c r="BD621" s="27">
        <v>18.399999999999999</v>
      </c>
      <c r="BE621" s="27">
        <v>5.17</v>
      </c>
      <c r="BF621" s="27">
        <v>16.649999999999999</v>
      </c>
      <c r="BG621" s="27" t="str">
        <f>IF(ISERROR(VLOOKUP($J621,'[2]early late'!$G$1:$BT$134,8,FALSE)),"",VLOOKUP($J621,'[2]early late'!$G$1:$BT$134,8,FALSE))</f>
        <v/>
      </c>
      <c r="BH621" s="27" t="str">
        <f>IF(ISERROR(VLOOKUP($J621,'[2]early late'!$G$1:$BT$134,9,FALSE)),"",VLOOKUP($J621,'[2]early late'!$G$1:$BT$134,9,FALSE))</f>
        <v/>
      </c>
      <c r="BI621" s="27"/>
      <c r="BJ621">
        <v>4.21</v>
      </c>
      <c r="BK621">
        <v>19.29</v>
      </c>
      <c r="BM621" s="28"/>
      <c r="BN621" s="28" t="str">
        <f>IF(ISERROR(VLOOKUP($J621,'[2]early late'!$G$1:$BT$134,40,FALSE)),"",VLOOKUP($J621,'[2]early late'!$G$1:$BT$134,40,FALSE))</f>
        <v/>
      </c>
      <c r="BO621" s="28" t="str">
        <f>IF(ISERROR(VLOOKUP($J621,'[2]early late'!$G$1:$BT$134,41,FALSE)),"",VLOOKUP($J621,'[2]early late'!$G$1:$BT$134,41,FALSE))</f>
        <v/>
      </c>
      <c r="BP621">
        <f t="shared" si="502"/>
        <v>-0.59999999999999964</v>
      </c>
      <c r="BQ621">
        <f t="shared" si="534"/>
        <v>-1.75</v>
      </c>
      <c r="BR621">
        <f t="shared" si="535"/>
        <v>-1.1500000000000004</v>
      </c>
      <c r="BS621">
        <f t="shared" si="503"/>
        <v>-1.5599999999999996</v>
      </c>
      <c r="BT621">
        <f t="shared" si="536"/>
        <v>0.89000000000000057</v>
      </c>
      <c r="BU621">
        <f t="shared" si="537"/>
        <v>2.4499999999999993</v>
      </c>
      <c r="BW621" s="24">
        <f t="shared" si="523"/>
        <v>0</v>
      </c>
      <c r="BX621" s="24">
        <f t="shared" si="538"/>
        <v>-0.35799999999999965</v>
      </c>
      <c r="BY621" s="24">
        <f t="shared" si="539"/>
        <v>3.8789999999999996</v>
      </c>
      <c r="BZ621" s="24">
        <f t="shared" si="540"/>
        <v>1.3769999999999998</v>
      </c>
      <c r="CA621" s="24">
        <f t="shared" si="541"/>
        <v>0</v>
      </c>
      <c r="CB621" s="24" t="str">
        <f t="shared" si="504"/>
        <v/>
      </c>
      <c r="CC621" s="24">
        <f t="shared" si="542"/>
        <v>1</v>
      </c>
      <c r="CD621" s="25">
        <f t="shared" si="543"/>
        <v>0</v>
      </c>
      <c r="CE621" s="24">
        <f t="shared" si="544"/>
        <v>0</v>
      </c>
      <c r="CF621">
        <f t="shared" si="545"/>
        <v>1</v>
      </c>
      <c r="CG621">
        <f t="shared" si="505"/>
        <v>1</v>
      </c>
      <c r="CH621">
        <f t="shared" si="506"/>
        <v>0</v>
      </c>
      <c r="CI621">
        <f t="shared" si="507"/>
        <v>1</v>
      </c>
      <c r="CJ621">
        <f t="shared" si="508"/>
        <v>1</v>
      </c>
      <c r="CK621" t="str">
        <f t="shared" si="515"/>
        <v/>
      </c>
      <c r="CL621" t="str">
        <f t="shared" si="520"/>
        <v/>
      </c>
      <c r="CM621" t="str">
        <f t="shared" si="521"/>
        <v/>
      </c>
      <c r="CN621" t="str">
        <f t="shared" si="546"/>
        <v/>
      </c>
      <c r="CO621" t="str">
        <f t="shared" si="547"/>
        <v/>
      </c>
    </row>
    <row r="622" spans="1:93" ht="16" x14ac:dyDescent="0.2">
      <c r="A622">
        <v>613</v>
      </c>
      <c r="B622" t="s">
        <v>1035</v>
      </c>
      <c r="C622" t="s">
        <v>94</v>
      </c>
      <c r="D622" t="s">
        <v>1036</v>
      </c>
      <c r="E622" t="s">
        <v>449</v>
      </c>
      <c r="F622" t="s">
        <v>97</v>
      </c>
      <c r="G622">
        <v>91350</v>
      </c>
      <c r="H622" t="s">
        <v>1037</v>
      </c>
      <c r="J622" t="str">
        <f t="shared" si="527"/>
        <v>Judith Swanson_0</v>
      </c>
      <c r="K622" s="22">
        <v>13126</v>
      </c>
      <c r="L622">
        <v>1</v>
      </c>
      <c r="M622" s="22" t="s">
        <v>425</v>
      </c>
      <c r="N622" s="22"/>
      <c r="O622">
        <v>0</v>
      </c>
      <c r="P622">
        <v>0</v>
      </c>
      <c r="Q622">
        <v>0</v>
      </c>
      <c r="R622">
        <f t="shared" si="528"/>
        <v>0</v>
      </c>
      <c r="S622">
        <f t="shared" si="529"/>
        <v>1</v>
      </c>
      <c r="T622">
        <f t="shared" si="530"/>
        <v>0</v>
      </c>
      <c r="U622">
        <f t="shared" si="531"/>
        <v>0</v>
      </c>
      <c r="V622">
        <f t="shared" si="532"/>
        <v>0</v>
      </c>
      <c r="W622">
        <f t="shared" si="518"/>
        <v>0</v>
      </c>
      <c r="X622">
        <f t="shared" si="533"/>
        <v>0</v>
      </c>
      <c r="Y622" s="22"/>
      <c r="Z622">
        <v>0</v>
      </c>
      <c r="AA622" s="31">
        <f t="shared" si="526"/>
        <v>0</v>
      </c>
      <c r="AB622">
        <f t="shared" si="516"/>
        <v>0</v>
      </c>
      <c r="AC622">
        <v>0</v>
      </c>
      <c r="AD622">
        <v>0</v>
      </c>
      <c r="AE622">
        <f t="shared" si="524"/>
        <v>0</v>
      </c>
      <c r="AF622">
        <f t="shared" si="514"/>
        <v>0</v>
      </c>
      <c r="AG622">
        <f t="shared" si="525"/>
        <v>0</v>
      </c>
      <c r="AH622">
        <v>0</v>
      </c>
      <c r="AJ622">
        <f t="shared" si="517"/>
        <v>0</v>
      </c>
      <c r="AK622" s="22"/>
      <c r="AN622">
        <v>15</v>
      </c>
      <c r="AO622" s="24">
        <v>2</v>
      </c>
      <c r="AP622" s="25">
        <f t="shared" si="501"/>
        <v>72.68767123287671</v>
      </c>
      <c r="AQ622">
        <v>1</v>
      </c>
      <c r="AS622" s="24">
        <v>0</v>
      </c>
      <c r="AT622" s="24">
        <v>0</v>
      </c>
      <c r="AU622" s="27"/>
      <c r="AV622" s="27"/>
      <c r="AW622" s="22">
        <v>40044</v>
      </c>
      <c r="AX622" s="22" t="str">
        <f>IF(ISERROR(VLOOKUP($J622,'[2]early late'!$G$1:$BT$134,7,FALSE)),"",VLOOKUP($J622,'[2]early late'!$G$1:$BT$134,7,FALSE))</f>
        <v/>
      </c>
      <c r="AY622" s="22">
        <v>40149</v>
      </c>
      <c r="AZ622" s="27">
        <v>3.43333333333333</v>
      </c>
      <c r="BA622" t="s">
        <v>118</v>
      </c>
      <c r="BB622" s="25">
        <f t="shared" si="522"/>
        <v>1</v>
      </c>
      <c r="BC622" s="27">
        <v>2.82</v>
      </c>
      <c r="BD622" s="27">
        <v>12.53</v>
      </c>
      <c r="BE622" s="27">
        <v>3</v>
      </c>
      <c r="BF622" s="27">
        <v>11.64</v>
      </c>
      <c r="BG622" s="27" t="str">
        <f>IF(ISERROR(VLOOKUP($J622,'[2]early late'!$G$1:$BT$134,8,FALSE)),"",VLOOKUP($J622,'[2]early late'!$G$1:$BT$134,8,FALSE))</f>
        <v/>
      </c>
      <c r="BH622" s="27" t="str">
        <f>IF(ISERROR(VLOOKUP($J622,'[2]early late'!$G$1:$BT$134,9,FALSE)),"",VLOOKUP($J622,'[2]early late'!$G$1:$BT$134,9,FALSE))</f>
        <v/>
      </c>
      <c r="BI622" s="27"/>
      <c r="BJ622" s="27">
        <v>3.3</v>
      </c>
      <c r="BK622" s="27">
        <v>11.92</v>
      </c>
      <c r="BM622" s="28" t="s">
        <v>1039</v>
      </c>
      <c r="BN622" s="28" t="str">
        <f>IF(ISERROR(VLOOKUP($J622,'[2]early late'!$G$1:$BT$134,40,FALSE)),"",VLOOKUP($J622,'[2]early late'!$G$1:$BT$134,40,FALSE))</f>
        <v/>
      </c>
      <c r="BO622" s="28" t="str">
        <f>IF(ISERROR(VLOOKUP($J622,'[2]early late'!$G$1:$BT$134,41,FALSE)),"",VLOOKUP($J622,'[2]early late'!$G$1:$BT$134,41,FALSE))</f>
        <v/>
      </c>
      <c r="BP622">
        <f t="shared" si="502"/>
        <v>0.18000000000000016</v>
      </c>
      <c r="BQ622">
        <f t="shared" si="534"/>
        <v>-0.88999999999999879</v>
      </c>
      <c r="BR622">
        <f t="shared" si="535"/>
        <v>-1.069999999999999</v>
      </c>
      <c r="BS622">
        <f t="shared" si="503"/>
        <v>0.48</v>
      </c>
      <c r="BT622">
        <f t="shared" si="536"/>
        <v>-0.60999999999999943</v>
      </c>
      <c r="BU622">
        <f t="shared" si="537"/>
        <v>-1.0899999999999981</v>
      </c>
      <c r="BW622" s="24">
        <f t="shared" si="523"/>
        <v>0</v>
      </c>
      <c r="BX622" s="24">
        <f t="shared" si="538"/>
        <v>0.71</v>
      </c>
      <c r="BY622" s="24">
        <f t="shared" si="539"/>
        <v>2.42</v>
      </c>
      <c r="BZ622" s="24">
        <f t="shared" si="540"/>
        <v>-1.0700000000000003</v>
      </c>
      <c r="CA622" s="24">
        <f t="shared" si="541"/>
        <v>0</v>
      </c>
      <c r="CB622" s="24" t="str">
        <f t="shared" si="504"/>
        <v/>
      </c>
      <c r="CC622" s="24">
        <f t="shared" si="542"/>
        <v>0</v>
      </c>
      <c r="CD622" s="25">
        <f t="shared" si="543"/>
        <v>0</v>
      </c>
      <c r="CE622" s="24">
        <f t="shared" si="544"/>
        <v>0</v>
      </c>
      <c r="CF622">
        <f t="shared" si="545"/>
        <v>1</v>
      </c>
      <c r="CG622">
        <f t="shared" si="505"/>
        <v>1</v>
      </c>
      <c r="CH622">
        <f t="shared" si="506"/>
        <v>0</v>
      </c>
      <c r="CI622">
        <f t="shared" si="507"/>
        <v>1</v>
      </c>
      <c r="CJ622">
        <f t="shared" si="508"/>
        <v>1</v>
      </c>
      <c r="CK622" t="str">
        <f t="shared" si="515"/>
        <v/>
      </c>
      <c r="CL622" t="str">
        <f t="shared" si="520"/>
        <v/>
      </c>
      <c r="CM622" t="str">
        <f t="shared" si="521"/>
        <v/>
      </c>
      <c r="CN622" t="str">
        <f t="shared" si="546"/>
        <v/>
      </c>
      <c r="CO622" t="str">
        <f t="shared" si="547"/>
        <v/>
      </c>
    </row>
    <row r="623" spans="1:93" ht="16" x14ac:dyDescent="0.2">
      <c r="A623">
        <v>614</v>
      </c>
      <c r="B623" t="s">
        <v>1040</v>
      </c>
      <c r="C623" t="s">
        <v>94</v>
      </c>
      <c r="J623" t="str">
        <f t="shared" si="527"/>
        <v>Laura Sharpe_0</v>
      </c>
      <c r="K623" s="22">
        <v>22540</v>
      </c>
      <c r="L623">
        <v>0</v>
      </c>
      <c r="M623" s="22"/>
      <c r="N623" s="22"/>
      <c r="O623">
        <v>0</v>
      </c>
      <c r="P623">
        <v>0</v>
      </c>
      <c r="Q623">
        <v>0</v>
      </c>
      <c r="R623">
        <f t="shared" si="528"/>
        <v>0</v>
      </c>
      <c r="S623">
        <f t="shared" si="529"/>
        <v>0</v>
      </c>
      <c r="T623">
        <f t="shared" si="530"/>
        <v>0</v>
      </c>
      <c r="U623">
        <f t="shared" si="531"/>
        <v>0</v>
      </c>
      <c r="V623">
        <f t="shared" si="532"/>
        <v>0</v>
      </c>
      <c r="W623">
        <f t="shared" si="518"/>
        <v>0</v>
      </c>
      <c r="X623">
        <f t="shared" si="533"/>
        <v>0</v>
      </c>
      <c r="Y623" s="22" t="s">
        <v>1670</v>
      </c>
      <c r="Z623">
        <v>0</v>
      </c>
      <c r="AA623" s="31">
        <f t="shared" si="526"/>
        <v>0</v>
      </c>
      <c r="AB623">
        <f t="shared" si="516"/>
        <v>0</v>
      </c>
      <c r="AC623">
        <v>0</v>
      </c>
      <c r="AD623">
        <v>0</v>
      </c>
      <c r="AE623">
        <f t="shared" si="524"/>
        <v>0</v>
      </c>
      <c r="AF623">
        <f t="shared" si="514"/>
        <v>0</v>
      </c>
      <c r="AG623">
        <f t="shared" si="525"/>
        <v>0</v>
      </c>
      <c r="AH623">
        <v>0</v>
      </c>
      <c r="AJ623">
        <f t="shared" si="517"/>
        <v>0</v>
      </c>
      <c r="AK623" s="22"/>
      <c r="AN623">
        <v>15</v>
      </c>
      <c r="AO623" s="24">
        <v>2</v>
      </c>
      <c r="AP623" s="25">
        <f t="shared" si="501"/>
        <v>47.761643835616439</v>
      </c>
      <c r="AQ623">
        <v>1</v>
      </c>
      <c r="AS623" s="24">
        <v>0</v>
      </c>
      <c r="AT623" s="24">
        <v>0</v>
      </c>
      <c r="AU623" s="27"/>
      <c r="AV623" s="27"/>
      <c r="AW623" s="29">
        <v>40228</v>
      </c>
      <c r="AX623" s="22" t="str">
        <f>IF(ISERROR(VLOOKUP($J623,'[2]early late'!$G$1:$BT$134,7,FALSE)),"",VLOOKUP($J623,'[2]early late'!$G$1:$BT$134,7,FALSE))</f>
        <v/>
      </c>
      <c r="AY623" s="29">
        <v>40290</v>
      </c>
      <c r="AZ623" s="27">
        <v>2.1</v>
      </c>
      <c r="BA623" t="s">
        <v>118</v>
      </c>
      <c r="BB623" s="25">
        <f t="shared" si="522"/>
        <v>1</v>
      </c>
      <c r="BC623">
        <v>3.31</v>
      </c>
      <c r="BD623">
        <v>14.23</v>
      </c>
      <c r="BE623">
        <v>2.59</v>
      </c>
      <c r="BF623">
        <v>17.63</v>
      </c>
      <c r="BG623" s="27" t="str">
        <f>IF(ISERROR(VLOOKUP($J623,'[2]early late'!$G$1:$BT$134,8,FALSE)),"",VLOOKUP($J623,'[2]early late'!$G$1:$BT$134,8,FALSE))</f>
        <v/>
      </c>
      <c r="BH623" s="27" t="str">
        <f>IF(ISERROR(VLOOKUP($J623,'[2]early late'!$G$1:$BT$134,9,FALSE)),"",VLOOKUP($J623,'[2]early late'!$G$1:$BT$134,9,FALSE))</f>
        <v/>
      </c>
      <c r="BJ623">
        <v>2.62</v>
      </c>
      <c r="BK623">
        <v>14.19</v>
      </c>
      <c r="BM623" t="s">
        <v>1044</v>
      </c>
      <c r="BN623" s="28" t="str">
        <f>IF(ISERROR(VLOOKUP($J623,'[2]early late'!$G$1:$BT$134,40,FALSE)),"",VLOOKUP($J623,'[2]early late'!$G$1:$BT$134,40,FALSE))</f>
        <v/>
      </c>
      <c r="BO623" s="28" t="str">
        <f>IF(ISERROR(VLOOKUP($J623,'[2]early late'!$G$1:$BT$134,41,FALSE)),"",VLOOKUP($J623,'[2]early late'!$G$1:$BT$134,41,FALSE))</f>
        <v/>
      </c>
      <c r="BP623">
        <f t="shared" si="502"/>
        <v>-0.7200000000000002</v>
      </c>
      <c r="BQ623">
        <f t="shared" si="534"/>
        <v>3.3999999999999986</v>
      </c>
      <c r="BR623">
        <f t="shared" si="535"/>
        <v>4.1199999999999992</v>
      </c>
      <c r="BS623">
        <f t="shared" si="503"/>
        <v>-0.69</v>
      </c>
      <c r="BT623">
        <f t="shared" si="536"/>
        <v>-4.0000000000000924E-2</v>
      </c>
      <c r="BU623">
        <f t="shared" si="537"/>
        <v>0.65000000000000036</v>
      </c>
      <c r="BW623" s="24">
        <f t="shared" si="523"/>
        <v>0</v>
      </c>
      <c r="BX623" s="24">
        <f t="shared" si="538"/>
        <v>0</v>
      </c>
      <c r="BY623" s="24">
        <f t="shared" si="539"/>
        <v>1.44</v>
      </c>
      <c r="BZ623" s="24">
        <f t="shared" si="540"/>
        <v>-1.0900000000000003</v>
      </c>
      <c r="CA623" s="24">
        <f t="shared" si="541"/>
        <v>0</v>
      </c>
      <c r="CB623" s="24" t="str">
        <f t="shared" si="504"/>
        <v/>
      </c>
      <c r="CC623" s="24">
        <f t="shared" si="542"/>
        <v>0</v>
      </c>
      <c r="CD623" s="25">
        <f t="shared" si="543"/>
        <v>0</v>
      </c>
      <c r="CE623" s="24">
        <f t="shared" si="544"/>
        <v>0</v>
      </c>
      <c r="CF623">
        <f t="shared" si="545"/>
        <v>1</v>
      </c>
      <c r="CG623">
        <f t="shared" si="505"/>
        <v>1</v>
      </c>
      <c r="CH623">
        <f t="shared" si="506"/>
        <v>0</v>
      </c>
      <c r="CI623">
        <f t="shared" si="507"/>
        <v>1</v>
      </c>
      <c r="CJ623">
        <f t="shared" si="508"/>
        <v>1</v>
      </c>
      <c r="CK623" t="str">
        <f t="shared" si="515"/>
        <v/>
      </c>
      <c r="CL623" t="str">
        <f t="shared" si="520"/>
        <v/>
      </c>
      <c r="CM623" t="str">
        <f t="shared" si="521"/>
        <v/>
      </c>
      <c r="CN623" t="str">
        <f t="shared" si="546"/>
        <v/>
      </c>
      <c r="CO623" t="str">
        <f t="shared" si="547"/>
        <v/>
      </c>
    </row>
    <row r="624" spans="1:93" ht="16" x14ac:dyDescent="0.2">
      <c r="A624">
        <v>615</v>
      </c>
      <c r="B624" t="s">
        <v>1045</v>
      </c>
      <c r="C624" t="s">
        <v>94</v>
      </c>
      <c r="J624" t="str">
        <f t="shared" si="527"/>
        <v>Leonard Friedman_1</v>
      </c>
      <c r="K624" s="22">
        <v>6614</v>
      </c>
      <c r="L624">
        <v>1</v>
      </c>
      <c r="M624" s="22" t="s">
        <v>425</v>
      </c>
      <c r="N624" s="22"/>
      <c r="O624">
        <v>0</v>
      </c>
      <c r="P624">
        <v>0</v>
      </c>
      <c r="Q624">
        <v>0</v>
      </c>
      <c r="R624">
        <f t="shared" si="528"/>
        <v>0</v>
      </c>
      <c r="S624">
        <f t="shared" si="529"/>
        <v>1</v>
      </c>
      <c r="T624">
        <f t="shared" si="530"/>
        <v>0</v>
      </c>
      <c r="U624">
        <f t="shared" si="531"/>
        <v>0</v>
      </c>
      <c r="V624">
        <f t="shared" si="532"/>
        <v>0</v>
      </c>
      <c r="W624">
        <f t="shared" si="518"/>
        <v>0</v>
      </c>
      <c r="X624">
        <f t="shared" si="533"/>
        <v>0</v>
      </c>
      <c r="Y624" s="22"/>
      <c r="Z624">
        <v>0</v>
      </c>
      <c r="AA624" s="31">
        <f t="shared" si="526"/>
        <v>0</v>
      </c>
      <c r="AB624">
        <f t="shared" si="516"/>
        <v>0</v>
      </c>
      <c r="AC624">
        <v>0</v>
      </c>
      <c r="AD624">
        <v>0</v>
      </c>
      <c r="AE624">
        <f t="shared" si="524"/>
        <v>0</v>
      </c>
      <c r="AF624">
        <f t="shared" si="514"/>
        <v>0</v>
      </c>
      <c r="AG624">
        <f t="shared" si="525"/>
        <v>0</v>
      </c>
      <c r="AH624">
        <v>0</v>
      </c>
      <c r="AJ624">
        <f t="shared" si="517"/>
        <v>0</v>
      </c>
      <c r="AK624" s="22"/>
      <c r="AN624">
        <v>20</v>
      </c>
      <c r="AO624" s="24">
        <v>1</v>
      </c>
      <c r="AP624" s="25">
        <f t="shared" si="501"/>
        <v>92.438356164383563</v>
      </c>
      <c r="AQ624">
        <v>1</v>
      </c>
      <c r="AS624" s="24">
        <v>1</v>
      </c>
      <c r="AT624" s="24">
        <v>0</v>
      </c>
      <c r="AU624" s="27"/>
      <c r="AV624" s="27"/>
      <c r="AW624" s="29">
        <v>40844</v>
      </c>
      <c r="AX624" s="22" t="str">
        <f>IF(ISERROR(VLOOKUP($J624,'[2]early late'!$G$1:$BT$134,7,FALSE)),"",VLOOKUP($J624,'[2]early late'!$G$1:$BT$134,7,FALSE))</f>
        <v/>
      </c>
      <c r="AY624" s="29">
        <v>40940</v>
      </c>
      <c r="AZ624" s="27">
        <v>3.1</v>
      </c>
      <c r="BA624" t="s">
        <v>101</v>
      </c>
      <c r="BB624" s="25">
        <f t="shared" si="522"/>
        <v>0</v>
      </c>
      <c r="BC624">
        <v>2.64</v>
      </c>
      <c r="BD624">
        <v>13.92</v>
      </c>
      <c r="BE624">
        <v>3.08</v>
      </c>
      <c r="BF624">
        <v>13.57</v>
      </c>
      <c r="BG624" s="27" t="str">
        <f>IF(ISERROR(VLOOKUP($J624,'[2]early late'!$G$1:$BT$134,8,FALSE)),"",VLOOKUP($J624,'[2]early late'!$G$1:$BT$134,8,FALSE))</f>
        <v/>
      </c>
      <c r="BH624" s="27" t="str">
        <f>IF(ISERROR(VLOOKUP($J624,'[2]early late'!$G$1:$BT$134,9,FALSE)),"",VLOOKUP($J624,'[2]early late'!$G$1:$BT$134,9,FALSE))</f>
        <v/>
      </c>
      <c r="BJ624">
        <v>1.69</v>
      </c>
      <c r="BK624">
        <v>13.59</v>
      </c>
      <c r="BN624" s="28" t="str">
        <f>IF(ISERROR(VLOOKUP($J624,'[2]early late'!$G$1:$BT$134,40,FALSE)),"",VLOOKUP($J624,'[2]early late'!$G$1:$BT$134,40,FALSE))</f>
        <v/>
      </c>
      <c r="BO624" s="28" t="str">
        <f>IF(ISERROR(VLOOKUP($J624,'[2]early late'!$G$1:$BT$134,41,FALSE)),"",VLOOKUP($J624,'[2]early late'!$G$1:$BT$134,41,FALSE))</f>
        <v/>
      </c>
      <c r="BP624">
        <f t="shared" si="502"/>
        <v>0.43999999999999995</v>
      </c>
      <c r="BQ624">
        <f t="shared" si="534"/>
        <v>-0.34999999999999964</v>
      </c>
      <c r="BR624">
        <f t="shared" si="535"/>
        <v>-0.78999999999999959</v>
      </c>
      <c r="BS624">
        <f t="shared" si="503"/>
        <v>-0.95000000000000018</v>
      </c>
      <c r="BT624">
        <f t="shared" si="536"/>
        <v>-0.33000000000000007</v>
      </c>
      <c r="BU624">
        <f t="shared" si="537"/>
        <v>0.62000000000000099</v>
      </c>
      <c r="BW624" s="24">
        <f t="shared" si="523"/>
        <v>0</v>
      </c>
      <c r="BX624" s="24">
        <f t="shared" si="538"/>
        <v>-1.25</v>
      </c>
      <c r="BY624" s="24">
        <f t="shared" si="539"/>
        <v>1.6600000000000001</v>
      </c>
      <c r="BZ624" s="24">
        <f t="shared" si="540"/>
        <v>0.87999999999999989</v>
      </c>
      <c r="CA624" s="24">
        <f t="shared" si="541"/>
        <v>0</v>
      </c>
      <c r="CB624" s="24" t="str">
        <f t="shared" si="504"/>
        <v/>
      </c>
      <c r="CC624" s="24">
        <f t="shared" si="542"/>
        <v>0</v>
      </c>
      <c r="CD624" s="25">
        <f t="shared" si="543"/>
        <v>0</v>
      </c>
      <c r="CE624" s="24">
        <f t="shared" si="544"/>
        <v>1</v>
      </c>
      <c r="CF624">
        <f t="shared" si="545"/>
        <v>1</v>
      </c>
      <c r="CG624">
        <f t="shared" si="505"/>
        <v>0</v>
      </c>
      <c r="CH624">
        <f t="shared" si="506"/>
        <v>0</v>
      </c>
      <c r="CI624">
        <f t="shared" si="507"/>
        <v>0</v>
      </c>
      <c r="CJ624">
        <f t="shared" si="508"/>
        <v>0</v>
      </c>
      <c r="CK624" t="str">
        <f t="shared" si="515"/>
        <v/>
      </c>
      <c r="CL624" t="str">
        <f t="shared" si="520"/>
        <v/>
      </c>
      <c r="CM624" t="str">
        <f t="shared" si="521"/>
        <v/>
      </c>
      <c r="CN624" t="str">
        <f t="shared" si="546"/>
        <v/>
      </c>
      <c r="CO624" t="str">
        <f t="shared" si="547"/>
        <v/>
      </c>
    </row>
    <row r="625" spans="1:93" ht="16" x14ac:dyDescent="0.2">
      <c r="A625">
        <v>616</v>
      </c>
      <c r="B625" t="s">
        <v>1047</v>
      </c>
      <c r="C625" t="s">
        <v>94</v>
      </c>
      <c r="J625" t="str">
        <f t="shared" si="527"/>
        <v>Linda Russell_1</v>
      </c>
      <c r="K625" s="22">
        <v>14885</v>
      </c>
      <c r="L625">
        <v>0</v>
      </c>
      <c r="M625" s="22"/>
      <c r="N625" s="22"/>
      <c r="O625">
        <v>0</v>
      </c>
      <c r="P625">
        <v>0</v>
      </c>
      <c r="Q625">
        <v>0</v>
      </c>
      <c r="R625">
        <f t="shared" si="528"/>
        <v>0</v>
      </c>
      <c r="S625">
        <f t="shared" si="529"/>
        <v>0</v>
      </c>
      <c r="T625">
        <f t="shared" si="530"/>
        <v>0</v>
      </c>
      <c r="U625">
        <f t="shared" si="531"/>
        <v>0</v>
      </c>
      <c r="V625">
        <f t="shared" si="532"/>
        <v>0</v>
      </c>
      <c r="W625">
        <f t="shared" si="518"/>
        <v>0</v>
      </c>
      <c r="X625">
        <f t="shared" si="533"/>
        <v>0</v>
      </c>
      <c r="Y625" s="22"/>
      <c r="Z625">
        <v>0</v>
      </c>
      <c r="AA625" s="31">
        <f t="shared" si="526"/>
        <v>0</v>
      </c>
      <c r="AB625">
        <f t="shared" si="516"/>
        <v>0</v>
      </c>
      <c r="AC625">
        <v>0</v>
      </c>
      <c r="AD625">
        <v>0</v>
      </c>
      <c r="AE625">
        <f t="shared" si="524"/>
        <v>0</v>
      </c>
      <c r="AF625">
        <f t="shared" si="514"/>
        <v>0</v>
      </c>
      <c r="AG625">
        <f t="shared" si="525"/>
        <v>0</v>
      </c>
      <c r="AH625">
        <v>0</v>
      </c>
      <c r="AJ625">
        <f t="shared" si="517"/>
        <v>0</v>
      </c>
      <c r="AK625" s="22"/>
      <c r="AN625">
        <v>15</v>
      </c>
      <c r="AO625" s="24">
        <v>2</v>
      </c>
      <c r="AP625" s="25">
        <f t="shared" si="501"/>
        <v>68.635616438356166</v>
      </c>
      <c r="AQ625">
        <v>1</v>
      </c>
      <c r="AS625" s="24">
        <v>1</v>
      </c>
      <c r="AT625" s="24">
        <v>0</v>
      </c>
      <c r="AU625" s="27"/>
      <c r="AV625" s="27"/>
      <c r="AW625" s="29">
        <v>40301</v>
      </c>
      <c r="AX625" s="22" t="str">
        <f>IF(ISERROR(VLOOKUP($J625,'[2]early late'!$G$1:$BT$134,7,FALSE)),"",VLOOKUP($J625,'[2]early late'!$G$1:$BT$134,7,FALSE))</f>
        <v/>
      </c>
      <c r="AY625" s="29">
        <v>40455</v>
      </c>
      <c r="AZ625" s="27">
        <v>5.0333333333333297</v>
      </c>
      <c r="BA625" t="s">
        <v>101</v>
      </c>
      <c r="BB625" s="25">
        <f t="shared" si="522"/>
        <v>0</v>
      </c>
      <c r="BC625">
        <v>3.83</v>
      </c>
      <c r="BD625">
        <v>12.21</v>
      </c>
      <c r="BE625">
        <v>3.54</v>
      </c>
      <c r="BF625">
        <v>12.02</v>
      </c>
      <c r="BG625" s="27" t="str">
        <f>IF(ISERROR(VLOOKUP($J625,'[2]early late'!$G$1:$BT$134,8,FALSE)),"",VLOOKUP($J625,'[2]early late'!$G$1:$BT$134,8,FALSE))</f>
        <v/>
      </c>
      <c r="BH625" s="27" t="str">
        <f>IF(ISERROR(VLOOKUP($J625,'[2]early late'!$G$1:$BT$134,9,FALSE)),"",VLOOKUP($J625,'[2]early late'!$G$1:$BT$134,9,FALSE))</f>
        <v/>
      </c>
      <c r="BJ625">
        <v>4</v>
      </c>
      <c r="BK625">
        <v>14.55</v>
      </c>
      <c r="BN625" s="28" t="str">
        <f>IF(ISERROR(VLOOKUP($J625,'[2]early late'!$G$1:$BT$134,40,FALSE)),"",VLOOKUP($J625,'[2]early late'!$G$1:$BT$134,40,FALSE))</f>
        <v/>
      </c>
      <c r="BO625" s="28" t="str">
        <f>IF(ISERROR(VLOOKUP($J625,'[2]early late'!$G$1:$BT$134,41,FALSE)),"",VLOOKUP($J625,'[2]early late'!$G$1:$BT$134,41,FALSE))</f>
        <v/>
      </c>
      <c r="BP625">
        <f t="shared" si="502"/>
        <v>-0.29000000000000004</v>
      </c>
      <c r="BQ625">
        <f t="shared" si="534"/>
        <v>-0.19000000000000128</v>
      </c>
      <c r="BR625">
        <f t="shared" si="535"/>
        <v>9.9999999999998757E-2</v>
      </c>
      <c r="BS625">
        <f t="shared" si="503"/>
        <v>0.16999999999999993</v>
      </c>
      <c r="BT625">
        <f t="shared" si="536"/>
        <v>2.34</v>
      </c>
      <c r="BU625">
        <f t="shared" si="537"/>
        <v>2.17</v>
      </c>
      <c r="BW625" s="24">
        <f t="shared" si="523"/>
        <v>0</v>
      </c>
      <c r="BX625" s="24">
        <f t="shared" si="538"/>
        <v>-0.79</v>
      </c>
      <c r="BY625" s="24">
        <f t="shared" si="539"/>
        <v>0.99000000000000021</v>
      </c>
      <c r="BZ625" s="24">
        <f t="shared" si="540"/>
        <v>-0.25999999999999979</v>
      </c>
      <c r="CA625" s="24">
        <f t="shared" si="541"/>
        <v>1</v>
      </c>
      <c r="CB625" s="24" t="str">
        <f t="shared" si="504"/>
        <v/>
      </c>
      <c r="CC625" s="24">
        <f t="shared" si="542"/>
        <v>0</v>
      </c>
      <c r="CD625" s="25">
        <f t="shared" si="543"/>
        <v>0</v>
      </c>
      <c r="CE625" s="24">
        <f t="shared" si="544"/>
        <v>1</v>
      </c>
      <c r="CF625">
        <f t="shared" si="545"/>
        <v>1</v>
      </c>
      <c r="CG625">
        <f t="shared" si="505"/>
        <v>1</v>
      </c>
      <c r="CH625">
        <f t="shared" si="506"/>
        <v>0</v>
      </c>
      <c r="CI625">
        <f t="shared" si="507"/>
        <v>1</v>
      </c>
      <c r="CJ625">
        <f t="shared" si="508"/>
        <v>1</v>
      </c>
      <c r="CK625" t="str">
        <f t="shared" si="515"/>
        <v/>
      </c>
      <c r="CL625" t="str">
        <f t="shared" si="520"/>
        <v/>
      </c>
      <c r="CM625" t="str">
        <f t="shared" si="521"/>
        <v/>
      </c>
      <c r="CN625" t="str">
        <f t="shared" si="546"/>
        <v/>
      </c>
      <c r="CO625" t="str">
        <f t="shared" si="547"/>
        <v/>
      </c>
    </row>
    <row r="626" spans="1:93" ht="16" x14ac:dyDescent="0.2">
      <c r="A626">
        <v>617</v>
      </c>
      <c r="B626" t="s">
        <v>1049</v>
      </c>
      <c r="C626" t="s">
        <v>94</v>
      </c>
      <c r="J626" t="str">
        <f t="shared" si="527"/>
        <v>Lise Soares_1</v>
      </c>
      <c r="K626" s="22">
        <v>15731</v>
      </c>
      <c r="L626">
        <v>1</v>
      </c>
      <c r="M626" s="22" t="s">
        <v>1050</v>
      </c>
      <c r="N626" s="22"/>
      <c r="O626">
        <v>0</v>
      </c>
      <c r="P626">
        <v>0</v>
      </c>
      <c r="Q626">
        <v>0</v>
      </c>
      <c r="R626">
        <f t="shared" si="528"/>
        <v>0</v>
      </c>
      <c r="S626">
        <f t="shared" si="529"/>
        <v>1</v>
      </c>
      <c r="T626">
        <f t="shared" si="530"/>
        <v>0</v>
      </c>
      <c r="U626">
        <f t="shared" si="531"/>
        <v>0</v>
      </c>
      <c r="V626">
        <f t="shared" si="532"/>
        <v>0</v>
      </c>
      <c r="W626">
        <f t="shared" si="518"/>
        <v>0</v>
      </c>
      <c r="X626">
        <f t="shared" si="533"/>
        <v>0</v>
      </c>
      <c r="Y626" s="22"/>
      <c r="Z626">
        <v>0</v>
      </c>
      <c r="AA626" s="31">
        <f t="shared" si="526"/>
        <v>0</v>
      </c>
      <c r="AB626">
        <f t="shared" si="516"/>
        <v>0</v>
      </c>
      <c r="AC626">
        <v>0</v>
      </c>
      <c r="AD626">
        <v>0</v>
      </c>
      <c r="AE626">
        <f t="shared" si="524"/>
        <v>0</v>
      </c>
      <c r="AF626">
        <f t="shared" si="514"/>
        <v>0</v>
      </c>
      <c r="AG626">
        <f t="shared" si="525"/>
        <v>0</v>
      </c>
      <c r="AH626">
        <v>0</v>
      </c>
      <c r="AJ626">
        <f t="shared" si="517"/>
        <v>0</v>
      </c>
      <c r="AK626" s="22" t="s">
        <v>1671</v>
      </c>
      <c r="AL626" s="51">
        <v>26</v>
      </c>
      <c r="AN626">
        <v>15</v>
      </c>
      <c r="AO626" s="24">
        <v>2</v>
      </c>
      <c r="AP626" s="25">
        <f t="shared" si="501"/>
        <v>69.197260273972603</v>
      </c>
      <c r="AQ626">
        <v>1</v>
      </c>
      <c r="AS626" s="24">
        <v>1</v>
      </c>
      <c r="AT626" s="24">
        <v>0</v>
      </c>
      <c r="AU626" s="27"/>
      <c r="AV626" s="27"/>
      <c r="AW626" s="29">
        <v>41355</v>
      </c>
      <c r="AX626" s="22" t="str">
        <f>IF(ISERROR(VLOOKUP($J626,'[2]early late'!$G$1:$BT$134,7,FALSE)),"",VLOOKUP($J626,'[2]early late'!$G$1:$BT$134,7,FALSE))</f>
        <v/>
      </c>
      <c r="AY626" s="29">
        <v>41444</v>
      </c>
      <c r="AZ626" s="27">
        <v>2.9</v>
      </c>
      <c r="BA626" t="s">
        <v>101</v>
      </c>
      <c r="BB626" s="25">
        <f t="shared" si="522"/>
        <v>0</v>
      </c>
      <c r="BC626">
        <v>3.21</v>
      </c>
      <c r="BD626">
        <v>13.54</v>
      </c>
      <c r="BE626">
        <v>2.72</v>
      </c>
      <c r="BF626">
        <v>12.42</v>
      </c>
      <c r="BG626" s="27" t="str">
        <f>IF(ISERROR(VLOOKUP($J626,'[2]early late'!$G$1:$BT$134,8,FALSE)),"",VLOOKUP($J626,'[2]early late'!$G$1:$BT$134,8,FALSE))</f>
        <v/>
      </c>
      <c r="BH626" s="27" t="str">
        <f>IF(ISERROR(VLOOKUP($J626,'[2]early late'!$G$1:$BT$134,9,FALSE)),"",VLOOKUP($J626,'[2]early late'!$G$1:$BT$134,9,FALSE))</f>
        <v/>
      </c>
      <c r="BJ626">
        <v>2.8</v>
      </c>
      <c r="BK626">
        <v>14.73</v>
      </c>
      <c r="BL626">
        <v>0</v>
      </c>
      <c r="BN626" s="28" t="str">
        <f>IF(ISERROR(VLOOKUP($J626,'[2]early late'!$G$1:$BT$134,40,FALSE)),"",VLOOKUP($J626,'[2]early late'!$G$1:$BT$134,40,FALSE))</f>
        <v/>
      </c>
      <c r="BO626" s="28" t="str">
        <f>IF(ISERROR(VLOOKUP($J626,'[2]early late'!$G$1:$BT$134,41,FALSE)),"",VLOOKUP($J626,'[2]early late'!$G$1:$BT$134,41,FALSE))</f>
        <v/>
      </c>
      <c r="BP626">
        <f t="shared" si="502"/>
        <v>-0.48999999999999977</v>
      </c>
      <c r="BQ626">
        <f t="shared" si="534"/>
        <v>-1.1199999999999992</v>
      </c>
      <c r="BR626">
        <f t="shared" si="535"/>
        <v>-0.62999999999999945</v>
      </c>
      <c r="BS626">
        <f t="shared" si="503"/>
        <v>-0.41000000000000014</v>
      </c>
      <c r="BT626">
        <f t="shared" si="536"/>
        <v>1.1900000000000013</v>
      </c>
      <c r="BU626">
        <f t="shared" si="537"/>
        <v>1.6000000000000014</v>
      </c>
      <c r="BV626">
        <v>1</v>
      </c>
      <c r="BW626" s="24">
        <f t="shared" si="523"/>
        <v>0</v>
      </c>
      <c r="BX626" s="24">
        <f t="shared" si="538"/>
        <v>-0.15000000000000036</v>
      </c>
      <c r="BY626" s="24">
        <f t="shared" si="539"/>
        <v>1.0699999999999998</v>
      </c>
      <c r="BZ626" s="24">
        <f t="shared" si="540"/>
        <v>0.13000000000000034</v>
      </c>
      <c r="CA626" s="24">
        <f t="shared" si="541"/>
        <v>0</v>
      </c>
      <c r="CB626" s="24" t="str">
        <f t="shared" si="504"/>
        <v/>
      </c>
      <c r="CC626" s="24">
        <f t="shared" si="542"/>
        <v>0</v>
      </c>
      <c r="CD626" s="25">
        <f t="shared" si="543"/>
        <v>0</v>
      </c>
      <c r="CE626" s="24">
        <f t="shared" si="544"/>
        <v>1</v>
      </c>
      <c r="CF626">
        <f t="shared" si="545"/>
        <v>1</v>
      </c>
      <c r="CG626">
        <f t="shared" si="505"/>
        <v>1</v>
      </c>
      <c r="CH626">
        <f t="shared" si="506"/>
        <v>0</v>
      </c>
      <c r="CI626">
        <f t="shared" si="507"/>
        <v>1</v>
      </c>
      <c r="CJ626">
        <f t="shared" si="508"/>
        <v>1</v>
      </c>
      <c r="CK626" t="str">
        <f t="shared" si="515"/>
        <v/>
      </c>
      <c r="CL626" t="str">
        <f t="shared" si="520"/>
        <v/>
      </c>
      <c r="CM626" t="str">
        <f t="shared" si="521"/>
        <v/>
      </c>
      <c r="CN626" t="str">
        <f t="shared" si="546"/>
        <v/>
      </c>
      <c r="CO626" t="str">
        <f t="shared" si="547"/>
        <v/>
      </c>
    </row>
    <row r="627" spans="1:93" ht="16" x14ac:dyDescent="0.2">
      <c r="A627">
        <v>618</v>
      </c>
      <c r="B627" t="s">
        <v>1051</v>
      </c>
      <c r="C627" t="s">
        <v>94</v>
      </c>
      <c r="D627" t="s">
        <v>1052</v>
      </c>
      <c r="E627" t="s">
        <v>1053</v>
      </c>
      <c r="F627" t="s">
        <v>97</v>
      </c>
      <c r="G627">
        <v>91320</v>
      </c>
      <c r="H627" t="s">
        <v>1054</v>
      </c>
      <c r="J627" t="str">
        <f t="shared" si="527"/>
        <v>Marcia Keyes_0</v>
      </c>
      <c r="K627" s="22">
        <v>16957</v>
      </c>
      <c r="L627">
        <v>1</v>
      </c>
      <c r="M627" s="22" t="s">
        <v>1672</v>
      </c>
      <c r="N627" s="22"/>
      <c r="O627">
        <v>0</v>
      </c>
      <c r="P627">
        <v>0</v>
      </c>
      <c r="Q627">
        <v>0</v>
      </c>
      <c r="R627">
        <f t="shared" si="528"/>
        <v>0</v>
      </c>
      <c r="S627">
        <f t="shared" si="529"/>
        <v>0</v>
      </c>
      <c r="T627">
        <f t="shared" si="530"/>
        <v>1</v>
      </c>
      <c r="U627">
        <f t="shared" si="531"/>
        <v>0</v>
      </c>
      <c r="V627">
        <f t="shared" si="532"/>
        <v>0</v>
      </c>
      <c r="W627">
        <f t="shared" si="518"/>
        <v>0</v>
      </c>
      <c r="X627">
        <f t="shared" si="533"/>
        <v>0</v>
      </c>
      <c r="Y627" s="22"/>
      <c r="Z627">
        <v>0</v>
      </c>
      <c r="AA627" s="31">
        <f t="shared" si="526"/>
        <v>0</v>
      </c>
      <c r="AB627">
        <f t="shared" si="516"/>
        <v>0</v>
      </c>
      <c r="AC627">
        <v>0</v>
      </c>
      <c r="AD627">
        <v>0</v>
      </c>
      <c r="AE627">
        <f t="shared" si="524"/>
        <v>0</v>
      </c>
      <c r="AF627">
        <f t="shared" si="514"/>
        <v>0</v>
      </c>
      <c r="AG627">
        <f t="shared" si="525"/>
        <v>0</v>
      </c>
      <c r="AH627">
        <v>0</v>
      </c>
      <c r="AJ627">
        <f t="shared" si="517"/>
        <v>0</v>
      </c>
      <c r="AK627" s="22" t="s">
        <v>1057</v>
      </c>
      <c r="AM627">
        <v>6</v>
      </c>
      <c r="AN627" t="s">
        <v>1673</v>
      </c>
      <c r="AO627" s="24">
        <v>2</v>
      </c>
      <c r="AP627" s="25">
        <f t="shared" si="501"/>
        <v>59.416438356164385</v>
      </c>
      <c r="AQ627">
        <v>1</v>
      </c>
      <c r="AS627" s="24">
        <v>0</v>
      </c>
      <c r="AT627" s="24">
        <v>0</v>
      </c>
      <c r="AU627" s="27"/>
      <c r="AV627" s="27"/>
      <c r="AW627" s="22">
        <v>38961</v>
      </c>
      <c r="AX627" s="22" t="str">
        <f>IF(ISERROR(VLOOKUP($J627,'[2]early late'!$G$1:$BT$134,7,FALSE)),"",VLOOKUP($J627,'[2]early late'!$G$1:$BT$134,7,FALSE))</f>
        <v/>
      </c>
      <c r="AY627" s="22">
        <v>39356</v>
      </c>
      <c r="AZ627" s="27">
        <v>13</v>
      </c>
      <c r="BA627" t="s">
        <v>118</v>
      </c>
      <c r="BB627" s="25">
        <f t="shared" si="522"/>
        <v>1</v>
      </c>
      <c r="BC627" s="27">
        <v>3.48</v>
      </c>
      <c r="BD627" s="27">
        <v>15.59</v>
      </c>
      <c r="BE627" s="27">
        <v>3.28</v>
      </c>
      <c r="BF627" s="27">
        <v>15.08</v>
      </c>
      <c r="BG627" s="27" t="str">
        <f>IF(ISERROR(VLOOKUP($J627,'[2]early late'!$G$1:$BT$134,8,FALSE)),"",VLOOKUP($J627,'[2]early late'!$G$1:$BT$134,8,FALSE))</f>
        <v/>
      </c>
      <c r="BH627" s="27" t="str">
        <f>IF(ISERROR(VLOOKUP($J627,'[2]early late'!$G$1:$BT$134,9,FALSE)),"",VLOOKUP($J627,'[2]early late'!$G$1:$BT$134,9,FALSE))</f>
        <v/>
      </c>
      <c r="BI627" s="27"/>
      <c r="BJ627">
        <v>3.57</v>
      </c>
      <c r="BK627">
        <v>15.73</v>
      </c>
      <c r="BM627" s="28"/>
      <c r="BN627" s="28" t="str">
        <f>IF(ISERROR(VLOOKUP($J627,'[2]early late'!$G$1:$BT$134,40,FALSE)),"",VLOOKUP($J627,'[2]early late'!$G$1:$BT$134,40,FALSE))</f>
        <v/>
      </c>
      <c r="BO627" s="28" t="str">
        <f>IF(ISERROR(VLOOKUP($J627,'[2]early late'!$G$1:$BT$134,41,FALSE)),"",VLOOKUP($J627,'[2]early late'!$G$1:$BT$134,41,FALSE))</f>
        <v/>
      </c>
      <c r="BP627">
        <f t="shared" si="502"/>
        <v>-0.20000000000000018</v>
      </c>
      <c r="BQ627">
        <f t="shared" si="534"/>
        <v>-0.50999999999999979</v>
      </c>
      <c r="BR627">
        <f t="shared" si="535"/>
        <v>-0.30999999999999961</v>
      </c>
      <c r="BS627">
        <f t="shared" si="503"/>
        <v>8.9999999999999858E-2</v>
      </c>
      <c r="BT627">
        <f t="shared" si="536"/>
        <v>0.14000000000000057</v>
      </c>
      <c r="BU627">
        <f t="shared" si="537"/>
        <v>5.0000000000000711E-2</v>
      </c>
      <c r="BW627" s="24">
        <f t="shared" si="523"/>
        <v>0</v>
      </c>
      <c r="BX627" s="24">
        <f t="shared" si="538"/>
        <v>0.31999999999999984</v>
      </c>
      <c r="BY627" s="24">
        <f t="shared" si="539"/>
        <v>1.04</v>
      </c>
      <c r="BZ627" s="24">
        <f t="shared" si="540"/>
        <v>0.35999999999999988</v>
      </c>
      <c r="CA627" s="24">
        <f t="shared" si="541"/>
        <v>0</v>
      </c>
      <c r="CB627" s="24" t="str">
        <f t="shared" si="504"/>
        <v/>
      </c>
      <c r="CC627" s="24">
        <f t="shared" si="542"/>
        <v>0</v>
      </c>
      <c r="CD627" s="25">
        <f t="shared" si="543"/>
        <v>0</v>
      </c>
      <c r="CE627" s="24">
        <f t="shared" si="544"/>
        <v>1</v>
      </c>
      <c r="CF627">
        <f t="shared" si="545"/>
        <v>1</v>
      </c>
      <c r="CG627">
        <f t="shared" si="505"/>
        <v>1</v>
      </c>
      <c r="CH627">
        <f t="shared" si="506"/>
        <v>0</v>
      </c>
      <c r="CI627">
        <f t="shared" si="507"/>
        <v>1</v>
      </c>
      <c r="CJ627">
        <f t="shared" si="508"/>
        <v>1</v>
      </c>
      <c r="CK627" t="str">
        <f t="shared" si="515"/>
        <v/>
      </c>
      <c r="CL627" t="str">
        <f t="shared" si="520"/>
        <v/>
      </c>
      <c r="CM627" t="str">
        <f t="shared" si="521"/>
        <v/>
      </c>
      <c r="CN627" t="str">
        <f t="shared" si="546"/>
        <v/>
      </c>
      <c r="CO627" t="str">
        <f t="shared" si="547"/>
        <v/>
      </c>
    </row>
    <row r="628" spans="1:93" ht="16" hidden="1" x14ac:dyDescent="0.2">
      <c r="A628">
        <v>619</v>
      </c>
      <c r="B628" t="s">
        <v>1058</v>
      </c>
      <c r="C628" t="s">
        <v>94</v>
      </c>
      <c r="J628" t="str">
        <f t="shared" si="527"/>
        <v>Marian Hope_0</v>
      </c>
      <c r="K628" s="22">
        <v>9279</v>
      </c>
      <c r="L628">
        <v>0</v>
      </c>
      <c r="M628" s="22"/>
      <c r="N628" s="22"/>
      <c r="O628">
        <v>0</v>
      </c>
      <c r="P628">
        <v>0</v>
      </c>
      <c r="Q628">
        <v>0</v>
      </c>
      <c r="R628">
        <f t="shared" si="528"/>
        <v>0</v>
      </c>
      <c r="S628">
        <f t="shared" si="529"/>
        <v>0</v>
      </c>
      <c r="T628">
        <f t="shared" si="530"/>
        <v>0</v>
      </c>
      <c r="U628">
        <f t="shared" si="531"/>
        <v>0</v>
      </c>
      <c r="V628">
        <f t="shared" si="532"/>
        <v>0</v>
      </c>
      <c r="W628">
        <f t="shared" si="518"/>
        <v>0</v>
      </c>
      <c r="X628">
        <f t="shared" si="533"/>
        <v>0</v>
      </c>
      <c r="Y628" s="22" t="s">
        <v>1674</v>
      </c>
      <c r="Z628">
        <v>0</v>
      </c>
      <c r="AA628" s="31">
        <f t="shared" si="526"/>
        <v>0</v>
      </c>
      <c r="AB628">
        <f t="shared" si="516"/>
        <v>0</v>
      </c>
      <c r="AC628">
        <v>0</v>
      </c>
      <c r="AD628">
        <v>0</v>
      </c>
      <c r="AE628">
        <f t="shared" si="524"/>
        <v>0</v>
      </c>
      <c r="AF628">
        <f t="shared" si="514"/>
        <v>0</v>
      </c>
      <c r="AG628">
        <f t="shared" si="525"/>
        <v>1</v>
      </c>
      <c r="AH628">
        <v>0</v>
      </c>
      <c r="AJ628">
        <f t="shared" si="517"/>
        <v>0</v>
      </c>
      <c r="AK628" s="22"/>
      <c r="AN628">
        <v>15</v>
      </c>
      <c r="AO628" s="24">
        <v>2</v>
      </c>
      <c r="AP628" s="25">
        <f t="shared" si="501"/>
        <v>83.93150684931507</v>
      </c>
      <c r="AQ628">
        <v>1</v>
      </c>
      <c r="AS628" s="24">
        <v>0</v>
      </c>
      <c r="AT628" s="24">
        <v>0</v>
      </c>
      <c r="AU628" s="27"/>
      <c r="AV628" s="27"/>
      <c r="AW628" s="22">
        <v>40361</v>
      </c>
      <c r="AX628" s="22" t="str">
        <f>IF(ISERROR(VLOOKUP($J628,'[2]early late'!$G$1:$BT$134,7,FALSE)),"",VLOOKUP($J628,'[2]early late'!$G$1:$BT$134,7,FALSE))</f>
        <v/>
      </c>
      <c r="AY628" s="22">
        <v>40476</v>
      </c>
      <c r="AZ628" s="27">
        <v>3.7666666666666702</v>
      </c>
      <c r="BA628" t="s">
        <v>118</v>
      </c>
      <c r="BB628" s="25">
        <f t="shared" si="522"/>
        <v>1</v>
      </c>
      <c r="BC628" s="27">
        <v>3.25</v>
      </c>
      <c r="BD628" s="27">
        <v>9.6199999999999992</v>
      </c>
      <c r="BE628" s="27">
        <v>2.72</v>
      </c>
      <c r="BF628" s="27">
        <v>7.18</v>
      </c>
      <c r="BG628" s="27" t="str">
        <f>IF(ISERROR(VLOOKUP($J628,'[2]early late'!$G$1:$BT$134,8,FALSE)),"",VLOOKUP($J628,'[2]early late'!$G$1:$BT$134,8,FALSE))</f>
        <v/>
      </c>
      <c r="BH628" s="27" t="str">
        <f>IF(ISERROR(VLOOKUP($J628,'[2]early late'!$G$1:$BT$134,9,FALSE)),"",VLOOKUP($J628,'[2]early late'!$G$1:$BT$134,9,FALSE))</f>
        <v/>
      </c>
      <c r="BI628" s="27"/>
      <c r="BJ628">
        <v>1.44</v>
      </c>
      <c r="BK628">
        <v>6.91</v>
      </c>
      <c r="BM628" s="28" t="s">
        <v>1061</v>
      </c>
      <c r="BN628" s="28" t="str">
        <f>IF(ISERROR(VLOOKUP($J628,'[2]early late'!$G$1:$BT$134,40,FALSE)),"",VLOOKUP($J628,'[2]early late'!$G$1:$BT$134,40,FALSE))</f>
        <v/>
      </c>
      <c r="BO628" s="28" t="str">
        <f>IF(ISERROR(VLOOKUP($J628,'[2]early late'!$G$1:$BT$134,41,FALSE)),"",VLOOKUP($J628,'[2]early late'!$G$1:$BT$134,41,FALSE))</f>
        <v/>
      </c>
      <c r="BP628">
        <f t="shared" si="502"/>
        <v>-0.5299999999999998</v>
      </c>
      <c r="BQ628">
        <f t="shared" si="534"/>
        <v>-2.4399999999999995</v>
      </c>
      <c r="BR628">
        <f t="shared" si="535"/>
        <v>-1.9099999999999997</v>
      </c>
      <c r="BS628">
        <f t="shared" si="503"/>
        <v>-1.81</v>
      </c>
      <c r="BT628">
        <f t="shared" si="536"/>
        <v>-2.7099999999999991</v>
      </c>
      <c r="BU628">
        <f t="shared" si="537"/>
        <v>-0.89999999999999858</v>
      </c>
      <c r="BW628" s="24">
        <f t="shared" si="523"/>
        <v>0</v>
      </c>
      <c r="BX628" s="24">
        <f t="shared" si="538"/>
        <v>-0.89000000000000012</v>
      </c>
      <c r="BY628" s="24">
        <f t="shared" si="539"/>
        <v>1.82</v>
      </c>
      <c r="BZ628" s="24">
        <f t="shared" si="540"/>
        <v>-1.44</v>
      </c>
      <c r="CA628" s="24">
        <f t="shared" si="541"/>
        <v>0</v>
      </c>
      <c r="CB628" s="24" t="str">
        <f t="shared" si="504"/>
        <v/>
      </c>
      <c r="CC628" s="24">
        <f t="shared" si="542"/>
        <v>1</v>
      </c>
      <c r="CD628" s="25">
        <f t="shared" si="543"/>
        <v>0</v>
      </c>
      <c r="CE628" s="24">
        <f t="shared" si="544"/>
        <v>0</v>
      </c>
      <c r="CF628">
        <f t="shared" si="545"/>
        <v>1</v>
      </c>
      <c r="CG628">
        <f t="shared" si="505"/>
        <v>0</v>
      </c>
      <c r="CH628">
        <f t="shared" si="506"/>
        <v>0</v>
      </c>
      <c r="CI628">
        <f t="shared" si="507"/>
        <v>1</v>
      </c>
      <c r="CJ628">
        <f t="shared" si="508"/>
        <v>1</v>
      </c>
      <c r="CK628" t="str">
        <f t="shared" si="515"/>
        <v/>
      </c>
      <c r="CL628" t="str">
        <f t="shared" si="520"/>
        <v/>
      </c>
      <c r="CM628" t="str">
        <f t="shared" si="521"/>
        <v/>
      </c>
      <c r="CN628" t="str">
        <f t="shared" si="546"/>
        <v/>
      </c>
      <c r="CO628" t="str">
        <f t="shared" si="547"/>
        <v/>
      </c>
    </row>
    <row r="629" spans="1:93" ht="16" x14ac:dyDescent="0.2">
      <c r="A629">
        <v>620</v>
      </c>
      <c r="B629" t="s">
        <v>1062</v>
      </c>
      <c r="C629" t="s">
        <v>94</v>
      </c>
      <c r="D629" t="s">
        <v>1063</v>
      </c>
      <c r="E629" t="s">
        <v>1064</v>
      </c>
      <c r="F629" t="s">
        <v>97</v>
      </c>
      <c r="G629">
        <v>91325</v>
      </c>
      <c r="H629" t="s">
        <v>1065</v>
      </c>
      <c r="J629" t="str">
        <f t="shared" si="527"/>
        <v>Marilyn Alkin_0</v>
      </c>
      <c r="K629" s="22">
        <v>12906</v>
      </c>
      <c r="L629">
        <v>0</v>
      </c>
      <c r="M629" s="22"/>
      <c r="N629" s="22"/>
      <c r="O629">
        <v>0</v>
      </c>
      <c r="P629">
        <v>0</v>
      </c>
      <c r="Q629">
        <v>0</v>
      </c>
      <c r="R629">
        <f t="shared" si="528"/>
        <v>0</v>
      </c>
      <c r="S629">
        <f t="shared" si="529"/>
        <v>0</v>
      </c>
      <c r="T629">
        <f t="shared" si="530"/>
        <v>0</v>
      </c>
      <c r="U629">
        <f t="shared" si="531"/>
        <v>0</v>
      </c>
      <c r="V629">
        <f t="shared" si="532"/>
        <v>0</v>
      </c>
      <c r="W629">
        <f t="shared" si="518"/>
        <v>0</v>
      </c>
      <c r="X629">
        <f t="shared" si="533"/>
        <v>0</v>
      </c>
      <c r="Y629" s="22"/>
      <c r="Z629">
        <v>0</v>
      </c>
      <c r="AA629" s="31">
        <f t="shared" si="526"/>
        <v>0</v>
      </c>
      <c r="AB629">
        <f t="shared" si="516"/>
        <v>0</v>
      </c>
      <c r="AC629">
        <v>0</v>
      </c>
      <c r="AD629">
        <v>0</v>
      </c>
      <c r="AE629">
        <f t="shared" si="524"/>
        <v>0</v>
      </c>
      <c r="AF629">
        <f t="shared" si="514"/>
        <v>0</v>
      </c>
      <c r="AG629">
        <f t="shared" si="525"/>
        <v>0</v>
      </c>
      <c r="AH629">
        <v>0</v>
      </c>
      <c r="AJ629">
        <f t="shared" si="517"/>
        <v>0</v>
      </c>
      <c r="AK629" s="22"/>
      <c r="AN629">
        <v>13</v>
      </c>
      <c r="AO629" s="24">
        <v>2</v>
      </c>
      <c r="AP629" s="25">
        <f t="shared" si="501"/>
        <v>69.802739726027397</v>
      </c>
      <c r="AQ629">
        <v>1</v>
      </c>
      <c r="AS629" s="24">
        <v>0</v>
      </c>
      <c r="AT629" s="24">
        <v>0</v>
      </c>
      <c r="AU629" s="27"/>
      <c r="AV629" s="27"/>
      <c r="AW629" s="22">
        <v>38758</v>
      </c>
      <c r="AX629" s="22" t="str">
        <f>IF(ISERROR(VLOOKUP($J629,'[2]early late'!$G$1:$BT$134,7,FALSE)),"",VLOOKUP($J629,'[2]early late'!$G$1:$BT$134,7,FALSE))</f>
        <v/>
      </c>
      <c r="AY629" s="22">
        <v>38862</v>
      </c>
      <c r="AZ629" s="27">
        <v>3.5</v>
      </c>
      <c r="BA629" t="s">
        <v>118</v>
      </c>
      <c r="BB629" s="25">
        <f t="shared" si="522"/>
        <v>1</v>
      </c>
      <c r="BC629" s="27">
        <v>1.8</v>
      </c>
      <c r="BD629" s="27">
        <v>16.34</v>
      </c>
      <c r="BE629" s="27">
        <v>1.17</v>
      </c>
      <c r="BF629" s="27">
        <v>9.69</v>
      </c>
      <c r="BG629" s="27" t="str">
        <f>IF(ISERROR(VLOOKUP($J629,'[2]early late'!$G$1:$BT$134,8,FALSE)),"",VLOOKUP($J629,'[2]early late'!$G$1:$BT$134,8,FALSE))</f>
        <v/>
      </c>
      <c r="BH629" s="27" t="str">
        <f>IF(ISERROR(VLOOKUP($J629,'[2]early late'!$G$1:$BT$134,9,FALSE)),"",VLOOKUP($J629,'[2]early late'!$G$1:$BT$134,9,FALSE))</f>
        <v/>
      </c>
      <c r="BI629" s="27"/>
      <c r="BJ629">
        <v>2.4500000000000002</v>
      </c>
      <c r="BK629">
        <v>15.9</v>
      </c>
      <c r="BM629" s="28"/>
      <c r="BN629" s="28" t="str">
        <f>IF(ISERROR(VLOOKUP($J629,'[2]early late'!$G$1:$BT$134,40,FALSE)),"",VLOOKUP($J629,'[2]early late'!$G$1:$BT$134,40,FALSE))</f>
        <v/>
      </c>
      <c r="BO629" s="28" t="str">
        <f>IF(ISERROR(VLOOKUP($J629,'[2]early late'!$G$1:$BT$134,41,FALSE)),"",VLOOKUP($J629,'[2]early late'!$G$1:$BT$134,41,FALSE))</f>
        <v/>
      </c>
      <c r="BP629">
        <f t="shared" si="502"/>
        <v>-0.63000000000000012</v>
      </c>
      <c r="BQ629">
        <f t="shared" si="534"/>
        <v>-6.65</v>
      </c>
      <c r="BR629">
        <f t="shared" si="535"/>
        <v>-6.0200000000000005</v>
      </c>
      <c r="BS629">
        <f t="shared" si="503"/>
        <v>0.65000000000000013</v>
      </c>
      <c r="BT629">
        <f t="shared" si="536"/>
        <v>-0.4399999999999995</v>
      </c>
      <c r="BU629">
        <f t="shared" si="537"/>
        <v>-1.0899999999999999</v>
      </c>
      <c r="BW629" s="24">
        <f t="shared" si="523"/>
        <v>0</v>
      </c>
      <c r="BX629" s="24">
        <f t="shared" si="538"/>
        <v>-0.50999999999999979</v>
      </c>
      <c r="BY629" s="24">
        <f t="shared" si="539"/>
        <v>1.8</v>
      </c>
      <c r="BZ629" s="24">
        <f t="shared" si="540"/>
        <v>0.1399999999999999</v>
      </c>
      <c r="CA629" s="24">
        <f t="shared" si="541"/>
        <v>0</v>
      </c>
      <c r="CB629" s="24" t="str">
        <f t="shared" si="504"/>
        <v/>
      </c>
      <c r="CC629" s="24">
        <f t="shared" si="542"/>
        <v>0</v>
      </c>
      <c r="CD629" s="25">
        <f t="shared" si="543"/>
        <v>0</v>
      </c>
      <c r="CE629" s="24">
        <f t="shared" si="544"/>
        <v>1</v>
      </c>
      <c r="CF629">
        <f t="shared" si="545"/>
        <v>1</v>
      </c>
      <c r="CG629">
        <f t="shared" si="505"/>
        <v>0</v>
      </c>
      <c r="CH629">
        <f t="shared" si="506"/>
        <v>0</v>
      </c>
      <c r="CI629">
        <f t="shared" si="507"/>
        <v>1</v>
      </c>
      <c r="CJ629">
        <f t="shared" si="508"/>
        <v>1</v>
      </c>
      <c r="CK629" t="str">
        <f t="shared" si="515"/>
        <v/>
      </c>
      <c r="CL629" t="str">
        <f t="shared" si="520"/>
        <v/>
      </c>
      <c r="CM629" t="str">
        <f t="shared" si="521"/>
        <v/>
      </c>
      <c r="CN629" t="str">
        <f t="shared" si="546"/>
        <v/>
      </c>
      <c r="CO629" t="str">
        <f t="shared" si="547"/>
        <v/>
      </c>
    </row>
    <row r="630" spans="1:93" ht="16" x14ac:dyDescent="0.2">
      <c r="A630">
        <v>622</v>
      </c>
      <c r="B630" t="s">
        <v>1068</v>
      </c>
      <c r="C630" t="s">
        <v>94</v>
      </c>
      <c r="D630" t="s">
        <v>1069</v>
      </c>
      <c r="E630" t="s">
        <v>1070</v>
      </c>
      <c r="F630" t="s">
        <v>1071</v>
      </c>
      <c r="G630">
        <v>86406</v>
      </c>
      <c r="H630" t="s">
        <v>1072</v>
      </c>
      <c r="J630" t="str">
        <f t="shared" si="527"/>
        <v>Mary Ruth_0</v>
      </c>
      <c r="K630" s="22">
        <v>12047</v>
      </c>
      <c r="L630">
        <v>1</v>
      </c>
      <c r="M630" s="22" t="s">
        <v>1676</v>
      </c>
      <c r="N630" s="22"/>
      <c r="O630">
        <v>1</v>
      </c>
      <c r="P630">
        <v>0</v>
      </c>
      <c r="Q630">
        <v>1</v>
      </c>
      <c r="R630">
        <f t="shared" si="528"/>
        <v>1</v>
      </c>
      <c r="S630">
        <f t="shared" si="529"/>
        <v>0</v>
      </c>
      <c r="T630">
        <f t="shared" si="530"/>
        <v>1</v>
      </c>
      <c r="U630">
        <f t="shared" si="531"/>
        <v>0</v>
      </c>
      <c r="V630">
        <f t="shared" si="532"/>
        <v>0</v>
      </c>
      <c r="W630">
        <f t="shared" si="518"/>
        <v>0</v>
      </c>
      <c r="X630">
        <f t="shared" si="533"/>
        <v>0</v>
      </c>
      <c r="Y630" s="22"/>
      <c r="Z630">
        <v>0</v>
      </c>
      <c r="AA630" s="31">
        <f t="shared" si="526"/>
        <v>0</v>
      </c>
      <c r="AB630">
        <f t="shared" si="516"/>
        <v>0</v>
      </c>
      <c r="AC630">
        <v>0</v>
      </c>
      <c r="AD630">
        <v>0</v>
      </c>
      <c r="AE630">
        <f t="shared" si="524"/>
        <v>0</v>
      </c>
      <c r="AF630">
        <f t="shared" si="514"/>
        <v>0</v>
      </c>
      <c r="AG630">
        <f t="shared" si="525"/>
        <v>0</v>
      </c>
      <c r="AH630">
        <v>0</v>
      </c>
      <c r="AJ630">
        <f t="shared" si="517"/>
        <v>0</v>
      </c>
      <c r="AK630" s="22" t="s">
        <v>1075</v>
      </c>
      <c r="AL630">
        <v>19</v>
      </c>
      <c r="AN630" s="49"/>
      <c r="AO630" s="24">
        <v>2</v>
      </c>
      <c r="AP630" s="25">
        <f t="shared" si="501"/>
        <v>69.742465753424653</v>
      </c>
      <c r="AQ630">
        <v>1</v>
      </c>
      <c r="AS630" s="24">
        <v>0</v>
      </c>
      <c r="AT630" s="24">
        <v>0</v>
      </c>
      <c r="AU630" s="27"/>
      <c r="AV630" s="27"/>
      <c r="AW630" s="22">
        <v>37874</v>
      </c>
      <c r="AX630" s="22" t="str">
        <f>IF(ISERROR(VLOOKUP($J630,'[2]early late'!$G$1:$BT$134,7,FALSE)),"",VLOOKUP($J630,'[2]early late'!$G$1:$BT$134,7,FALSE))</f>
        <v/>
      </c>
      <c r="AY630" s="22">
        <v>38313</v>
      </c>
      <c r="AZ630" s="27">
        <v>14.4</v>
      </c>
      <c r="BA630" t="s">
        <v>118</v>
      </c>
      <c r="BB630" s="25">
        <f t="shared" si="522"/>
        <v>1</v>
      </c>
      <c r="BC630" s="27">
        <v>2.0299999999999998</v>
      </c>
      <c r="BD630" s="27">
        <v>25.73</v>
      </c>
      <c r="BE630" s="27">
        <v>0.91</v>
      </c>
      <c r="BF630" s="27">
        <v>17.260000000000002</v>
      </c>
      <c r="BG630" s="27" t="str">
        <f>IF(ISERROR(VLOOKUP($J630,'[2]early late'!$G$1:$BT$134,8,FALSE)),"",VLOOKUP($J630,'[2]early late'!$G$1:$BT$134,8,FALSE))</f>
        <v/>
      </c>
      <c r="BH630" s="27" t="str">
        <f>IF(ISERROR(VLOOKUP($J630,'[2]early late'!$G$1:$BT$134,9,FALSE)),"",VLOOKUP($J630,'[2]early late'!$G$1:$BT$134,9,FALSE))</f>
        <v/>
      </c>
      <c r="BI630" s="27"/>
      <c r="BJ630">
        <v>2.13</v>
      </c>
      <c r="BK630">
        <v>25.5</v>
      </c>
      <c r="BM630" s="28" t="s">
        <v>1076</v>
      </c>
      <c r="BN630" s="28" t="str">
        <f>IF(ISERROR(VLOOKUP($J630,'[2]early late'!$G$1:$BT$134,40,FALSE)),"",VLOOKUP($J630,'[2]early late'!$G$1:$BT$134,40,FALSE))</f>
        <v/>
      </c>
      <c r="BO630" s="28" t="str">
        <f>IF(ISERROR(VLOOKUP($J630,'[2]early late'!$G$1:$BT$134,41,FALSE)),"",VLOOKUP($J630,'[2]early late'!$G$1:$BT$134,41,FALSE))</f>
        <v/>
      </c>
      <c r="BP630">
        <f t="shared" si="502"/>
        <v>-1.1199999999999997</v>
      </c>
      <c r="BQ630">
        <f t="shared" si="534"/>
        <v>-8.4699999999999989</v>
      </c>
      <c r="BR630">
        <f t="shared" si="535"/>
        <v>-7.35</v>
      </c>
      <c r="BS630">
        <f t="shared" si="503"/>
        <v>0.10000000000000009</v>
      </c>
      <c r="BT630">
        <f t="shared" si="536"/>
        <v>-0.23000000000000043</v>
      </c>
      <c r="BU630">
        <f t="shared" si="537"/>
        <v>-0.32999999999999829</v>
      </c>
      <c r="BW630" s="24">
        <f t="shared" si="523"/>
        <v>0</v>
      </c>
      <c r="BX630" s="24">
        <f t="shared" si="538"/>
        <v>-0.55000000000000027</v>
      </c>
      <c r="BY630" s="24">
        <f t="shared" si="539"/>
        <v>0.20999999999999974</v>
      </c>
      <c r="BZ630" s="24">
        <f t="shared" si="540"/>
        <v>-2.81</v>
      </c>
      <c r="CA630" s="24">
        <f t="shared" si="541"/>
        <v>1</v>
      </c>
      <c r="CB630" s="24" t="str">
        <f t="shared" si="504"/>
        <v/>
      </c>
      <c r="CC630" s="24">
        <f t="shared" si="542"/>
        <v>0</v>
      </c>
      <c r="CD630" s="25">
        <f t="shared" si="543"/>
        <v>0</v>
      </c>
      <c r="CE630" s="24">
        <f t="shared" si="544"/>
        <v>0</v>
      </c>
      <c r="CF630">
        <f t="shared" si="545"/>
        <v>1</v>
      </c>
      <c r="CG630">
        <f t="shared" si="505"/>
        <v>0</v>
      </c>
      <c r="CH630">
        <f t="shared" si="506"/>
        <v>0</v>
      </c>
      <c r="CI630">
        <f t="shared" si="507"/>
        <v>1</v>
      </c>
      <c r="CJ630">
        <f t="shared" si="508"/>
        <v>1</v>
      </c>
      <c r="CK630" t="str">
        <f t="shared" si="515"/>
        <v/>
      </c>
      <c r="CL630" t="str">
        <f t="shared" si="520"/>
        <v/>
      </c>
      <c r="CM630" t="str">
        <f t="shared" si="521"/>
        <v/>
      </c>
      <c r="CN630" t="str">
        <f t="shared" si="546"/>
        <v/>
      </c>
      <c r="CO630" t="str">
        <f t="shared" si="547"/>
        <v/>
      </c>
    </row>
    <row r="631" spans="1:93" ht="16" hidden="1" x14ac:dyDescent="0.2">
      <c r="A631">
        <v>623</v>
      </c>
      <c r="B631" t="s">
        <v>1077</v>
      </c>
      <c r="C631" t="s">
        <v>94</v>
      </c>
      <c r="D631" t="s">
        <v>1078</v>
      </c>
      <c r="E631" t="s">
        <v>242</v>
      </c>
      <c r="F631" t="s">
        <v>97</v>
      </c>
      <c r="G631">
        <v>91411</v>
      </c>
      <c r="H631" t="s">
        <v>1079</v>
      </c>
      <c r="J631" t="str">
        <f t="shared" si="527"/>
        <v>Mel Pollack_0</v>
      </c>
      <c r="K631" s="22">
        <v>9823</v>
      </c>
      <c r="L631">
        <v>1</v>
      </c>
      <c r="M631" s="22" t="s">
        <v>1080</v>
      </c>
      <c r="N631" s="22"/>
      <c r="O631">
        <v>0</v>
      </c>
      <c r="P631">
        <v>0</v>
      </c>
      <c r="Q631">
        <v>0</v>
      </c>
      <c r="R631">
        <f t="shared" si="528"/>
        <v>0</v>
      </c>
      <c r="S631">
        <f t="shared" si="529"/>
        <v>1</v>
      </c>
      <c r="T631">
        <f t="shared" si="530"/>
        <v>0</v>
      </c>
      <c r="U631">
        <f t="shared" si="531"/>
        <v>0</v>
      </c>
      <c r="V631">
        <f t="shared" si="532"/>
        <v>0</v>
      </c>
      <c r="W631">
        <f t="shared" si="518"/>
        <v>0</v>
      </c>
      <c r="X631">
        <f t="shared" si="533"/>
        <v>0</v>
      </c>
      <c r="Y631" s="22" t="s">
        <v>1677</v>
      </c>
      <c r="Z631">
        <v>0</v>
      </c>
      <c r="AA631" s="31">
        <f t="shared" si="526"/>
        <v>0</v>
      </c>
      <c r="AB631">
        <f t="shared" si="516"/>
        <v>0</v>
      </c>
      <c r="AC631">
        <v>0</v>
      </c>
      <c r="AD631">
        <v>0</v>
      </c>
      <c r="AE631">
        <f t="shared" si="524"/>
        <v>1</v>
      </c>
      <c r="AF631">
        <v>1</v>
      </c>
      <c r="AG631">
        <f t="shared" si="525"/>
        <v>0</v>
      </c>
      <c r="AH631">
        <v>0</v>
      </c>
      <c r="AJ631">
        <f t="shared" si="517"/>
        <v>0</v>
      </c>
      <c r="AK631" s="22"/>
      <c r="AN631" s="49">
        <v>13</v>
      </c>
      <c r="AO631" s="24">
        <v>1</v>
      </c>
      <c r="AP631" s="25">
        <f t="shared" si="501"/>
        <v>80.136986301369859</v>
      </c>
      <c r="AQ631">
        <v>1</v>
      </c>
      <c r="AS631" s="24">
        <v>0</v>
      </c>
      <c r="AT631" s="24">
        <v>0</v>
      </c>
      <c r="AU631" s="27"/>
      <c r="AV631" s="27"/>
      <c r="AW631" s="22">
        <v>39500</v>
      </c>
      <c r="AX631" s="22" t="str">
        <f>IF(ISERROR(VLOOKUP($J631,'[2]early late'!$G$1:$BT$134,7,FALSE)),"",VLOOKUP($J631,'[2]early late'!$G$1:$BT$134,7,FALSE))</f>
        <v/>
      </c>
      <c r="AY631" s="22">
        <v>39685</v>
      </c>
      <c r="AZ631" s="27">
        <v>6.1</v>
      </c>
      <c r="BA631" t="s">
        <v>118</v>
      </c>
      <c r="BB631" s="25">
        <f t="shared" si="522"/>
        <v>1</v>
      </c>
      <c r="BC631" s="27">
        <v>3.33</v>
      </c>
      <c r="BD631" s="27">
        <v>9.75</v>
      </c>
      <c r="BE631" s="27">
        <v>2.91</v>
      </c>
      <c r="BF631" s="27">
        <v>13.7</v>
      </c>
      <c r="BG631" s="27" t="str">
        <f>IF(ISERROR(VLOOKUP($J631,'[2]early late'!$G$1:$BT$134,8,FALSE)),"",VLOOKUP($J631,'[2]early late'!$G$1:$BT$134,8,FALSE))</f>
        <v/>
      </c>
      <c r="BH631" s="27" t="str">
        <f>IF(ISERROR(VLOOKUP($J631,'[2]early late'!$G$1:$BT$134,9,FALSE)),"",VLOOKUP($J631,'[2]early late'!$G$1:$BT$134,9,FALSE))</f>
        <v/>
      </c>
      <c r="BI631" s="27"/>
      <c r="BJ631" s="27">
        <v>4.3899999999999997</v>
      </c>
      <c r="BK631" s="27">
        <v>11.81</v>
      </c>
      <c r="BM631" s="28"/>
      <c r="BN631" s="28" t="str">
        <f>IF(ISERROR(VLOOKUP($J631,'[2]early late'!$G$1:$BT$134,40,FALSE)),"",VLOOKUP($J631,'[2]early late'!$G$1:$BT$134,40,FALSE))</f>
        <v/>
      </c>
      <c r="BO631" s="28" t="str">
        <f>IF(ISERROR(VLOOKUP($J631,'[2]early late'!$G$1:$BT$134,41,FALSE)),"",VLOOKUP($J631,'[2]early late'!$G$1:$BT$134,41,FALSE))</f>
        <v/>
      </c>
      <c r="BP631">
        <f t="shared" si="502"/>
        <v>-0.41999999999999993</v>
      </c>
      <c r="BQ631">
        <f t="shared" si="534"/>
        <v>3.9499999999999993</v>
      </c>
      <c r="BR631">
        <f t="shared" si="535"/>
        <v>4.3699999999999992</v>
      </c>
      <c r="BS631">
        <f t="shared" si="503"/>
        <v>1.0599999999999996</v>
      </c>
      <c r="BT631">
        <f t="shared" si="536"/>
        <v>2.0600000000000005</v>
      </c>
      <c r="BU631">
        <f t="shared" si="537"/>
        <v>1.0000000000000009</v>
      </c>
      <c r="BW631" s="24">
        <f t="shared" si="523"/>
        <v>0</v>
      </c>
      <c r="BX631" s="24">
        <f t="shared" si="538"/>
        <v>-9.0000000000003411E-3</v>
      </c>
      <c r="BY631" s="24">
        <f t="shared" si="539"/>
        <v>0.11399999999999988</v>
      </c>
      <c r="BZ631" s="24">
        <f t="shared" si="540"/>
        <v>-1.3200000000000003</v>
      </c>
      <c r="CA631" s="24">
        <f t="shared" si="541"/>
        <v>1</v>
      </c>
      <c r="CB631" s="24" t="str">
        <f t="shared" si="504"/>
        <v/>
      </c>
      <c r="CC631" s="24">
        <f t="shared" si="542"/>
        <v>1</v>
      </c>
      <c r="CD631" s="25">
        <f t="shared" si="543"/>
        <v>0</v>
      </c>
      <c r="CE631" s="24">
        <f t="shared" si="544"/>
        <v>0</v>
      </c>
      <c r="CF631">
        <f t="shared" si="545"/>
        <v>1</v>
      </c>
      <c r="CG631">
        <f t="shared" si="505"/>
        <v>1</v>
      </c>
      <c r="CH631">
        <f t="shared" si="506"/>
        <v>1</v>
      </c>
      <c r="CI631">
        <f t="shared" si="507"/>
        <v>1</v>
      </c>
      <c r="CJ631">
        <f t="shared" si="508"/>
        <v>1</v>
      </c>
      <c r="CK631" t="str">
        <f t="shared" si="515"/>
        <v/>
      </c>
      <c r="CL631" t="str">
        <f t="shared" si="520"/>
        <v/>
      </c>
      <c r="CM631" t="str">
        <f t="shared" si="521"/>
        <v/>
      </c>
      <c r="CN631" t="str">
        <f t="shared" si="546"/>
        <v/>
      </c>
      <c r="CO631" t="str">
        <f t="shared" si="547"/>
        <v/>
      </c>
    </row>
    <row r="632" spans="1:93" ht="16" x14ac:dyDescent="0.2">
      <c r="A632">
        <v>624</v>
      </c>
      <c r="B632" t="s">
        <v>1083</v>
      </c>
      <c r="C632" t="s">
        <v>94</v>
      </c>
      <c r="D632" t="s">
        <v>1084</v>
      </c>
      <c r="E632" t="s">
        <v>1085</v>
      </c>
      <c r="F632" t="s">
        <v>97</v>
      </c>
      <c r="G632">
        <v>92704</v>
      </c>
      <c r="H632" t="s">
        <v>1086</v>
      </c>
      <c r="J632" t="str">
        <f t="shared" si="527"/>
        <v>Michael Guy_1</v>
      </c>
      <c r="K632" s="22">
        <v>18394</v>
      </c>
      <c r="L632">
        <v>0</v>
      </c>
      <c r="M632" s="22"/>
      <c r="N632" s="22"/>
      <c r="O632">
        <v>0</v>
      </c>
      <c r="P632">
        <v>0</v>
      </c>
      <c r="Q632">
        <v>0</v>
      </c>
      <c r="R632">
        <f t="shared" si="528"/>
        <v>0</v>
      </c>
      <c r="S632">
        <f t="shared" si="529"/>
        <v>0</v>
      </c>
      <c r="T632">
        <f t="shared" si="530"/>
        <v>0</v>
      </c>
      <c r="U632">
        <f t="shared" si="531"/>
        <v>0</v>
      </c>
      <c r="V632">
        <f t="shared" si="532"/>
        <v>0</v>
      </c>
      <c r="W632">
        <f t="shared" si="518"/>
        <v>0</v>
      </c>
      <c r="X632">
        <f t="shared" si="533"/>
        <v>0</v>
      </c>
      <c r="Y632" s="22"/>
      <c r="Z632">
        <v>0</v>
      </c>
      <c r="AA632" s="31">
        <f t="shared" si="526"/>
        <v>0</v>
      </c>
      <c r="AB632">
        <f t="shared" si="516"/>
        <v>0</v>
      </c>
      <c r="AC632">
        <v>0</v>
      </c>
      <c r="AD632">
        <v>0</v>
      </c>
      <c r="AE632">
        <f t="shared" si="524"/>
        <v>0</v>
      </c>
      <c r="AF632">
        <f t="shared" ref="AF632:AF642" si="548">IF(ISERROR(SEARCH("canth",Y632)),0,1)</f>
        <v>0</v>
      </c>
      <c r="AG632">
        <f t="shared" si="525"/>
        <v>0</v>
      </c>
      <c r="AH632">
        <v>0</v>
      </c>
      <c r="AJ632">
        <f t="shared" si="517"/>
        <v>0</v>
      </c>
      <c r="AK632" s="22"/>
      <c r="AN632">
        <v>15</v>
      </c>
      <c r="AO632" s="24">
        <v>1</v>
      </c>
      <c r="AP632" s="25">
        <f t="shared" si="501"/>
        <v>54.213698630136989</v>
      </c>
      <c r="AQ632">
        <v>1</v>
      </c>
      <c r="AS632" s="24">
        <v>1</v>
      </c>
      <c r="AT632" s="24">
        <v>0</v>
      </c>
      <c r="AU632" s="27"/>
      <c r="AV632" s="27"/>
      <c r="AW632" s="22">
        <v>38471</v>
      </c>
      <c r="AX632" s="22" t="str">
        <f>IF(ISERROR(VLOOKUP($J632,'[2]early late'!$G$1:$BT$134,7,FALSE)),"",VLOOKUP($J632,'[2]early late'!$G$1:$BT$134,7,FALSE))</f>
        <v/>
      </c>
      <c r="AY632" s="22">
        <v>38568</v>
      </c>
      <c r="AZ632" s="27">
        <v>3.1666666666666701</v>
      </c>
      <c r="BA632" t="s">
        <v>101</v>
      </c>
      <c r="BB632" s="25">
        <f t="shared" si="522"/>
        <v>0</v>
      </c>
      <c r="BC632" s="27">
        <v>2.92</v>
      </c>
      <c r="BD632" s="27">
        <v>10.68</v>
      </c>
      <c r="BE632" s="27">
        <v>2.12</v>
      </c>
      <c r="BF632" s="27">
        <v>12.01</v>
      </c>
      <c r="BG632" s="27" t="str">
        <f>IF(ISERROR(VLOOKUP($J632,'[2]early late'!$G$1:$BT$134,8,FALSE)),"",VLOOKUP($J632,'[2]early late'!$G$1:$BT$134,8,FALSE))</f>
        <v/>
      </c>
      <c r="BH632" s="27" t="str">
        <f>IF(ISERROR(VLOOKUP($J632,'[2]early late'!$G$1:$BT$134,9,FALSE)),"",VLOOKUP($J632,'[2]early late'!$G$1:$BT$134,9,FALSE))</f>
        <v/>
      </c>
      <c r="BI632" s="27"/>
      <c r="BJ632">
        <v>2.02</v>
      </c>
      <c r="BK632">
        <v>13</v>
      </c>
      <c r="BM632" s="28"/>
      <c r="BN632" s="28" t="str">
        <f>IF(ISERROR(VLOOKUP($J632,'[2]early late'!$G$1:$BT$134,40,FALSE)),"",VLOOKUP($J632,'[2]early late'!$G$1:$BT$134,40,FALSE))</f>
        <v/>
      </c>
      <c r="BO632" s="28" t="str">
        <f>IF(ISERROR(VLOOKUP($J632,'[2]early late'!$G$1:$BT$134,41,FALSE)),"",VLOOKUP($J632,'[2]early late'!$G$1:$BT$134,41,FALSE))</f>
        <v/>
      </c>
      <c r="BP632">
        <f t="shared" si="502"/>
        <v>-0.79999999999999982</v>
      </c>
      <c r="BQ632">
        <f t="shared" si="534"/>
        <v>1.33</v>
      </c>
      <c r="BR632">
        <f t="shared" si="535"/>
        <v>2.13</v>
      </c>
      <c r="BS632">
        <f t="shared" si="503"/>
        <v>-0.89999999999999991</v>
      </c>
      <c r="BT632">
        <f t="shared" si="536"/>
        <v>2.3200000000000003</v>
      </c>
      <c r="BU632">
        <f t="shared" si="537"/>
        <v>3.2200000000000006</v>
      </c>
      <c r="BW632" s="24">
        <f t="shared" si="523"/>
        <v>0</v>
      </c>
      <c r="BX632" s="24">
        <f t="shared" si="538"/>
        <v>-0.35999999999999988</v>
      </c>
      <c r="BY632" s="24">
        <f t="shared" si="539"/>
        <v>2.5299999999999998</v>
      </c>
      <c r="BZ632" s="24">
        <f t="shared" si="540"/>
        <v>-0.66999999999999993</v>
      </c>
      <c r="CA632" s="24">
        <f t="shared" si="541"/>
        <v>0</v>
      </c>
      <c r="CB632" s="24" t="str">
        <f t="shared" si="504"/>
        <v/>
      </c>
      <c r="CC632" s="24">
        <f t="shared" si="542"/>
        <v>0</v>
      </c>
      <c r="CD632" s="25">
        <f t="shared" si="543"/>
        <v>0</v>
      </c>
      <c r="CE632" s="24">
        <f t="shared" si="544"/>
        <v>1</v>
      </c>
      <c r="CF632">
        <f t="shared" si="545"/>
        <v>1</v>
      </c>
      <c r="CG632">
        <f t="shared" si="505"/>
        <v>0</v>
      </c>
      <c r="CH632">
        <f t="shared" si="506"/>
        <v>0</v>
      </c>
      <c r="CI632">
        <f t="shared" si="507"/>
        <v>1</v>
      </c>
      <c r="CJ632">
        <f t="shared" si="508"/>
        <v>1</v>
      </c>
      <c r="CK632" t="str">
        <f t="shared" si="515"/>
        <v/>
      </c>
      <c r="CL632" t="str">
        <f t="shared" si="520"/>
        <v/>
      </c>
      <c r="CM632" t="str">
        <f t="shared" si="521"/>
        <v/>
      </c>
      <c r="CN632" t="str">
        <f t="shared" si="546"/>
        <v/>
      </c>
      <c r="CO632" t="str">
        <f t="shared" si="547"/>
        <v/>
      </c>
    </row>
    <row r="633" spans="1:93" ht="16" x14ac:dyDescent="0.2">
      <c r="A633">
        <v>625</v>
      </c>
      <c r="B633" t="s">
        <v>1089</v>
      </c>
      <c r="C633" t="s">
        <v>94</v>
      </c>
      <c r="D633" t="s">
        <v>1090</v>
      </c>
      <c r="E633" t="s">
        <v>1091</v>
      </c>
      <c r="F633" t="s">
        <v>1092</v>
      </c>
      <c r="G633">
        <v>91377</v>
      </c>
      <c r="H633" t="s">
        <v>1093</v>
      </c>
      <c r="J633" t="str">
        <f t="shared" si="527"/>
        <v>Minh Tri Nguyen_1</v>
      </c>
      <c r="K633" s="22">
        <v>22961</v>
      </c>
      <c r="L633">
        <v>1</v>
      </c>
      <c r="M633" s="22" t="s">
        <v>888</v>
      </c>
      <c r="N633" s="22"/>
      <c r="O633">
        <v>0</v>
      </c>
      <c r="P633">
        <v>0</v>
      </c>
      <c r="Q633">
        <v>0</v>
      </c>
      <c r="R633">
        <f t="shared" si="528"/>
        <v>0</v>
      </c>
      <c r="S633">
        <f t="shared" si="529"/>
        <v>0</v>
      </c>
      <c r="T633">
        <f t="shared" si="530"/>
        <v>0</v>
      </c>
      <c r="U633">
        <f t="shared" si="531"/>
        <v>0</v>
      </c>
      <c r="V633">
        <f t="shared" si="532"/>
        <v>0</v>
      </c>
      <c r="W633">
        <f t="shared" si="518"/>
        <v>0</v>
      </c>
      <c r="X633">
        <f t="shared" si="533"/>
        <v>0</v>
      </c>
      <c r="Y633" s="22"/>
      <c r="Z633">
        <v>0</v>
      </c>
      <c r="AA633" s="31">
        <f t="shared" si="526"/>
        <v>0</v>
      </c>
      <c r="AB633">
        <f t="shared" si="516"/>
        <v>0</v>
      </c>
      <c r="AC633">
        <v>0</v>
      </c>
      <c r="AD633">
        <v>0</v>
      </c>
      <c r="AE633">
        <f t="shared" si="524"/>
        <v>0</v>
      </c>
      <c r="AF633">
        <f t="shared" si="548"/>
        <v>0</v>
      </c>
      <c r="AG633">
        <f t="shared" si="525"/>
        <v>0</v>
      </c>
      <c r="AH633">
        <v>0</v>
      </c>
      <c r="AJ633">
        <f t="shared" si="517"/>
        <v>0</v>
      </c>
      <c r="AK633" s="22"/>
      <c r="AN633" t="str">
        <f>IF(ISERROR(VLOOKUP($J633,'[2]early late'!$G$1:$BT$134,6,FALSE)),"",VLOOKUP($J633,'[2]early late'!$G$1:$BT$134,6,FALSE))</f>
        <v/>
      </c>
      <c r="AO633" s="24">
        <v>1</v>
      </c>
      <c r="AP633" s="25">
        <f t="shared" si="501"/>
        <v>45.778082191780825</v>
      </c>
      <c r="AQ633">
        <v>1</v>
      </c>
      <c r="AS633" s="24">
        <v>1</v>
      </c>
      <c r="AT633" s="24">
        <v>0</v>
      </c>
      <c r="AU633" s="27"/>
      <c r="AV633" s="27"/>
      <c r="AW633" s="22">
        <v>39913</v>
      </c>
      <c r="AX633" s="22" t="str">
        <f>IF(ISERROR(VLOOKUP($J633,'[2]early late'!$G$1:$BT$134,7,FALSE)),"",VLOOKUP($J633,'[2]early late'!$G$1:$BT$134,7,FALSE))</f>
        <v/>
      </c>
      <c r="AY633" s="22">
        <v>39967</v>
      </c>
      <c r="AZ633" s="27">
        <v>1.7666666666666699</v>
      </c>
      <c r="BA633" t="s">
        <v>101</v>
      </c>
      <c r="BB633" s="25">
        <f t="shared" si="522"/>
        <v>0</v>
      </c>
      <c r="BC633" s="27">
        <v>4.03</v>
      </c>
      <c r="BD633" s="27">
        <v>13.35</v>
      </c>
      <c r="BE633" s="27">
        <v>3.82</v>
      </c>
      <c r="BF633" s="27">
        <v>12.92</v>
      </c>
      <c r="BG633" s="27" t="str">
        <f>IF(ISERROR(VLOOKUP($J633,'[2]early late'!$G$1:$BT$134,8,FALSE)),"",VLOOKUP($J633,'[2]early late'!$G$1:$BT$134,8,FALSE))</f>
        <v/>
      </c>
      <c r="BH633" s="27" t="str">
        <f>IF(ISERROR(VLOOKUP($J633,'[2]early late'!$G$1:$BT$134,9,FALSE)),"",VLOOKUP($J633,'[2]early late'!$G$1:$BT$134,9,FALSE))</f>
        <v/>
      </c>
      <c r="BI633" s="27"/>
      <c r="BJ633">
        <v>3.38</v>
      </c>
      <c r="BK633">
        <v>12.38</v>
      </c>
      <c r="BM633" s="28"/>
      <c r="BN633" s="28" t="str">
        <f>IF(ISERROR(VLOOKUP($J633,'[2]early late'!$G$1:$BT$134,40,FALSE)),"",VLOOKUP($J633,'[2]early late'!$G$1:$BT$134,40,FALSE))</f>
        <v/>
      </c>
      <c r="BO633" s="28" t="str">
        <f>IF(ISERROR(VLOOKUP($J633,'[2]early late'!$G$1:$BT$134,41,FALSE)),"",VLOOKUP($J633,'[2]early late'!$G$1:$BT$134,41,FALSE))</f>
        <v/>
      </c>
      <c r="BP633">
        <f t="shared" si="502"/>
        <v>-0.21000000000000041</v>
      </c>
      <c r="BQ633">
        <f t="shared" si="534"/>
        <v>-0.42999999999999972</v>
      </c>
      <c r="BR633">
        <f t="shared" si="535"/>
        <v>-0.21999999999999931</v>
      </c>
      <c r="BS633">
        <f t="shared" si="503"/>
        <v>-0.65000000000000036</v>
      </c>
      <c r="BT633">
        <f t="shared" si="536"/>
        <v>-0.96999999999999886</v>
      </c>
      <c r="BU633">
        <f t="shared" si="537"/>
        <v>-0.32000000000000028</v>
      </c>
      <c r="BW633" s="24">
        <f t="shared" si="523"/>
        <v>0</v>
      </c>
      <c r="BX633" s="24">
        <f t="shared" si="538"/>
        <v>4.9999999999999822E-2</v>
      </c>
      <c r="BY633" s="24">
        <f t="shared" si="539"/>
        <v>2.0300000000000002</v>
      </c>
      <c r="BZ633" s="24">
        <f t="shared" si="540"/>
        <v>1.2599999999999998</v>
      </c>
      <c r="CA633" s="24">
        <f t="shared" si="541"/>
        <v>0</v>
      </c>
      <c r="CB633" s="24" t="str">
        <f t="shared" si="504"/>
        <v/>
      </c>
      <c r="CC633" s="24">
        <f t="shared" si="542"/>
        <v>0</v>
      </c>
      <c r="CD633" s="25">
        <f t="shared" si="543"/>
        <v>0</v>
      </c>
      <c r="CE633" s="24">
        <f t="shared" si="544"/>
        <v>0</v>
      </c>
      <c r="CF633">
        <f t="shared" si="545"/>
        <v>1</v>
      </c>
      <c r="CG633">
        <f t="shared" si="505"/>
        <v>1</v>
      </c>
      <c r="CH633">
        <f t="shared" si="506"/>
        <v>0</v>
      </c>
      <c r="CI633">
        <f t="shared" si="507"/>
        <v>1</v>
      </c>
      <c r="CJ633">
        <f t="shared" si="508"/>
        <v>1</v>
      </c>
      <c r="CK633" t="str">
        <f t="shared" si="515"/>
        <v/>
      </c>
      <c r="CL633" t="str">
        <f t="shared" si="520"/>
        <v/>
      </c>
      <c r="CM633" t="str">
        <f t="shared" si="521"/>
        <v/>
      </c>
      <c r="CN633" t="str">
        <f t="shared" si="546"/>
        <v/>
      </c>
      <c r="CO633" t="str">
        <f t="shared" si="547"/>
        <v/>
      </c>
    </row>
    <row r="634" spans="1:93" ht="16" x14ac:dyDescent="0.2">
      <c r="A634">
        <v>626</v>
      </c>
      <c r="B634" t="s">
        <v>1095</v>
      </c>
      <c r="C634" t="s">
        <v>94</v>
      </c>
      <c r="D634" t="s">
        <v>1096</v>
      </c>
      <c r="E634" t="s">
        <v>364</v>
      </c>
      <c r="F634" t="s">
        <v>97</v>
      </c>
      <c r="G634">
        <v>90230</v>
      </c>
      <c r="H634" t="s">
        <v>1097</v>
      </c>
      <c r="J634" t="str">
        <f t="shared" si="527"/>
        <v>Myra Harris_0</v>
      </c>
      <c r="K634" s="22">
        <v>11687</v>
      </c>
      <c r="L634">
        <v>0</v>
      </c>
      <c r="M634" s="22"/>
      <c r="N634" s="22"/>
      <c r="O634">
        <v>0</v>
      </c>
      <c r="P634">
        <v>0</v>
      </c>
      <c r="Q634">
        <v>0</v>
      </c>
      <c r="R634">
        <f t="shared" si="528"/>
        <v>0</v>
      </c>
      <c r="S634">
        <f t="shared" si="529"/>
        <v>0</v>
      </c>
      <c r="T634">
        <f t="shared" si="530"/>
        <v>0</v>
      </c>
      <c r="U634">
        <f t="shared" si="531"/>
        <v>0</v>
      </c>
      <c r="V634">
        <f t="shared" si="532"/>
        <v>0</v>
      </c>
      <c r="W634">
        <f t="shared" si="518"/>
        <v>0</v>
      </c>
      <c r="X634">
        <f t="shared" si="533"/>
        <v>0</v>
      </c>
      <c r="Y634" s="22"/>
      <c r="Z634">
        <v>0</v>
      </c>
      <c r="AA634" s="31">
        <f t="shared" si="526"/>
        <v>0</v>
      </c>
      <c r="AB634">
        <f t="shared" si="516"/>
        <v>0</v>
      </c>
      <c r="AC634">
        <v>0</v>
      </c>
      <c r="AD634">
        <v>0</v>
      </c>
      <c r="AE634">
        <f t="shared" si="524"/>
        <v>0</v>
      </c>
      <c r="AF634">
        <f t="shared" si="548"/>
        <v>0</v>
      </c>
      <c r="AG634">
        <f t="shared" si="525"/>
        <v>0</v>
      </c>
      <c r="AH634">
        <v>0</v>
      </c>
      <c r="AJ634">
        <f t="shared" si="517"/>
        <v>0</v>
      </c>
      <c r="AK634" s="22"/>
      <c r="AN634">
        <v>17</v>
      </c>
      <c r="AO634" s="24">
        <v>2</v>
      </c>
      <c r="AP634" s="25">
        <f t="shared" si="501"/>
        <v>67.219178082191775</v>
      </c>
      <c r="AQ634">
        <v>1</v>
      </c>
      <c r="AS634" s="24">
        <v>0</v>
      </c>
      <c r="AT634" s="24">
        <v>0</v>
      </c>
      <c r="AU634" s="27"/>
      <c r="AV634" s="27"/>
      <c r="AW634" s="22">
        <v>36581</v>
      </c>
      <c r="AX634" s="22" t="str">
        <f>IF(ISERROR(VLOOKUP($J634,'[2]early late'!$G$1:$BT$134,7,FALSE)),"",VLOOKUP($J634,'[2]early late'!$G$1:$BT$134,7,FALSE))</f>
        <v/>
      </c>
      <c r="AY634" s="22">
        <v>36657</v>
      </c>
      <c r="AZ634" s="27">
        <v>2.5333333333333301</v>
      </c>
      <c r="BA634" t="s">
        <v>118</v>
      </c>
      <c r="BB634" s="25">
        <f t="shared" si="522"/>
        <v>1</v>
      </c>
      <c r="BC634" s="27">
        <v>1.97</v>
      </c>
      <c r="BD634" s="27">
        <v>15.74</v>
      </c>
      <c r="BE634" s="27">
        <v>2.31</v>
      </c>
      <c r="BF634" s="27">
        <v>15.97</v>
      </c>
      <c r="BG634" s="27" t="str">
        <f>IF(ISERROR(VLOOKUP($J634,'[2]early late'!$G$1:$BT$134,8,FALSE)),"",VLOOKUP($J634,'[2]early late'!$G$1:$BT$134,8,FALSE))</f>
        <v/>
      </c>
      <c r="BH634" s="27" t="str">
        <f>IF(ISERROR(VLOOKUP($J634,'[2]early late'!$G$1:$BT$134,9,FALSE)),"",VLOOKUP($J634,'[2]early late'!$G$1:$BT$134,9,FALSE))</f>
        <v/>
      </c>
      <c r="BI634" s="27"/>
      <c r="BJ634">
        <v>1.55</v>
      </c>
      <c r="BK634">
        <v>20.100000000000001</v>
      </c>
      <c r="BM634" s="28" t="s">
        <v>1678</v>
      </c>
      <c r="BN634" s="28" t="str">
        <f>IF(ISERROR(VLOOKUP($J634,'[2]early late'!$G$1:$BT$134,40,FALSE)),"",VLOOKUP($J634,'[2]early late'!$G$1:$BT$134,40,FALSE))</f>
        <v/>
      </c>
      <c r="BO634" s="28" t="str">
        <f>IF(ISERROR(VLOOKUP($J634,'[2]early late'!$G$1:$BT$134,41,FALSE)),"",VLOOKUP($J634,'[2]early late'!$G$1:$BT$134,41,FALSE))</f>
        <v/>
      </c>
      <c r="BP634">
        <f t="shared" si="502"/>
        <v>0.34000000000000008</v>
      </c>
      <c r="BQ634">
        <f t="shared" si="534"/>
        <v>0.23000000000000043</v>
      </c>
      <c r="BR634">
        <f t="shared" si="535"/>
        <v>-0.10999999999999965</v>
      </c>
      <c r="BS634">
        <f t="shared" si="503"/>
        <v>-0.41999999999999993</v>
      </c>
      <c r="BT634">
        <f t="shared" si="536"/>
        <v>4.3600000000000012</v>
      </c>
      <c r="BU634">
        <f t="shared" si="537"/>
        <v>4.7800000000000011</v>
      </c>
      <c r="BW634" s="24">
        <f t="shared" si="523"/>
        <v>0</v>
      </c>
      <c r="BX634" s="24">
        <f t="shared" si="538"/>
        <v>-2.2599999999999998</v>
      </c>
      <c r="BY634" s="24">
        <f t="shared" si="539"/>
        <v>1.3199999999999998</v>
      </c>
      <c r="BZ634" s="24">
        <f t="shared" si="540"/>
        <v>1.19</v>
      </c>
      <c r="CA634" s="24">
        <f t="shared" si="541"/>
        <v>0</v>
      </c>
      <c r="CB634" s="24" t="str">
        <f t="shared" si="504"/>
        <v/>
      </c>
      <c r="CC634" s="24">
        <f t="shared" si="542"/>
        <v>0</v>
      </c>
      <c r="CD634" s="25">
        <f t="shared" si="543"/>
        <v>0</v>
      </c>
      <c r="CE634" s="24">
        <f t="shared" si="544"/>
        <v>0</v>
      </c>
      <c r="CF634">
        <f t="shared" si="545"/>
        <v>1</v>
      </c>
      <c r="CG634">
        <f t="shared" si="505"/>
        <v>0</v>
      </c>
      <c r="CH634">
        <f t="shared" si="506"/>
        <v>0</v>
      </c>
      <c r="CI634">
        <f t="shared" si="507"/>
        <v>0</v>
      </c>
      <c r="CJ634">
        <f t="shared" si="508"/>
        <v>0</v>
      </c>
      <c r="CK634" t="str">
        <f t="shared" si="515"/>
        <v/>
      </c>
      <c r="CL634" t="str">
        <f t="shared" si="520"/>
        <v/>
      </c>
      <c r="CM634" t="str">
        <f t="shared" si="521"/>
        <v/>
      </c>
      <c r="CN634" t="str">
        <f t="shared" si="546"/>
        <v/>
      </c>
      <c r="CO634" t="str">
        <f t="shared" si="547"/>
        <v/>
      </c>
    </row>
    <row r="635" spans="1:93" ht="16" x14ac:dyDescent="0.2">
      <c r="A635">
        <v>627</v>
      </c>
      <c r="B635" t="s">
        <v>1100</v>
      </c>
      <c r="C635" t="s">
        <v>94</v>
      </c>
      <c r="J635" t="str">
        <f t="shared" si="527"/>
        <v>Nare Petoyan_1</v>
      </c>
      <c r="K635" s="22">
        <v>33033</v>
      </c>
      <c r="L635">
        <v>0</v>
      </c>
      <c r="M635" s="22"/>
      <c r="N635" s="22"/>
      <c r="O635">
        <v>0</v>
      </c>
      <c r="P635">
        <v>0</v>
      </c>
      <c r="Q635">
        <v>0</v>
      </c>
      <c r="R635">
        <f t="shared" si="528"/>
        <v>0</v>
      </c>
      <c r="S635">
        <f t="shared" si="529"/>
        <v>0</v>
      </c>
      <c r="T635">
        <f t="shared" si="530"/>
        <v>0</v>
      </c>
      <c r="U635">
        <f t="shared" si="531"/>
        <v>0</v>
      </c>
      <c r="V635">
        <f t="shared" si="532"/>
        <v>0</v>
      </c>
      <c r="W635">
        <f t="shared" ref="W635:W666" si="549">IF(ISERROR(SEARCH("glauc",M635)),0,1)</f>
        <v>0</v>
      </c>
      <c r="X635">
        <f t="shared" si="533"/>
        <v>0</v>
      </c>
      <c r="Y635" s="22"/>
      <c r="Z635">
        <v>0</v>
      </c>
      <c r="AA635" s="31">
        <f t="shared" si="526"/>
        <v>0</v>
      </c>
      <c r="AB635">
        <f t="shared" si="516"/>
        <v>0</v>
      </c>
      <c r="AC635">
        <v>0</v>
      </c>
      <c r="AD635">
        <v>0</v>
      </c>
      <c r="AE635">
        <f t="shared" si="524"/>
        <v>0</v>
      </c>
      <c r="AF635">
        <f t="shared" si="548"/>
        <v>0</v>
      </c>
      <c r="AG635">
        <f t="shared" si="525"/>
        <v>0</v>
      </c>
      <c r="AH635">
        <v>0</v>
      </c>
      <c r="AJ635">
        <f t="shared" si="517"/>
        <v>0</v>
      </c>
      <c r="AK635" s="22"/>
      <c r="AN635" s="49">
        <v>16</v>
      </c>
      <c r="AO635" s="24">
        <v>2</v>
      </c>
      <c r="AP635" s="25">
        <f t="shared" si="501"/>
        <v>21.202739726027396</v>
      </c>
      <c r="AQ635">
        <v>1</v>
      </c>
      <c r="AS635" s="24">
        <v>1</v>
      </c>
      <c r="AT635" s="24">
        <v>0</v>
      </c>
      <c r="AU635" s="27"/>
      <c r="AV635" s="27"/>
      <c r="AW635" s="29">
        <v>40885</v>
      </c>
      <c r="AX635" s="22" t="str">
        <f>IF(ISERROR(VLOOKUP($J635,'[2]early late'!$G$1:$BT$134,7,FALSE)),"",VLOOKUP($J635,'[2]early late'!$G$1:$BT$134,7,FALSE))</f>
        <v/>
      </c>
      <c r="AY635" s="29">
        <v>41288</v>
      </c>
      <c r="AZ635" s="27">
        <v>13.2</v>
      </c>
      <c r="BA635" t="s">
        <v>101</v>
      </c>
      <c r="BB635" s="25">
        <f t="shared" si="522"/>
        <v>0</v>
      </c>
      <c r="BC635">
        <v>4.07</v>
      </c>
      <c r="BD635">
        <v>15.37</v>
      </c>
      <c r="BE635">
        <v>4.4000000000000004</v>
      </c>
      <c r="BF635">
        <v>16.75</v>
      </c>
      <c r="BG635" s="27" t="str">
        <f>IF(ISERROR(VLOOKUP($J635,'[2]early late'!$G$1:$BT$134,8,FALSE)),"",VLOOKUP($J635,'[2]early late'!$G$1:$BT$134,8,FALSE))</f>
        <v/>
      </c>
      <c r="BH635" s="27" t="str">
        <f>IF(ISERROR(VLOOKUP($J635,'[2]early late'!$G$1:$BT$134,9,FALSE)),"",VLOOKUP($J635,'[2]early late'!$G$1:$BT$134,9,FALSE))</f>
        <v/>
      </c>
      <c r="BJ635">
        <v>4.28</v>
      </c>
      <c r="BK635">
        <v>16.75</v>
      </c>
      <c r="BN635" s="28" t="str">
        <f>IF(ISERROR(VLOOKUP($J635,'[2]early late'!$G$1:$BT$134,40,FALSE)),"",VLOOKUP($J635,'[2]early late'!$G$1:$BT$134,40,FALSE))</f>
        <v/>
      </c>
      <c r="BO635" s="28" t="str">
        <f>IF(ISERROR(VLOOKUP($J635,'[2]early late'!$G$1:$BT$134,41,FALSE)),"",VLOOKUP($J635,'[2]early late'!$G$1:$BT$134,41,FALSE))</f>
        <v/>
      </c>
      <c r="BP635">
        <f t="shared" si="502"/>
        <v>0.33000000000000007</v>
      </c>
      <c r="BQ635">
        <f t="shared" si="534"/>
        <v>1.3800000000000008</v>
      </c>
      <c r="BR635">
        <f t="shared" si="535"/>
        <v>1.0500000000000007</v>
      </c>
      <c r="BS635">
        <f t="shared" si="503"/>
        <v>0.20999999999999996</v>
      </c>
      <c r="BT635">
        <f t="shared" si="536"/>
        <v>1.3800000000000008</v>
      </c>
      <c r="BU635">
        <f t="shared" si="537"/>
        <v>1.17</v>
      </c>
      <c r="BW635" s="24">
        <f t="shared" si="523"/>
        <v>0</v>
      </c>
      <c r="BX635" s="24">
        <f t="shared" si="538"/>
        <v>0.36000000000000032</v>
      </c>
      <c r="BY635" s="24">
        <f t="shared" si="539"/>
        <v>1.4700000000000002</v>
      </c>
      <c r="BZ635" s="24">
        <f t="shared" si="540"/>
        <v>0.91000000000000014</v>
      </c>
      <c r="CA635" s="24">
        <f t="shared" si="541"/>
        <v>0</v>
      </c>
      <c r="CB635" s="24" t="str">
        <f t="shared" si="504"/>
        <v/>
      </c>
      <c r="CC635" s="24">
        <f t="shared" si="542"/>
        <v>0</v>
      </c>
      <c r="CD635" s="25">
        <f t="shared" si="543"/>
        <v>0</v>
      </c>
      <c r="CE635" s="24">
        <f t="shared" si="544"/>
        <v>1</v>
      </c>
      <c r="CF635">
        <f t="shared" si="545"/>
        <v>1</v>
      </c>
      <c r="CG635">
        <f t="shared" si="505"/>
        <v>1</v>
      </c>
      <c r="CH635">
        <f t="shared" si="506"/>
        <v>0</v>
      </c>
      <c r="CI635">
        <f t="shared" si="507"/>
        <v>1</v>
      </c>
      <c r="CJ635">
        <f t="shared" si="508"/>
        <v>1</v>
      </c>
      <c r="CK635" t="str">
        <f t="shared" si="515"/>
        <v/>
      </c>
      <c r="CL635" t="str">
        <f t="shared" si="520"/>
        <v/>
      </c>
      <c r="CM635" t="str">
        <f t="shared" si="521"/>
        <v/>
      </c>
      <c r="CN635" t="str">
        <f t="shared" si="546"/>
        <v/>
      </c>
      <c r="CO635" t="str">
        <f t="shared" si="547"/>
        <v/>
      </c>
    </row>
    <row r="636" spans="1:93" ht="16" x14ac:dyDescent="0.2">
      <c r="A636">
        <v>628</v>
      </c>
      <c r="B636" t="s">
        <v>1101</v>
      </c>
      <c r="C636" t="s">
        <v>94</v>
      </c>
      <c r="J636" t="str">
        <f t="shared" si="527"/>
        <v>Nicole Buckley_1</v>
      </c>
      <c r="K636" s="22">
        <v>30596</v>
      </c>
      <c r="L636">
        <v>1</v>
      </c>
      <c r="M636" s="22" t="s">
        <v>1679</v>
      </c>
      <c r="N636" s="22"/>
      <c r="O636">
        <v>0</v>
      </c>
      <c r="P636">
        <v>0</v>
      </c>
      <c r="Q636">
        <v>0</v>
      </c>
      <c r="R636">
        <f t="shared" si="528"/>
        <v>0</v>
      </c>
      <c r="S636">
        <f t="shared" si="529"/>
        <v>0</v>
      </c>
      <c r="T636">
        <f t="shared" si="530"/>
        <v>0</v>
      </c>
      <c r="U636">
        <f t="shared" si="531"/>
        <v>0</v>
      </c>
      <c r="V636">
        <f t="shared" si="532"/>
        <v>0</v>
      </c>
      <c r="W636">
        <f t="shared" si="549"/>
        <v>0</v>
      </c>
      <c r="X636">
        <f t="shared" si="533"/>
        <v>0</v>
      </c>
      <c r="Y636" s="22"/>
      <c r="Z636">
        <v>0</v>
      </c>
      <c r="AA636" s="31">
        <f t="shared" si="526"/>
        <v>0</v>
      </c>
      <c r="AB636">
        <f t="shared" si="516"/>
        <v>0</v>
      </c>
      <c r="AC636">
        <v>0</v>
      </c>
      <c r="AD636">
        <v>0</v>
      </c>
      <c r="AE636">
        <f t="shared" si="524"/>
        <v>0</v>
      </c>
      <c r="AF636">
        <f t="shared" si="548"/>
        <v>0</v>
      </c>
      <c r="AG636">
        <f t="shared" si="525"/>
        <v>0</v>
      </c>
      <c r="AH636">
        <v>0</v>
      </c>
      <c r="AJ636">
        <f t="shared" si="517"/>
        <v>0</v>
      </c>
      <c r="AK636" s="22" t="s">
        <v>1103</v>
      </c>
      <c r="AN636">
        <v>20</v>
      </c>
      <c r="AO636" s="24">
        <v>2</v>
      </c>
      <c r="AP636" s="25">
        <f t="shared" si="501"/>
        <v>27.69041095890411</v>
      </c>
      <c r="AQ636">
        <v>1</v>
      </c>
      <c r="AS636" s="24">
        <v>1</v>
      </c>
      <c r="AT636" s="24">
        <v>0</v>
      </c>
      <c r="AU636" s="27"/>
      <c r="AV636" s="27"/>
      <c r="AW636" s="29">
        <v>40851</v>
      </c>
      <c r="AX636" s="22" t="str">
        <f>IF(ISERROR(VLOOKUP($J636,'[2]early late'!$G$1:$BT$134,7,FALSE)),"",VLOOKUP($J636,'[2]early late'!$G$1:$BT$134,7,FALSE))</f>
        <v/>
      </c>
      <c r="AY636" s="29">
        <v>40947</v>
      </c>
      <c r="AZ636" s="27">
        <v>3.1333333333333302</v>
      </c>
      <c r="BA636" t="s">
        <v>101</v>
      </c>
      <c r="BB636" s="25">
        <f t="shared" ref="BB636:BB667" si="550">IF($BA636="OD",0,IF($BA636="OS",1,IF($BA636="OU",2,IF($BA636="null",3,""))))</f>
        <v>0</v>
      </c>
      <c r="BC636">
        <v>4.09</v>
      </c>
      <c r="BD636">
        <v>21.98</v>
      </c>
      <c r="BE636">
        <v>3.68</v>
      </c>
      <c r="BF636">
        <v>19.97</v>
      </c>
      <c r="BG636" s="27" t="str">
        <f>IF(ISERROR(VLOOKUP($J636,'[2]early late'!$G$1:$BT$134,8,FALSE)),"",VLOOKUP($J636,'[2]early late'!$G$1:$BT$134,8,FALSE))</f>
        <v/>
      </c>
      <c r="BH636" s="27" t="str">
        <f>IF(ISERROR(VLOOKUP($J636,'[2]early late'!$G$1:$BT$134,9,FALSE)),"",VLOOKUP($J636,'[2]early late'!$G$1:$BT$134,9,FALSE))</f>
        <v/>
      </c>
      <c r="BJ636">
        <v>3.77</v>
      </c>
      <c r="BK636">
        <v>20.72</v>
      </c>
      <c r="BN636" s="28" t="str">
        <f>IF(ISERROR(VLOOKUP($J636,'[2]early late'!$G$1:$BT$134,40,FALSE)),"",VLOOKUP($J636,'[2]early late'!$G$1:$BT$134,40,FALSE))</f>
        <v/>
      </c>
      <c r="BO636" s="28" t="str">
        <f>IF(ISERROR(VLOOKUP($J636,'[2]early late'!$G$1:$BT$134,41,FALSE)),"",VLOOKUP($J636,'[2]early late'!$G$1:$BT$134,41,FALSE))</f>
        <v/>
      </c>
      <c r="BP636">
        <f t="shared" si="502"/>
        <v>-0.4099999999999997</v>
      </c>
      <c r="BQ636">
        <f t="shared" si="534"/>
        <v>-2.0100000000000016</v>
      </c>
      <c r="BR636">
        <f t="shared" si="535"/>
        <v>-1.6000000000000019</v>
      </c>
      <c r="BS636">
        <f t="shared" si="503"/>
        <v>-0.31999999999999984</v>
      </c>
      <c r="BT636">
        <f t="shared" si="536"/>
        <v>-1.2600000000000016</v>
      </c>
      <c r="BU636">
        <f t="shared" si="537"/>
        <v>-0.94000000000000128</v>
      </c>
      <c r="BW636" s="24">
        <f t="shared" ref="BW636:BW667" si="551">IF(ISNUMBER($BB636),IF(OR($BB636=$AS636,$BB636=2),1,0),"")</f>
        <v>0</v>
      </c>
      <c r="BX636" s="24">
        <f t="shared" si="538"/>
        <v>0</v>
      </c>
      <c r="BY636" s="24">
        <f t="shared" si="539"/>
        <v>2.4799999999999995</v>
      </c>
      <c r="BZ636" s="24">
        <f t="shared" si="540"/>
        <v>0.37000000000000011</v>
      </c>
      <c r="CA636" s="24">
        <f t="shared" si="541"/>
        <v>0</v>
      </c>
      <c r="CB636" s="24" t="str">
        <f t="shared" si="504"/>
        <v/>
      </c>
      <c r="CC636" s="24">
        <f t="shared" si="542"/>
        <v>0</v>
      </c>
      <c r="CD636" s="25">
        <f t="shared" si="543"/>
        <v>0</v>
      </c>
      <c r="CE636" s="24">
        <f t="shared" si="544"/>
        <v>1</v>
      </c>
      <c r="CF636">
        <f t="shared" si="545"/>
        <v>1</v>
      </c>
      <c r="CG636">
        <f t="shared" si="505"/>
        <v>1</v>
      </c>
      <c r="CH636">
        <f t="shared" si="506"/>
        <v>0</v>
      </c>
      <c r="CI636">
        <f t="shared" si="507"/>
        <v>1</v>
      </c>
      <c r="CJ636">
        <f t="shared" si="508"/>
        <v>1</v>
      </c>
      <c r="CK636" t="str">
        <f t="shared" si="515"/>
        <v/>
      </c>
      <c r="CL636" t="str">
        <f t="shared" si="520"/>
        <v/>
      </c>
      <c r="CM636" t="str">
        <f t="shared" si="521"/>
        <v/>
      </c>
      <c r="CN636" t="str">
        <f t="shared" si="546"/>
        <v/>
      </c>
      <c r="CO636" t="str">
        <f t="shared" si="547"/>
        <v/>
      </c>
    </row>
    <row r="637" spans="1:93" ht="16" x14ac:dyDescent="0.2">
      <c r="A637">
        <v>629</v>
      </c>
      <c r="B637" t="s">
        <v>1104</v>
      </c>
      <c r="C637" t="s">
        <v>94</v>
      </c>
      <c r="J637" t="str">
        <f t="shared" si="527"/>
        <v>Nina Maye_0</v>
      </c>
      <c r="K637" s="22">
        <v>13736</v>
      </c>
      <c r="L637">
        <v>1</v>
      </c>
      <c r="M637" s="22" t="s">
        <v>1105</v>
      </c>
      <c r="N637" s="22"/>
      <c r="O637">
        <v>0</v>
      </c>
      <c r="P637">
        <v>0</v>
      </c>
      <c r="Q637">
        <v>0</v>
      </c>
      <c r="R637">
        <f t="shared" si="528"/>
        <v>0</v>
      </c>
      <c r="S637">
        <f t="shared" si="529"/>
        <v>1</v>
      </c>
      <c r="T637">
        <f t="shared" si="530"/>
        <v>0</v>
      </c>
      <c r="U637">
        <f t="shared" si="531"/>
        <v>0</v>
      </c>
      <c r="V637">
        <f t="shared" si="532"/>
        <v>0</v>
      </c>
      <c r="W637">
        <f t="shared" si="549"/>
        <v>0</v>
      </c>
      <c r="X637">
        <f t="shared" si="533"/>
        <v>0</v>
      </c>
      <c r="Y637" s="22"/>
      <c r="Z637">
        <v>0</v>
      </c>
      <c r="AA637" s="31">
        <f t="shared" si="526"/>
        <v>0</v>
      </c>
      <c r="AB637">
        <f t="shared" si="516"/>
        <v>0</v>
      </c>
      <c r="AC637">
        <v>0</v>
      </c>
      <c r="AD637">
        <v>0</v>
      </c>
      <c r="AE637">
        <f t="shared" si="524"/>
        <v>0</v>
      </c>
      <c r="AF637">
        <f t="shared" si="548"/>
        <v>0</v>
      </c>
      <c r="AG637">
        <f t="shared" si="525"/>
        <v>0</v>
      </c>
      <c r="AH637">
        <v>0</v>
      </c>
      <c r="AJ637">
        <f t="shared" si="517"/>
        <v>0</v>
      </c>
      <c r="AK637" s="22" t="s">
        <v>1106</v>
      </c>
      <c r="AN637">
        <v>15</v>
      </c>
      <c r="AO637" s="24">
        <v>2</v>
      </c>
      <c r="AP637" s="25">
        <f t="shared" si="501"/>
        <v>73.857534246575341</v>
      </c>
      <c r="AQ637">
        <v>1</v>
      </c>
      <c r="AS637" s="24">
        <v>0</v>
      </c>
      <c r="AT637" s="24">
        <v>0</v>
      </c>
      <c r="AU637" s="27"/>
      <c r="AV637" s="27"/>
      <c r="AW637" s="29">
        <v>41087</v>
      </c>
      <c r="AX637" s="22" t="str">
        <f>IF(ISERROR(VLOOKUP($J637,'[2]early late'!$G$1:$BT$134,7,FALSE)),"",VLOOKUP($J637,'[2]early late'!$G$1:$BT$134,7,FALSE))</f>
        <v/>
      </c>
      <c r="AY637" s="29">
        <v>41179</v>
      </c>
      <c r="AZ637" s="27">
        <v>3</v>
      </c>
      <c r="BA637" t="s">
        <v>118</v>
      </c>
      <c r="BB637" s="25">
        <f t="shared" si="550"/>
        <v>1</v>
      </c>
      <c r="BC637">
        <v>0.86</v>
      </c>
      <c r="BD637">
        <v>17.149999999999999</v>
      </c>
      <c r="BE637">
        <v>2.46</v>
      </c>
      <c r="BF637">
        <v>11.4</v>
      </c>
      <c r="BG637" s="27" t="str">
        <f>IF(ISERROR(VLOOKUP($J637,'[2]early late'!$G$1:$BT$134,8,FALSE)),"",VLOOKUP($J637,'[2]early late'!$G$1:$BT$134,8,FALSE))</f>
        <v/>
      </c>
      <c r="BH637" s="27" t="str">
        <f>IF(ISERROR(VLOOKUP($J637,'[2]early late'!$G$1:$BT$134,9,FALSE)),"",VLOOKUP($J637,'[2]early late'!$G$1:$BT$134,9,FALSE))</f>
        <v/>
      </c>
      <c r="BJ637">
        <v>3.32</v>
      </c>
      <c r="BK637">
        <v>13.87</v>
      </c>
      <c r="BN637" s="28" t="str">
        <f>IF(ISERROR(VLOOKUP($J637,'[2]early late'!$G$1:$BT$134,40,FALSE)),"",VLOOKUP($J637,'[2]early late'!$G$1:$BT$134,40,FALSE))</f>
        <v/>
      </c>
      <c r="BO637" s="28" t="str">
        <f>IF(ISERROR(VLOOKUP($J637,'[2]early late'!$G$1:$BT$134,41,FALSE)),"",VLOOKUP($J637,'[2]early late'!$G$1:$BT$134,41,FALSE))</f>
        <v/>
      </c>
      <c r="BP637">
        <f t="shared" si="502"/>
        <v>1.6</v>
      </c>
      <c r="BQ637">
        <f t="shared" si="534"/>
        <v>-5.7499999999999982</v>
      </c>
      <c r="BR637">
        <f t="shared" si="535"/>
        <v>-7.3499999999999979</v>
      </c>
      <c r="BS637">
        <f t="shared" si="503"/>
        <v>2.46</v>
      </c>
      <c r="BT637">
        <f t="shared" si="536"/>
        <v>-3.2799999999999994</v>
      </c>
      <c r="BU637">
        <f t="shared" si="537"/>
        <v>-5.74</v>
      </c>
      <c r="BW637" s="24">
        <f t="shared" si="551"/>
        <v>0</v>
      </c>
      <c r="BX637" s="24">
        <f t="shared" si="538"/>
        <v>0.33999999999999986</v>
      </c>
      <c r="BY637" s="24">
        <f t="shared" si="539"/>
        <v>3.07</v>
      </c>
      <c r="BZ637" s="24">
        <f t="shared" si="540"/>
        <v>0.18000000000000016</v>
      </c>
      <c r="CA637" s="24">
        <f t="shared" si="541"/>
        <v>0</v>
      </c>
      <c r="CB637" s="24" t="str">
        <f t="shared" si="504"/>
        <v/>
      </c>
      <c r="CC637" s="24">
        <f t="shared" si="542"/>
        <v>0</v>
      </c>
      <c r="CD637" s="25">
        <f t="shared" si="543"/>
        <v>0</v>
      </c>
      <c r="CE637" s="24">
        <f t="shared" si="544"/>
        <v>1</v>
      </c>
      <c r="CF637">
        <f t="shared" si="545"/>
        <v>1</v>
      </c>
      <c r="CG637">
        <f t="shared" si="505"/>
        <v>1</v>
      </c>
      <c r="CH637">
        <f t="shared" si="506"/>
        <v>1</v>
      </c>
      <c r="CI637">
        <f t="shared" si="507"/>
        <v>1</v>
      </c>
      <c r="CJ637">
        <f t="shared" si="508"/>
        <v>1</v>
      </c>
      <c r="CK637" t="str">
        <f t="shared" si="515"/>
        <v/>
      </c>
      <c r="CL637" t="str">
        <f t="shared" si="520"/>
        <v/>
      </c>
      <c r="CM637" t="str">
        <f t="shared" si="521"/>
        <v/>
      </c>
      <c r="CN637" t="str">
        <f t="shared" si="546"/>
        <v/>
      </c>
      <c r="CO637" t="str">
        <f t="shared" si="547"/>
        <v/>
      </c>
    </row>
    <row r="638" spans="1:93" ht="16" x14ac:dyDescent="0.2">
      <c r="A638">
        <v>630</v>
      </c>
      <c r="B638" t="s">
        <v>1107</v>
      </c>
      <c r="C638" t="s">
        <v>94</v>
      </c>
      <c r="D638" t="s">
        <v>1108</v>
      </c>
      <c r="E638" t="s">
        <v>1109</v>
      </c>
      <c r="F638" t="s">
        <v>97</v>
      </c>
      <c r="G638">
        <v>90740</v>
      </c>
      <c r="H638" t="s">
        <v>1110</v>
      </c>
      <c r="J638" t="str">
        <f t="shared" si="527"/>
        <v>Orville Mathias_0</v>
      </c>
      <c r="K638" s="22">
        <v>9842</v>
      </c>
      <c r="M638" s="45"/>
      <c r="N638" s="45"/>
      <c r="O638">
        <v>0</v>
      </c>
      <c r="P638">
        <v>0</v>
      </c>
      <c r="Q638">
        <v>0</v>
      </c>
      <c r="R638">
        <f t="shared" si="528"/>
        <v>0</v>
      </c>
      <c r="S638">
        <f t="shared" si="529"/>
        <v>0</v>
      </c>
      <c r="T638">
        <f t="shared" si="530"/>
        <v>0</v>
      </c>
      <c r="U638">
        <f t="shared" si="531"/>
        <v>0</v>
      </c>
      <c r="V638">
        <f t="shared" si="532"/>
        <v>0</v>
      </c>
      <c r="W638">
        <f t="shared" si="549"/>
        <v>0</v>
      </c>
      <c r="X638">
        <f t="shared" si="533"/>
        <v>0</v>
      </c>
      <c r="Y638" s="22"/>
      <c r="Z638">
        <v>0</v>
      </c>
      <c r="AA638" s="31">
        <f t="shared" si="526"/>
        <v>0</v>
      </c>
      <c r="AB638">
        <f t="shared" si="516"/>
        <v>0</v>
      </c>
      <c r="AC638">
        <v>0</v>
      </c>
      <c r="AD638">
        <v>0</v>
      </c>
      <c r="AE638">
        <f t="shared" si="524"/>
        <v>0</v>
      </c>
      <c r="AF638">
        <f t="shared" si="548"/>
        <v>0</v>
      </c>
      <c r="AG638">
        <f t="shared" si="525"/>
        <v>0</v>
      </c>
      <c r="AH638">
        <v>0</v>
      </c>
      <c r="AJ638">
        <f t="shared" si="517"/>
        <v>0</v>
      </c>
      <c r="AK638" s="22"/>
      <c r="AM638">
        <v>4</v>
      </c>
      <c r="AN638">
        <v>12</v>
      </c>
      <c r="AO638" s="24">
        <v>1</v>
      </c>
      <c r="AP638" s="25">
        <f t="shared" si="501"/>
        <v>75.090410958904116</v>
      </c>
      <c r="AQ638">
        <v>1</v>
      </c>
      <c r="AS638" s="24">
        <v>0</v>
      </c>
      <c r="AT638" s="24">
        <v>0</v>
      </c>
      <c r="AU638" s="27"/>
      <c r="AV638" s="27"/>
      <c r="AW638" s="22">
        <v>37650</v>
      </c>
      <c r="AX638" s="22" t="str">
        <f>IF(ISERROR(VLOOKUP($J638,'[2]early late'!$G$1:$BT$134,7,FALSE)),"",VLOOKUP($J638,'[2]early late'!$G$1:$BT$134,7,FALSE))</f>
        <v/>
      </c>
      <c r="AY638" s="22">
        <v>37749</v>
      </c>
      <c r="AZ638" s="27">
        <v>3.3</v>
      </c>
      <c r="BA638" t="s">
        <v>118</v>
      </c>
      <c r="BB638" s="25">
        <f t="shared" si="550"/>
        <v>1</v>
      </c>
      <c r="BC638" s="27">
        <v>1.8</v>
      </c>
      <c r="BD638" s="27">
        <v>5.67</v>
      </c>
      <c r="BE638" s="27">
        <v>2</v>
      </c>
      <c r="BF638" s="27">
        <v>5.61</v>
      </c>
      <c r="BG638" s="27" t="str">
        <f>IF(ISERROR(VLOOKUP($J638,'[2]early late'!$G$1:$BT$134,8,FALSE)),"",VLOOKUP($J638,'[2]early late'!$G$1:$BT$134,8,FALSE))</f>
        <v/>
      </c>
      <c r="BH638" s="27" t="str">
        <f>IF(ISERROR(VLOOKUP($J638,'[2]early late'!$G$1:$BT$134,9,FALSE)),"",VLOOKUP($J638,'[2]early late'!$G$1:$BT$134,9,FALSE))</f>
        <v/>
      </c>
      <c r="BI638" s="27"/>
      <c r="BJ638">
        <v>1.53</v>
      </c>
      <c r="BK638">
        <v>6.43</v>
      </c>
      <c r="BM638" s="28" t="s">
        <v>518</v>
      </c>
      <c r="BN638" s="28" t="str">
        <f>IF(ISERROR(VLOOKUP($J638,'[2]early late'!$G$1:$BT$134,40,FALSE)),"",VLOOKUP($J638,'[2]early late'!$G$1:$BT$134,40,FALSE))</f>
        <v/>
      </c>
      <c r="BO638" s="28" t="str">
        <f>IF(ISERROR(VLOOKUP($J638,'[2]early late'!$G$1:$BT$134,41,FALSE)),"",VLOOKUP($J638,'[2]early late'!$G$1:$BT$134,41,FALSE))</f>
        <v/>
      </c>
      <c r="BP638">
        <f t="shared" si="502"/>
        <v>0.19999999999999996</v>
      </c>
      <c r="BQ638">
        <f t="shared" si="534"/>
        <v>-5.9999999999999609E-2</v>
      </c>
      <c r="BR638">
        <f t="shared" si="535"/>
        <v>-0.25999999999999956</v>
      </c>
      <c r="BS638">
        <f t="shared" si="503"/>
        <v>-0.27</v>
      </c>
      <c r="BT638">
        <f t="shared" si="536"/>
        <v>0.75999999999999979</v>
      </c>
      <c r="BU638">
        <f t="shared" si="537"/>
        <v>1.0299999999999994</v>
      </c>
      <c r="BW638" s="24">
        <f t="shared" si="551"/>
        <v>0</v>
      </c>
      <c r="BX638" s="24">
        <f t="shared" si="538"/>
        <v>-0.30000000000000004</v>
      </c>
      <c r="BY638" s="24">
        <f t="shared" si="539"/>
        <v>1.17</v>
      </c>
      <c r="BZ638" s="24">
        <f t="shared" si="540"/>
        <v>0.85000000000000009</v>
      </c>
      <c r="CA638" s="24">
        <f t="shared" si="541"/>
        <v>0</v>
      </c>
      <c r="CB638" s="24" t="str">
        <f t="shared" si="504"/>
        <v/>
      </c>
      <c r="CC638" s="24">
        <f t="shared" si="542"/>
        <v>0</v>
      </c>
      <c r="CD638" s="25">
        <f t="shared" si="543"/>
        <v>0</v>
      </c>
      <c r="CE638" s="24">
        <f t="shared" si="544"/>
        <v>1</v>
      </c>
      <c r="CF638">
        <f t="shared" si="545"/>
        <v>1</v>
      </c>
      <c r="CG638">
        <f t="shared" si="505"/>
        <v>0</v>
      </c>
      <c r="CH638">
        <f t="shared" si="506"/>
        <v>0</v>
      </c>
      <c r="CI638">
        <f t="shared" si="507"/>
        <v>1</v>
      </c>
      <c r="CJ638">
        <f t="shared" si="508"/>
        <v>1</v>
      </c>
      <c r="CK638" t="str">
        <f t="shared" si="515"/>
        <v/>
      </c>
      <c r="CL638" t="str">
        <f t="shared" si="520"/>
        <v/>
      </c>
      <c r="CM638" t="str">
        <f t="shared" si="521"/>
        <v/>
      </c>
      <c r="CN638" t="str">
        <f t="shared" si="546"/>
        <v/>
      </c>
      <c r="CO638" t="str">
        <f t="shared" si="547"/>
        <v/>
      </c>
    </row>
    <row r="639" spans="1:93" ht="16" x14ac:dyDescent="0.2">
      <c r="A639">
        <v>631</v>
      </c>
      <c r="B639" t="s">
        <v>1112</v>
      </c>
      <c r="C639" t="s">
        <v>94</v>
      </c>
      <c r="D639" t="s">
        <v>1113</v>
      </c>
      <c r="E639" t="s">
        <v>109</v>
      </c>
      <c r="F639" t="s">
        <v>97</v>
      </c>
      <c r="G639">
        <v>90034</v>
      </c>
      <c r="H639" t="s">
        <v>1114</v>
      </c>
      <c r="J639" t="str">
        <f t="shared" si="527"/>
        <v>Patricia Parker_1</v>
      </c>
      <c r="K639" s="22">
        <v>22921</v>
      </c>
      <c r="L639">
        <v>0</v>
      </c>
      <c r="M639" s="22"/>
      <c r="N639" s="22"/>
      <c r="O639">
        <v>0</v>
      </c>
      <c r="P639">
        <v>0</v>
      </c>
      <c r="Q639">
        <v>0</v>
      </c>
      <c r="R639">
        <f t="shared" si="528"/>
        <v>0</v>
      </c>
      <c r="S639">
        <f t="shared" si="529"/>
        <v>0</v>
      </c>
      <c r="T639">
        <f t="shared" si="530"/>
        <v>0</v>
      </c>
      <c r="U639">
        <f t="shared" si="531"/>
        <v>0</v>
      </c>
      <c r="V639">
        <f t="shared" si="532"/>
        <v>0</v>
      </c>
      <c r="W639">
        <f t="shared" si="549"/>
        <v>0</v>
      </c>
      <c r="X639">
        <f t="shared" si="533"/>
        <v>0</v>
      </c>
      <c r="Y639" s="22"/>
      <c r="Z639">
        <v>0</v>
      </c>
      <c r="AA639" s="31">
        <f t="shared" si="526"/>
        <v>0</v>
      </c>
      <c r="AB639">
        <f t="shared" si="516"/>
        <v>0</v>
      </c>
      <c r="AC639">
        <v>0</v>
      </c>
      <c r="AD639">
        <v>0</v>
      </c>
      <c r="AE639">
        <f t="shared" si="524"/>
        <v>0</v>
      </c>
      <c r="AF639">
        <f t="shared" si="548"/>
        <v>0</v>
      </c>
      <c r="AG639">
        <f t="shared" si="525"/>
        <v>0</v>
      </c>
      <c r="AH639">
        <v>0</v>
      </c>
      <c r="AJ639">
        <f t="shared" si="517"/>
        <v>0</v>
      </c>
      <c r="AK639" s="22"/>
      <c r="AN639">
        <v>14</v>
      </c>
      <c r="AO639" s="24">
        <v>2</v>
      </c>
      <c r="AP639" s="25">
        <f t="shared" si="501"/>
        <v>38.824657534246576</v>
      </c>
      <c r="AQ639">
        <v>1</v>
      </c>
      <c r="AS639" s="24">
        <v>1</v>
      </c>
      <c r="AT639" s="24">
        <v>0</v>
      </c>
      <c r="AU639" s="27"/>
      <c r="AV639" s="27"/>
      <c r="AW639" s="22">
        <v>37300</v>
      </c>
      <c r="AX639" s="22" t="str">
        <f>IF(ISERROR(VLOOKUP($J639,'[2]early late'!$G$1:$BT$134,7,FALSE)),"",VLOOKUP($J639,'[2]early late'!$G$1:$BT$134,7,FALSE))</f>
        <v/>
      </c>
      <c r="AY639" s="22">
        <v>37336</v>
      </c>
      <c r="AZ639" s="27">
        <v>1.2666666666666699</v>
      </c>
      <c r="BA639" t="s">
        <v>101</v>
      </c>
      <c r="BB639" s="25">
        <f t="shared" si="550"/>
        <v>0</v>
      </c>
      <c r="BC639" s="27">
        <v>2.85</v>
      </c>
      <c r="BD639" s="27">
        <v>9.83</v>
      </c>
      <c r="BE639" s="27">
        <v>3.58</v>
      </c>
      <c r="BF639" s="27">
        <v>14.78</v>
      </c>
      <c r="BG639" s="27" t="str">
        <f>IF(ISERROR(VLOOKUP($J639,'[2]early late'!$G$1:$BT$134,8,FALSE)),"",VLOOKUP($J639,'[2]early late'!$G$1:$BT$134,8,FALSE))</f>
        <v/>
      </c>
      <c r="BH639" s="27" t="str">
        <f>IF(ISERROR(VLOOKUP($J639,'[2]early late'!$G$1:$BT$134,9,FALSE)),"",VLOOKUP($J639,'[2]early late'!$G$1:$BT$134,9,FALSE))</f>
        <v/>
      </c>
      <c r="BI639" s="27"/>
      <c r="BJ639">
        <v>2.93</v>
      </c>
      <c r="BK639">
        <v>11.24</v>
      </c>
      <c r="BM639" s="28" t="s">
        <v>323</v>
      </c>
      <c r="BN639" s="28" t="str">
        <f>IF(ISERROR(VLOOKUP($J639,'[2]early late'!$G$1:$BT$134,40,FALSE)),"",VLOOKUP($J639,'[2]early late'!$G$1:$BT$134,40,FALSE))</f>
        <v/>
      </c>
      <c r="BO639" s="28" t="str">
        <f>IF(ISERROR(VLOOKUP($J639,'[2]early late'!$G$1:$BT$134,41,FALSE)),"",VLOOKUP($J639,'[2]early late'!$G$1:$BT$134,41,FALSE))</f>
        <v/>
      </c>
      <c r="BP639">
        <f t="shared" si="502"/>
        <v>0.73</v>
      </c>
      <c r="BQ639">
        <f t="shared" si="534"/>
        <v>4.9499999999999993</v>
      </c>
      <c r="BR639">
        <f t="shared" si="535"/>
        <v>4.2199999999999989</v>
      </c>
      <c r="BS639">
        <f t="shared" si="503"/>
        <v>8.0000000000000071E-2</v>
      </c>
      <c r="BT639">
        <f t="shared" si="536"/>
        <v>1.4100000000000001</v>
      </c>
      <c r="BU639">
        <f t="shared" si="537"/>
        <v>1.33</v>
      </c>
      <c r="BW639" s="24">
        <f t="shared" si="551"/>
        <v>0</v>
      </c>
      <c r="BX639" s="24">
        <f t="shared" si="538"/>
        <v>0.27</v>
      </c>
      <c r="BY639" s="24">
        <f t="shared" si="539"/>
        <v>1.9900000000000002</v>
      </c>
      <c r="BZ639" s="24">
        <f t="shared" si="540"/>
        <v>-1.0999999999999996</v>
      </c>
      <c r="CA639" s="24">
        <f t="shared" si="541"/>
        <v>0</v>
      </c>
      <c r="CB639" s="24" t="str">
        <f t="shared" si="504"/>
        <v/>
      </c>
      <c r="CC639" s="24">
        <f t="shared" si="542"/>
        <v>0</v>
      </c>
      <c r="CD639" s="25">
        <f t="shared" si="543"/>
        <v>0</v>
      </c>
      <c r="CE639" s="24">
        <f t="shared" si="544"/>
        <v>0</v>
      </c>
      <c r="CF639">
        <f t="shared" si="545"/>
        <v>1</v>
      </c>
      <c r="CG639">
        <f t="shared" si="505"/>
        <v>1</v>
      </c>
      <c r="CH639">
        <f t="shared" si="506"/>
        <v>0</v>
      </c>
      <c r="CI639">
        <f t="shared" si="507"/>
        <v>1</v>
      </c>
      <c r="CJ639">
        <f t="shared" si="508"/>
        <v>1</v>
      </c>
      <c r="CK639" t="str">
        <f t="shared" si="515"/>
        <v/>
      </c>
      <c r="CL639" t="str">
        <f t="shared" si="520"/>
        <v/>
      </c>
      <c r="CM639" t="str">
        <f t="shared" si="521"/>
        <v/>
      </c>
      <c r="CN639" t="str">
        <f t="shared" si="546"/>
        <v/>
      </c>
      <c r="CO639" t="str">
        <f t="shared" si="547"/>
        <v/>
      </c>
    </row>
    <row r="640" spans="1:93" ht="16" x14ac:dyDescent="0.2">
      <c r="A640">
        <v>632</v>
      </c>
      <c r="B640" t="s">
        <v>1116</v>
      </c>
      <c r="C640" t="s">
        <v>94</v>
      </c>
      <c r="D640" t="s">
        <v>1117</v>
      </c>
      <c r="E640" t="s">
        <v>505</v>
      </c>
      <c r="F640" t="s">
        <v>97</v>
      </c>
      <c r="G640">
        <v>90266</v>
      </c>
      <c r="H640" t="s">
        <v>1118</v>
      </c>
      <c r="J640" t="str">
        <f t="shared" si="527"/>
        <v>Peter Roberts_0</v>
      </c>
      <c r="K640" s="22">
        <v>19913</v>
      </c>
      <c r="L640">
        <v>1</v>
      </c>
      <c r="M640" s="22" t="s">
        <v>888</v>
      </c>
      <c r="N640" s="22"/>
      <c r="O640">
        <v>0</v>
      </c>
      <c r="P640">
        <v>0</v>
      </c>
      <c r="Q640">
        <v>0</v>
      </c>
      <c r="R640">
        <f t="shared" si="528"/>
        <v>0</v>
      </c>
      <c r="S640">
        <f t="shared" si="529"/>
        <v>0</v>
      </c>
      <c r="T640">
        <f t="shared" si="530"/>
        <v>0</v>
      </c>
      <c r="U640">
        <f t="shared" si="531"/>
        <v>0</v>
      </c>
      <c r="V640">
        <f t="shared" si="532"/>
        <v>0</v>
      </c>
      <c r="W640">
        <f t="shared" si="549"/>
        <v>0</v>
      </c>
      <c r="X640">
        <f t="shared" si="533"/>
        <v>0</v>
      </c>
      <c r="Y640" s="22"/>
      <c r="Z640">
        <v>0</v>
      </c>
      <c r="AA640" s="31">
        <f t="shared" si="526"/>
        <v>0</v>
      </c>
      <c r="AB640">
        <f t="shared" si="516"/>
        <v>0</v>
      </c>
      <c r="AC640">
        <v>0</v>
      </c>
      <c r="AD640">
        <v>0</v>
      </c>
      <c r="AE640">
        <f t="shared" si="524"/>
        <v>0</v>
      </c>
      <c r="AF640">
        <f t="shared" si="548"/>
        <v>0</v>
      </c>
      <c r="AG640">
        <f t="shared" si="525"/>
        <v>0</v>
      </c>
      <c r="AH640">
        <v>0</v>
      </c>
      <c r="AJ640">
        <f t="shared" si="517"/>
        <v>0</v>
      </c>
      <c r="AK640" s="22"/>
      <c r="AL640">
        <v>24</v>
      </c>
      <c r="AN640">
        <v>19</v>
      </c>
      <c r="AO640" s="24">
        <v>1</v>
      </c>
      <c r="AP640" s="25">
        <f t="shared" si="501"/>
        <v>47.558904109589044</v>
      </c>
      <c r="AQ640">
        <v>1</v>
      </c>
      <c r="AS640" s="24">
        <v>0</v>
      </c>
      <c r="AT640" s="24">
        <v>0</v>
      </c>
      <c r="AU640" s="27"/>
      <c r="AV640" s="27"/>
      <c r="AW640" s="22">
        <v>37526</v>
      </c>
      <c r="AX640" s="22" t="str">
        <f>IF(ISERROR(VLOOKUP($J640,'[2]early late'!$G$1:$BT$134,7,FALSE)),"",VLOOKUP($J640,'[2]early late'!$G$1:$BT$134,7,FALSE))</f>
        <v/>
      </c>
      <c r="AY640" s="22">
        <v>37602</v>
      </c>
      <c r="AZ640" s="27">
        <v>2.5</v>
      </c>
      <c r="BA640" t="s">
        <v>118</v>
      </c>
      <c r="BB640" s="25">
        <f t="shared" si="550"/>
        <v>1</v>
      </c>
      <c r="BC640" s="27">
        <v>2.11</v>
      </c>
      <c r="BD640" s="27">
        <v>11.32</v>
      </c>
      <c r="BE640" s="27">
        <v>3.42</v>
      </c>
      <c r="BF640" s="27">
        <v>17.52</v>
      </c>
      <c r="BG640" s="27" t="str">
        <f>IF(ISERROR(VLOOKUP($J640,'[2]early late'!$G$1:$BT$134,8,FALSE)),"",VLOOKUP($J640,'[2]early late'!$G$1:$BT$134,8,FALSE))</f>
        <v/>
      </c>
      <c r="BH640" s="27" t="str">
        <f>IF(ISERROR(VLOOKUP($J640,'[2]early late'!$G$1:$BT$134,9,FALSE)),"",VLOOKUP($J640,'[2]early late'!$G$1:$BT$134,9,FALSE))</f>
        <v/>
      </c>
      <c r="BI640" s="27"/>
      <c r="BJ640">
        <v>2.83</v>
      </c>
      <c r="BK640">
        <v>13.96</v>
      </c>
      <c r="BM640" s="28" t="s">
        <v>529</v>
      </c>
      <c r="BN640" s="28" t="str">
        <f>IF(ISERROR(VLOOKUP($J640,'[2]early late'!$G$1:$BT$134,40,FALSE)),"",VLOOKUP($J640,'[2]early late'!$G$1:$BT$134,40,FALSE))</f>
        <v/>
      </c>
      <c r="BO640" s="28" t="str">
        <f>IF(ISERROR(VLOOKUP($J640,'[2]early late'!$G$1:$BT$134,41,FALSE)),"",VLOOKUP($J640,'[2]early late'!$G$1:$BT$134,41,FALSE))</f>
        <v/>
      </c>
      <c r="BP640">
        <f t="shared" si="502"/>
        <v>1.31</v>
      </c>
      <c r="BQ640">
        <f t="shared" si="534"/>
        <v>6.1999999999999993</v>
      </c>
      <c r="BR640">
        <f t="shared" si="535"/>
        <v>4.8899999999999988</v>
      </c>
      <c r="BS640">
        <f t="shared" si="503"/>
        <v>0.7200000000000002</v>
      </c>
      <c r="BT640">
        <f t="shared" si="536"/>
        <v>2.6400000000000006</v>
      </c>
      <c r="BU640">
        <f t="shared" si="537"/>
        <v>1.92</v>
      </c>
      <c r="BW640" s="24">
        <f t="shared" si="551"/>
        <v>0</v>
      </c>
      <c r="BX640" s="24">
        <f t="shared" si="538"/>
        <v>0.91000000000000014</v>
      </c>
      <c r="BY640" s="24">
        <f t="shared" si="539"/>
        <v>2.4899999999999998</v>
      </c>
      <c r="BZ640" s="24">
        <f t="shared" si="540"/>
        <v>-1.0099999999999998</v>
      </c>
      <c r="CA640" s="24">
        <f t="shared" si="541"/>
        <v>0</v>
      </c>
      <c r="CB640" s="24" t="str">
        <f t="shared" si="504"/>
        <v/>
      </c>
      <c r="CC640" s="24">
        <f t="shared" si="542"/>
        <v>0</v>
      </c>
      <c r="CD640" s="25">
        <f t="shared" si="543"/>
        <v>0</v>
      </c>
      <c r="CE640" s="24">
        <f t="shared" si="544"/>
        <v>0</v>
      </c>
      <c r="CF640">
        <f t="shared" si="545"/>
        <v>1</v>
      </c>
      <c r="CG640">
        <f t="shared" si="505"/>
        <v>1</v>
      </c>
      <c r="CH640">
        <f t="shared" si="506"/>
        <v>0</v>
      </c>
      <c r="CI640">
        <f t="shared" si="507"/>
        <v>1</v>
      </c>
      <c r="CJ640">
        <f t="shared" si="508"/>
        <v>1</v>
      </c>
      <c r="CK640" t="str">
        <f t="shared" si="515"/>
        <v/>
      </c>
      <c r="CL640" t="str">
        <f t="shared" si="520"/>
        <v/>
      </c>
      <c r="CM640" t="str">
        <f t="shared" si="521"/>
        <v/>
      </c>
      <c r="CN640" t="str">
        <f t="shared" si="546"/>
        <v/>
      </c>
      <c r="CO640" t="str">
        <f t="shared" si="547"/>
        <v/>
      </c>
    </row>
    <row r="641" spans="1:93" ht="16" x14ac:dyDescent="0.2">
      <c r="A641">
        <v>633</v>
      </c>
      <c r="B641" t="s">
        <v>1120</v>
      </c>
      <c r="C641" t="s">
        <v>94</v>
      </c>
      <c r="J641" t="str">
        <f t="shared" si="527"/>
        <v>Peter Del Vecho_1</v>
      </c>
      <c r="K641" s="22">
        <v>21281</v>
      </c>
      <c r="L641">
        <v>0</v>
      </c>
      <c r="M641" s="22"/>
      <c r="N641" s="22"/>
      <c r="O641">
        <v>0</v>
      </c>
      <c r="P641">
        <v>0</v>
      </c>
      <c r="Q641">
        <v>0</v>
      </c>
      <c r="R641">
        <f t="shared" si="528"/>
        <v>0</v>
      </c>
      <c r="S641">
        <f t="shared" si="529"/>
        <v>0</v>
      </c>
      <c r="T641">
        <f t="shared" si="530"/>
        <v>0</v>
      </c>
      <c r="U641">
        <f t="shared" si="531"/>
        <v>0</v>
      </c>
      <c r="V641">
        <f t="shared" si="532"/>
        <v>0</v>
      </c>
      <c r="W641">
        <f t="shared" si="549"/>
        <v>0</v>
      </c>
      <c r="X641">
        <f t="shared" si="533"/>
        <v>0</v>
      </c>
      <c r="Y641" s="22"/>
      <c r="Z641">
        <v>0</v>
      </c>
      <c r="AA641" s="31">
        <f t="shared" si="526"/>
        <v>0</v>
      </c>
      <c r="AB641">
        <f t="shared" si="516"/>
        <v>0</v>
      </c>
      <c r="AC641">
        <v>0</v>
      </c>
      <c r="AD641">
        <v>0</v>
      </c>
      <c r="AE641">
        <f t="shared" si="524"/>
        <v>0</v>
      </c>
      <c r="AF641">
        <f t="shared" si="548"/>
        <v>0</v>
      </c>
      <c r="AG641">
        <f t="shared" si="525"/>
        <v>0</v>
      </c>
      <c r="AH641">
        <v>0</v>
      </c>
      <c r="AJ641">
        <f t="shared" si="517"/>
        <v>0</v>
      </c>
      <c r="AK641" s="22"/>
      <c r="AN641">
        <v>15</v>
      </c>
      <c r="AO641" s="24">
        <v>1</v>
      </c>
      <c r="AP641" s="25">
        <f t="shared" si="501"/>
        <v>51.61643835616438</v>
      </c>
      <c r="AQ641">
        <v>1</v>
      </c>
      <c r="AS641" s="24">
        <v>1</v>
      </c>
      <c r="AT641" s="24">
        <v>0</v>
      </c>
      <c r="AU641" s="27"/>
      <c r="AV641" s="27"/>
      <c r="AW641" s="29">
        <v>40396</v>
      </c>
      <c r="AX641" s="22" t="str">
        <f>IF(ISERROR(VLOOKUP($J641,'[2]early late'!$G$1:$BT$134,7,FALSE)),"",VLOOKUP($J641,'[2]early late'!$G$1:$BT$134,7,FALSE))</f>
        <v/>
      </c>
      <c r="AY641" s="29">
        <v>40574</v>
      </c>
      <c r="AZ641" s="27">
        <v>5.8333333333333304</v>
      </c>
      <c r="BA641" t="s">
        <v>101</v>
      </c>
      <c r="BB641" s="25">
        <f t="shared" si="550"/>
        <v>0</v>
      </c>
      <c r="BC641">
        <v>3.62</v>
      </c>
      <c r="BD641">
        <v>20.170000000000002</v>
      </c>
      <c r="BE641">
        <v>3.32</v>
      </c>
      <c r="BF641">
        <v>20.77</v>
      </c>
      <c r="BG641" s="27" t="str">
        <f>IF(ISERROR(VLOOKUP($J641,'[2]early late'!$G$1:$BT$134,8,FALSE)),"",VLOOKUP($J641,'[2]early late'!$G$1:$BT$134,8,FALSE))</f>
        <v/>
      </c>
      <c r="BH641" s="27" t="str">
        <f>IF(ISERROR(VLOOKUP($J641,'[2]early late'!$G$1:$BT$134,9,FALSE)),"",VLOOKUP($J641,'[2]early late'!$G$1:$BT$134,9,FALSE))</f>
        <v/>
      </c>
      <c r="BJ641">
        <v>3.17</v>
      </c>
      <c r="BK641">
        <v>20.79</v>
      </c>
      <c r="BN641" s="28" t="str">
        <f>IF(ISERROR(VLOOKUP($J641,'[2]early late'!$G$1:$BT$134,40,FALSE)),"",VLOOKUP($J641,'[2]early late'!$G$1:$BT$134,40,FALSE))</f>
        <v/>
      </c>
      <c r="BO641" s="28" t="str">
        <f>IF(ISERROR(VLOOKUP($J641,'[2]early late'!$G$1:$BT$134,41,FALSE)),"",VLOOKUP($J641,'[2]early late'!$G$1:$BT$134,41,FALSE))</f>
        <v/>
      </c>
      <c r="BP641">
        <f t="shared" si="502"/>
        <v>-0.30000000000000027</v>
      </c>
      <c r="BQ641">
        <f t="shared" si="534"/>
        <v>0.59999999999999787</v>
      </c>
      <c r="BR641">
        <f t="shared" si="535"/>
        <v>0.89999999999999813</v>
      </c>
      <c r="BS641">
        <f t="shared" si="503"/>
        <v>-0.45000000000000018</v>
      </c>
      <c r="BT641">
        <f t="shared" si="536"/>
        <v>0.61999999999999744</v>
      </c>
      <c r="BU641">
        <f t="shared" si="537"/>
        <v>1.0699999999999967</v>
      </c>
      <c r="BW641" s="24">
        <f t="shared" si="551"/>
        <v>0</v>
      </c>
      <c r="BX641" s="24">
        <f t="shared" si="538"/>
        <v>0.14000000000000012</v>
      </c>
      <c r="BY641" s="24">
        <f t="shared" si="539"/>
        <v>1.7200000000000002</v>
      </c>
      <c r="BZ641" s="24">
        <f t="shared" si="540"/>
        <v>0.60999999999999988</v>
      </c>
      <c r="CA641" s="24">
        <f t="shared" si="541"/>
        <v>0</v>
      </c>
      <c r="CB641" s="24" t="str">
        <f t="shared" si="504"/>
        <v/>
      </c>
      <c r="CC641" s="24">
        <f t="shared" si="542"/>
        <v>0</v>
      </c>
      <c r="CD641" s="25">
        <f t="shared" si="543"/>
        <v>0</v>
      </c>
      <c r="CE641" s="24">
        <f t="shared" si="544"/>
        <v>1</v>
      </c>
      <c r="CF641">
        <f t="shared" si="545"/>
        <v>1</v>
      </c>
      <c r="CG641">
        <f t="shared" si="505"/>
        <v>1</v>
      </c>
      <c r="CH641">
        <f t="shared" si="506"/>
        <v>0</v>
      </c>
      <c r="CI641">
        <f t="shared" si="507"/>
        <v>1</v>
      </c>
      <c r="CJ641">
        <f t="shared" si="508"/>
        <v>1</v>
      </c>
      <c r="CK641" t="str">
        <f t="shared" si="515"/>
        <v/>
      </c>
      <c r="CL641" t="str">
        <f t="shared" si="520"/>
        <v/>
      </c>
      <c r="CM641" t="str">
        <f t="shared" si="521"/>
        <v/>
      </c>
      <c r="CN641" t="str">
        <f t="shared" si="546"/>
        <v/>
      </c>
      <c r="CO641" t="str">
        <f t="shared" si="547"/>
        <v/>
      </c>
    </row>
    <row r="642" spans="1:93" ht="16" x14ac:dyDescent="0.2">
      <c r="A642">
        <v>634</v>
      </c>
      <c r="B642" t="s">
        <v>1121</v>
      </c>
      <c r="C642" t="s">
        <v>94</v>
      </c>
      <c r="D642" t="s">
        <v>1122</v>
      </c>
      <c r="E642" t="s">
        <v>109</v>
      </c>
      <c r="F642" t="s">
        <v>97</v>
      </c>
      <c r="G642">
        <v>90008</v>
      </c>
      <c r="H642" t="s">
        <v>1123</v>
      </c>
      <c r="J642" t="str">
        <f t="shared" si="527"/>
        <v>Ralph Crayton_1</v>
      </c>
      <c r="K642" s="22">
        <v>18505</v>
      </c>
      <c r="L642">
        <v>0</v>
      </c>
      <c r="M642" s="22"/>
      <c r="N642" s="22"/>
      <c r="O642">
        <v>0</v>
      </c>
      <c r="P642">
        <v>0</v>
      </c>
      <c r="Q642">
        <v>0</v>
      </c>
      <c r="R642">
        <f t="shared" si="528"/>
        <v>0</v>
      </c>
      <c r="S642">
        <f t="shared" si="529"/>
        <v>0</v>
      </c>
      <c r="T642">
        <f t="shared" si="530"/>
        <v>0</v>
      </c>
      <c r="U642">
        <f t="shared" si="531"/>
        <v>0</v>
      </c>
      <c r="V642">
        <f t="shared" si="532"/>
        <v>0</v>
      </c>
      <c r="W642">
        <f t="shared" si="549"/>
        <v>0</v>
      </c>
      <c r="X642">
        <f t="shared" si="533"/>
        <v>0</v>
      </c>
      <c r="Y642" s="22"/>
      <c r="Z642">
        <v>0</v>
      </c>
      <c r="AA642" s="31">
        <f t="shared" si="526"/>
        <v>0</v>
      </c>
      <c r="AB642">
        <f t="shared" si="516"/>
        <v>0</v>
      </c>
      <c r="AC642">
        <v>0</v>
      </c>
      <c r="AD642">
        <v>0</v>
      </c>
      <c r="AE642">
        <f t="shared" si="524"/>
        <v>0</v>
      </c>
      <c r="AF642">
        <f t="shared" si="548"/>
        <v>0</v>
      </c>
      <c r="AG642">
        <f t="shared" si="525"/>
        <v>0</v>
      </c>
      <c r="AH642">
        <v>0</v>
      </c>
      <c r="AJ642">
        <f t="shared" si="517"/>
        <v>0</v>
      </c>
      <c r="AK642" s="22"/>
      <c r="AN642">
        <v>15</v>
      </c>
      <c r="AO642" s="24">
        <v>1</v>
      </c>
      <c r="AP642" s="25">
        <f t="shared" si="501"/>
        <v>56.465753424657535</v>
      </c>
      <c r="AQ642">
        <v>1</v>
      </c>
      <c r="AS642" s="24">
        <v>1</v>
      </c>
      <c r="AT642" s="24">
        <v>0</v>
      </c>
      <c r="AU642" s="27"/>
      <c r="AV642" s="27"/>
      <c r="AW642" s="22">
        <v>39416</v>
      </c>
      <c r="AX642" s="22" t="str">
        <f>IF(ISERROR(VLOOKUP($J642,'[2]early late'!$G$1:$BT$134,7,FALSE)),"",VLOOKUP($J642,'[2]early late'!$G$1:$BT$134,7,FALSE))</f>
        <v/>
      </c>
      <c r="AY642" s="22">
        <v>39524</v>
      </c>
      <c r="AZ642" s="27">
        <v>3.56666666666667</v>
      </c>
      <c r="BA642" t="s">
        <v>101</v>
      </c>
      <c r="BB642" s="25">
        <f t="shared" si="550"/>
        <v>0</v>
      </c>
      <c r="BC642" s="27">
        <v>1.93</v>
      </c>
      <c r="BD642" s="27">
        <v>20.14</v>
      </c>
      <c r="BE642" s="27">
        <v>4.05</v>
      </c>
      <c r="BF642" s="27">
        <v>22.83</v>
      </c>
      <c r="BG642" s="27" t="str">
        <f>IF(ISERROR(VLOOKUP($J642,'[2]early late'!$G$1:$BT$134,8,FALSE)),"",VLOOKUP($J642,'[2]early late'!$G$1:$BT$134,8,FALSE))</f>
        <v/>
      </c>
      <c r="BH642" s="27" t="str">
        <f>IF(ISERROR(VLOOKUP($J642,'[2]early late'!$G$1:$BT$134,9,FALSE)),"",VLOOKUP($J642,'[2]early late'!$G$1:$BT$134,9,FALSE))</f>
        <v/>
      </c>
      <c r="BI642" s="27"/>
      <c r="BJ642" s="27">
        <v>2.52</v>
      </c>
      <c r="BK642" s="27">
        <v>19.72</v>
      </c>
      <c r="BM642" s="28"/>
      <c r="BN642" s="28" t="str">
        <f>IF(ISERROR(VLOOKUP($J642,'[2]early late'!$G$1:$BT$134,40,FALSE)),"",VLOOKUP($J642,'[2]early late'!$G$1:$BT$134,40,FALSE))</f>
        <v/>
      </c>
      <c r="BO642" s="28" t="str">
        <f>IF(ISERROR(VLOOKUP($J642,'[2]early late'!$G$1:$BT$134,41,FALSE)),"",VLOOKUP($J642,'[2]early late'!$G$1:$BT$134,41,FALSE))</f>
        <v/>
      </c>
      <c r="BP642">
        <f t="shared" si="502"/>
        <v>2.12</v>
      </c>
      <c r="BQ642">
        <f t="shared" si="534"/>
        <v>2.6899999999999977</v>
      </c>
      <c r="BR642">
        <f t="shared" si="535"/>
        <v>0.56999999999999762</v>
      </c>
      <c r="BS642">
        <f t="shared" si="503"/>
        <v>0.59000000000000008</v>
      </c>
      <c r="BT642">
        <f t="shared" si="536"/>
        <v>-0.42000000000000171</v>
      </c>
      <c r="BU642">
        <f t="shared" si="537"/>
        <v>-1.0100000000000016</v>
      </c>
      <c r="BW642" s="24">
        <f t="shared" si="551"/>
        <v>0</v>
      </c>
      <c r="BX642" s="24">
        <f t="shared" si="538"/>
        <v>-1.4919999999999995</v>
      </c>
      <c r="BY642" s="24">
        <f t="shared" si="539"/>
        <v>1.25</v>
      </c>
      <c r="BZ642" s="24">
        <f t="shared" si="540"/>
        <v>-1.1600000000000001</v>
      </c>
      <c r="CA642" s="24">
        <f t="shared" si="541"/>
        <v>0</v>
      </c>
      <c r="CB642" s="24" t="str">
        <f t="shared" si="504"/>
        <v/>
      </c>
      <c r="CC642" s="24">
        <f t="shared" si="542"/>
        <v>0</v>
      </c>
      <c r="CD642" s="25">
        <f t="shared" si="543"/>
        <v>0</v>
      </c>
      <c r="CE642" s="24">
        <f t="shared" si="544"/>
        <v>0</v>
      </c>
      <c r="CF642">
        <f t="shared" si="545"/>
        <v>1</v>
      </c>
      <c r="CG642">
        <f t="shared" si="505"/>
        <v>1</v>
      </c>
      <c r="CH642">
        <f t="shared" si="506"/>
        <v>0</v>
      </c>
      <c r="CI642">
        <f t="shared" si="507"/>
        <v>0</v>
      </c>
      <c r="CJ642">
        <f t="shared" si="508"/>
        <v>1</v>
      </c>
      <c r="CK642" t="str">
        <f t="shared" si="515"/>
        <v/>
      </c>
      <c r="CL642" t="str">
        <f t="shared" si="520"/>
        <v/>
      </c>
      <c r="CM642" t="str">
        <f t="shared" si="521"/>
        <v/>
      </c>
      <c r="CN642" t="str">
        <f t="shared" si="546"/>
        <v/>
      </c>
      <c r="CO642" t="str">
        <f t="shared" si="547"/>
        <v/>
      </c>
    </row>
    <row r="643" spans="1:93" ht="16" hidden="1" x14ac:dyDescent="0.2">
      <c r="A643">
        <v>635</v>
      </c>
      <c r="B643" t="s">
        <v>1124</v>
      </c>
      <c r="C643" t="s">
        <v>94</v>
      </c>
      <c r="J643" t="str">
        <f t="shared" si="527"/>
        <v>Ralph Kuhns_0</v>
      </c>
      <c r="K643" s="22">
        <v>14137</v>
      </c>
      <c r="L643">
        <v>1</v>
      </c>
      <c r="M643" s="22" t="s">
        <v>1125</v>
      </c>
      <c r="N643" s="22"/>
      <c r="O643">
        <v>1</v>
      </c>
      <c r="P643">
        <v>1</v>
      </c>
      <c r="Q643">
        <v>0</v>
      </c>
      <c r="R643">
        <f t="shared" si="528"/>
        <v>0</v>
      </c>
      <c r="S643">
        <f t="shared" si="529"/>
        <v>0</v>
      </c>
      <c r="T643">
        <f t="shared" si="530"/>
        <v>0</v>
      </c>
      <c r="U643">
        <f t="shared" si="531"/>
        <v>0</v>
      </c>
      <c r="V643">
        <f t="shared" si="532"/>
        <v>0</v>
      </c>
      <c r="W643">
        <f t="shared" si="549"/>
        <v>0</v>
      </c>
      <c r="X643">
        <f t="shared" si="533"/>
        <v>0</v>
      </c>
      <c r="Y643" s="22" t="s">
        <v>1680</v>
      </c>
      <c r="Z643">
        <v>0</v>
      </c>
      <c r="AA643" s="31">
        <f t="shared" si="526"/>
        <v>0</v>
      </c>
      <c r="AB643">
        <f t="shared" si="516"/>
        <v>1</v>
      </c>
      <c r="AC643">
        <v>0</v>
      </c>
      <c r="AD643">
        <v>1</v>
      </c>
      <c r="AE643">
        <f t="shared" si="524"/>
        <v>0</v>
      </c>
      <c r="AF643">
        <v>1</v>
      </c>
      <c r="AG643">
        <v>0</v>
      </c>
      <c r="AH643">
        <v>1</v>
      </c>
      <c r="AI643" t="s">
        <v>1127</v>
      </c>
      <c r="AJ643">
        <f t="shared" si="517"/>
        <v>0</v>
      </c>
      <c r="AK643" s="22"/>
      <c r="AN643" t="str">
        <f>IF(ISERROR(VLOOKUP($J643,'[2]early late'!$G$1:$BT$134,6,FALSE)),"",VLOOKUP($J643,'[2]early late'!$G$1:$BT$134,6,FALSE))</f>
        <v/>
      </c>
      <c r="AO643" s="24">
        <v>1</v>
      </c>
      <c r="AP643" s="25">
        <f t="shared" si="501"/>
        <v>67.789041095890411</v>
      </c>
      <c r="AQ643">
        <v>1</v>
      </c>
      <c r="AS643" s="24">
        <v>0</v>
      </c>
      <c r="AT643" s="24">
        <v>0</v>
      </c>
      <c r="AU643" s="27"/>
      <c r="AV643" s="27"/>
      <c r="AW643" s="29">
        <v>39240</v>
      </c>
      <c r="AX643" s="22" t="str">
        <f>IF(ISERROR(VLOOKUP($J643,'[2]early late'!$G$1:$BT$134,7,FALSE)),"",VLOOKUP($J643,'[2]early late'!$G$1:$BT$134,7,FALSE))</f>
        <v/>
      </c>
      <c r="AY643" s="29">
        <v>39307</v>
      </c>
      <c r="AZ643" s="27">
        <v>2.2000000000000002</v>
      </c>
      <c r="BA643" t="s">
        <v>118</v>
      </c>
      <c r="BB643" s="25">
        <f t="shared" si="550"/>
        <v>1</v>
      </c>
      <c r="BC643">
        <v>3.42</v>
      </c>
      <c r="BD643">
        <v>14.95</v>
      </c>
      <c r="BE643">
        <v>4.22</v>
      </c>
      <c r="BF643">
        <v>18.23</v>
      </c>
      <c r="BG643" s="27" t="str">
        <f>IF(ISERROR(VLOOKUP($J643,'[2]early late'!$G$1:$BT$134,8,FALSE)),"",VLOOKUP($J643,'[2]early late'!$G$1:$BT$134,8,FALSE))</f>
        <v/>
      </c>
      <c r="BH643" s="27" t="str">
        <f>IF(ISERROR(VLOOKUP($J643,'[2]early late'!$G$1:$BT$134,9,FALSE)),"",VLOOKUP($J643,'[2]early late'!$G$1:$BT$134,9,FALSE))</f>
        <v/>
      </c>
      <c r="BJ643">
        <v>4.1100000000000003</v>
      </c>
      <c r="BK643">
        <v>14.14</v>
      </c>
      <c r="BN643" s="28" t="str">
        <f>IF(ISERROR(VLOOKUP($J643,'[2]early late'!$G$1:$BT$134,40,FALSE)),"",VLOOKUP($J643,'[2]early late'!$G$1:$BT$134,40,FALSE))</f>
        <v/>
      </c>
      <c r="BO643" s="28" t="str">
        <f>IF(ISERROR(VLOOKUP($J643,'[2]early late'!$G$1:$BT$134,41,FALSE)),"",VLOOKUP($J643,'[2]early late'!$G$1:$BT$134,41,FALSE))</f>
        <v/>
      </c>
      <c r="BP643">
        <f t="shared" si="502"/>
        <v>0.79999999999999982</v>
      </c>
      <c r="BQ643">
        <f t="shared" si="534"/>
        <v>3.2800000000000011</v>
      </c>
      <c r="BR643">
        <f t="shared" si="535"/>
        <v>2.4800000000000013</v>
      </c>
      <c r="BS643">
        <f t="shared" si="503"/>
        <v>0.69000000000000039</v>
      </c>
      <c r="BT643">
        <f t="shared" si="536"/>
        <v>-0.80999999999999872</v>
      </c>
      <c r="BU643">
        <f t="shared" si="537"/>
        <v>-1.4999999999999982</v>
      </c>
      <c r="BW643" s="24">
        <f t="shared" si="551"/>
        <v>0</v>
      </c>
      <c r="BX643" s="24">
        <f t="shared" si="538"/>
        <v>0.60000000000000053</v>
      </c>
      <c r="BY643" s="24">
        <f t="shared" si="539"/>
        <v>1.06</v>
      </c>
      <c r="BZ643" s="24">
        <f t="shared" si="540"/>
        <v>0.20999999999999996</v>
      </c>
      <c r="CA643" s="24">
        <f t="shared" si="541"/>
        <v>0</v>
      </c>
      <c r="CB643" s="24" t="str">
        <f t="shared" si="504"/>
        <v/>
      </c>
      <c r="CC643" s="24">
        <f t="shared" si="542"/>
        <v>1</v>
      </c>
      <c r="CD643" s="25">
        <f t="shared" si="543"/>
        <v>0</v>
      </c>
      <c r="CE643" s="24">
        <f t="shared" si="544"/>
        <v>1</v>
      </c>
      <c r="CF643">
        <f t="shared" si="545"/>
        <v>1</v>
      </c>
      <c r="CG643">
        <f t="shared" si="505"/>
        <v>1</v>
      </c>
      <c r="CH643">
        <f t="shared" si="506"/>
        <v>0</v>
      </c>
      <c r="CI643">
        <f t="shared" si="507"/>
        <v>1</v>
      </c>
      <c r="CJ643">
        <f t="shared" si="508"/>
        <v>1</v>
      </c>
      <c r="CK643" t="str">
        <f t="shared" si="515"/>
        <v/>
      </c>
      <c r="CL643" t="str">
        <f t="shared" si="520"/>
        <v/>
      </c>
      <c r="CM643" t="str">
        <f t="shared" si="521"/>
        <v/>
      </c>
      <c r="CN643" t="str">
        <f t="shared" si="546"/>
        <v/>
      </c>
      <c r="CO643">
        <f t="shared" si="547"/>
        <v>1</v>
      </c>
    </row>
    <row r="644" spans="1:93" ht="16" x14ac:dyDescent="0.2">
      <c r="A644">
        <v>636</v>
      </c>
      <c r="B644" t="s">
        <v>1128</v>
      </c>
      <c r="C644" t="s">
        <v>94</v>
      </c>
      <c r="D644" t="s">
        <v>1129</v>
      </c>
      <c r="E644" t="s">
        <v>308</v>
      </c>
      <c r="F644" t="s">
        <v>97</v>
      </c>
      <c r="G644">
        <v>91436</v>
      </c>
      <c r="H644" t="s">
        <v>1130</v>
      </c>
      <c r="J644" t="str">
        <f t="shared" si="527"/>
        <v>Richard Luke_0</v>
      </c>
      <c r="K644" s="22">
        <v>12921</v>
      </c>
      <c r="L644">
        <v>0</v>
      </c>
      <c r="M644" s="43"/>
      <c r="N644" s="43"/>
      <c r="O644">
        <v>0</v>
      </c>
      <c r="P644">
        <v>0</v>
      </c>
      <c r="Q644">
        <v>0</v>
      </c>
      <c r="R644">
        <f t="shared" si="528"/>
        <v>0</v>
      </c>
      <c r="S644">
        <f t="shared" si="529"/>
        <v>0</v>
      </c>
      <c r="T644">
        <f t="shared" si="530"/>
        <v>0</v>
      </c>
      <c r="U644">
        <f t="shared" si="531"/>
        <v>0</v>
      </c>
      <c r="V644">
        <f t="shared" si="532"/>
        <v>0</v>
      </c>
      <c r="W644">
        <f t="shared" si="549"/>
        <v>0</v>
      </c>
      <c r="X644">
        <f t="shared" si="533"/>
        <v>0</v>
      </c>
      <c r="Y644" s="22"/>
      <c r="Z644">
        <v>0</v>
      </c>
      <c r="AA644" s="31">
        <f t="shared" si="526"/>
        <v>0</v>
      </c>
      <c r="AB644">
        <f t="shared" si="516"/>
        <v>0</v>
      </c>
      <c r="AC644">
        <v>0</v>
      </c>
      <c r="AD644">
        <v>0</v>
      </c>
      <c r="AE644">
        <f t="shared" si="524"/>
        <v>0</v>
      </c>
      <c r="AF644">
        <f t="shared" ref="AF644:AF683" si="552">IF(ISERROR(SEARCH("canth",Y644)),0,1)</f>
        <v>0</v>
      </c>
      <c r="AG644">
        <f t="shared" ref="AG644:AG683" si="553">IF(ISERROR(SEARCH("entro",Y644)),0,1)</f>
        <v>0</v>
      </c>
      <c r="AH644">
        <v>0</v>
      </c>
      <c r="AJ644">
        <f t="shared" si="517"/>
        <v>0</v>
      </c>
      <c r="AK644" s="22"/>
      <c r="AL644">
        <v>18</v>
      </c>
      <c r="AM644">
        <v>6</v>
      </c>
      <c r="AN644">
        <v>14</v>
      </c>
      <c r="AO644" s="24">
        <v>1</v>
      </c>
      <c r="AP644" s="25">
        <f t="shared" ref="AP644:AP683" si="554">DAYS360(K644,AW644)/365</f>
        <v>65.473972602739721</v>
      </c>
      <c r="AQ644">
        <v>1</v>
      </c>
      <c r="AS644" s="24">
        <v>0</v>
      </c>
      <c r="AT644" s="24">
        <v>0</v>
      </c>
      <c r="AU644" s="27"/>
      <c r="AV644" s="27"/>
      <c r="AW644" s="22">
        <v>37169</v>
      </c>
      <c r="AX644" s="22" t="str">
        <f>IF(ISERROR(VLOOKUP($J644,'[2]early late'!$G$1:$BT$134,7,FALSE)),"",VLOOKUP($J644,'[2]early late'!$G$1:$BT$134,7,FALSE))</f>
        <v/>
      </c>
      <c r="AY644" s="22">
        <v>37788</v>
      </c>
      <c r="AZ644" s="27">
        <v>20.366666666666699</v>
      </c>
      <c r="BA644" t="s">
        <v>118</v>
      </c>
      <c r="BB644" s="25">
        <f t="shared" si="550"/>
        <v>1</v>
      </c>
      <c r="BC644" s="27">
        <v>1.99</v>
      </c>
      <c r="BD644" s="27">
        <v>12.1</v>
      </c>
      <c r="BE644" s="27">
        <v>1.64</v>
      </c>
      <c r="BF644" s="27">
        <v>10.28</v>
      </c>
      <c r="BG644" s="27" t="str">
        <f>IF(ISERROR(VLOOKUP($J644,'[2]early late'!$G$1:$BT$134,8,FALSE)),"",VLOOKUP($J644,'[2]early late'!$G$1:$BT$134,8,FALSE))</f>
        <v/>
      </c>
      <c r="BH644" s="27" t="str">
        <f>IF(ISERROR(VLOOKUP($J644,'[2]early late'!$G$1:$BT$134,9,FALSE)),"",VLOOKUP($J644,'[2]early late'!$G$1:$BT$134,9,FALSE))</f>
        <v/>
      </c>
      <c r="BI644" s="27"/>
      <c r="BJ644">
        <v>1.89</v>
      </c>
      <c r="BK644">
        <v>12</v>
      </c>
      <c r="BM644" s="28" t="s">
        <v>1133</v>
      </c>
      <c r="BN644" s="28" t="str">
        <f>IF(ISERROR(VLOOKUP($J644,'[2]early late'!$G$1:$BT$134,40,FALSE)),"",VLOOKUP($J644,'[2]early late'!$G$1:$BT$134,40,FALSE))</f>
        <v/>
      </c>
      <c r="BO644" s="28" t="str">
        <f>IF(ISERROR(VLOOKUP($J644,'[2]early late'!$G$1:$BT$134,41,FALSE)),"",VLOOKUP($J644,'[2]early late'!$G$1:$BT$134,41,FALSE))</f>
        <v/>
      </c>
      <c r="BP644">
        <f t="shared" ref="BP644:BP683" si="555">BE644-BC644</f>
        <v>-0.35000000000000009</v>
      </c>
      <c r="BQ644">
        <f t="shared" si="534"/>
        <v>-1.8200000000000003</v>
      </c>
      <c r="BR644">
        <f t="shared" si="535"/>
        <v>-1.4700000000000002</v>
      </c>
      <c r="BS644">
        <f t="shared" ref="BS644:BS683" si="556">IF(AND(ISNUMBER(BC644),ISNUMBER(BJ644)),BJ644-BC644,"")</f>
        <v>-0.10000000000000009</v>
      </c>
      <c r="BT644">
        <f t="shared" si="536"/>
        <v>-9.9999999999999645E-2</v>
      </c>
      <c r="BU644">
        <f t="shared" si="537"/>
        <v>0</v>
      </c>
      <c r="BW644" s="24">
        <f t="shared" si="551"/>
        <v>0</v>
      </c>
      <c r="BX644" s="24">
        <f t="shared" si="538"/>
        <v>-0.83000000000000029</v>
      </c>
      <c r="BY644" s="24">
        <f t="shared" si="539"/>
        <v>0.65999999999999992</v>
      </c>
      <c r="BZ644" s="24">
        <f t="shared" si="540"/>
        <v>0</v>
      </c>
      <c r="CA644" s="24">
        <f t="shared" si="541"/>
        <v>1</v>
      </c>
      <c r="CB644" s="24" t="str">
        <f t="shared" ref="CB644:CB683" si="557">IF(BW644=1,IF(BP644&lt;0.5,1,0),"")</f>
        <v/>
      </c>
      <c r="CC644" s="24">
        <f t="shared" si="542"/>
        <v>0</v>
      </c>
      <c r="CD644" s="25">
        <f t="shared" si="543"/>
        <v>0</v>
      </c>
      <c r="CE644" s="24">
        <f t="shared" si="544"/>
        <v>1</v>
      </c>
      <c r="CF644">
        <f t="shared" si="545"/>
        <v>1</v>
      </c>
      <c r="CG644">
        <f t="shared" ref="CG644:CG683" si="558">IF(CF644=1,IF(BJ644&gt;2.500000001,1,0),"")</f>
        <v>0</v>
      </c>
      <c r="CH644">
        <f t="shared" ref="CH644:CH683" si="559">IF(CF644=1,IF(BJ644-BC644&gt;1,1,0),"")</f>
        <v>0</v>
      </c>
      <c r="CI644">
        <f t="shared" ref="CI644:CI683" si="560">IF(CF644=1,IF(AND(BX644&lt;1,BX644&gt;-1),1,0),"")</f>
        <v>1</v>
      </c>
      <c r="CJ644">
        <f t="shared" ref="CJ644:CJ683" si="561">IF(CF644=1,IF(CG644+CI644&gt;0,1,0),"")</f>
        <v>1</v>
      </c>
      <c r="CK644" t="str">
        <f t="shared" si="515"/>
        <v/>
      </c>
      <c r="CL644" t="str">
        <f t="shared" si="520"/>
        <v/>
      </c>
      <c r="CM644" t="str">
        <f t="shared" si="521"/>
        <v/>
      </c>
      <c r="CN644" t="str">
        <f t="shared" si="546"/>
        <v/>
      </c>
      <c r="CO644" t="str">
        <f t="shared" si="547"/>
        <v/>
      </c>
    </row>
    <row r="645" spans="1:93" ht="16" x14ac:dyDescent="0.2">
      <c r="A645">
        <v>637</v>
      </c>
      <c r="B645" t="s">
        <v>1134</v>
      </c>
      <c r="C645" t="s">
        <v>94</v>
      </c>
      <c r="J645" t="str">
        <f t="shared" si="527"/>
        <v>Rita Weissman_1</v>
      </c>
      <c r="K645" s="22">
        <v>10048</v>
      </c>
      <c r="L645">
        <v>0</v>
      </c>
      <c r="M645" s="22"/>
      <c r="N645" s="22"/>
      <c r="O645">
        <v>0</v>
      </c>
      <c r="P645">
        <v>0</v>
      </c>
      <c r="Q645">
        <v>0</v>
      </c>
      <c r="R645">
        <f t="shared" si="528"/>
        <v>0</v>
      </c>
      <c r="S645">
        <f t="shared" si="529"/>
        <v>0</v>
      </c>
      <c r="T645">
        <f t="shared" si="530"/>
        <v>0</v>
      </c>
      <c r="U645">
        <f t="shared" si="531"/>
        <v>0</v>
      </c>
      <c r="V645">
        <f t="shared" si="532"/>
        <v>0</v>
      </c>
      <c r="W645">
        <f t="shared" si="549"/>
        <v>0</v>
      </c>
      <c r="X645">
        <f t="shared" si="533"/>
        <v>0</v>
      </c>
      <c r="Y645" s="22" t="s">
        <v>1681</v>
      </c>
      <c r="Z645">
        <v>0</v>
      </c>
      <c r="AA645" s="31">
        <f t="shared" si="526"/>
        <v>0</v>
      </c>
      <c r="AB645">
        <f t="shared" si="516"/>
        <v>0</v>
      </c>
      <c r="AC645">
        <v>0</v>
      </c>
      <c r="AD645">
        <v>0</v>
      </c>
      <c r="AE645">
        <f t="shared" si="524"/>
        <v>0</v>
      </c>
      <c r="AF645">
        <f t="shared" si="552"/>
        <v>0</v>
      </c>
      <c r="AG645">
        <f t="shared" si="553"/>
        <v>0</v>
      </c>
      <c r="AH645">
        <v>0</v>
      </c>
      <c r="AJ645">
        <f t="shared" si="517"/>
        <v>0</v>
      </c>
      <c r="AK645" s="22"/>
      <c r="AN645" t="str">
        <f>IF(ISERROR(VLOOKUP($J645,'[2]early late'!$G$1:$BT$134,6,FALSE)),"",VLOOKUP($J645,'[2]early late'!$G$1:$BT$134,6,FALSE))</f>
        <v/>
      </c>
      <c r="AO645" s="24">
        <v>2</v>
      </c>
      <c r="AP645" s="25">
        <f t="shared" si="554"/>
        <v>84.252054794520546</v>
      </c>
      <c r="AQ645">
        <v>1</v>
      </c>
      <c r="AS645" s="24">
        <v>1</v>
      </c>
      <c r="AT645" s="24">
        <v>0</v>
      </c>
      <c r="AU645" s="27"/>
      <c r="AV645" s="27"/>
      <c r="AW645" s="29">
        <v>41250</v>
      </c>
      <c r="AX645" s="22" t="str">
        <f>IF(ISERROR(VLOOKUP($J645,'[2]early late'!$G$1:$BT$134,7,FALSE)),"",VLOOKUP($J645,'[2]early late'!$G$1:$BT$134,7,FALSE))</f>
        <v/>
      </c>
      <c r="AY645" s="29">
        <v>41347</v>
      </c>
      <c r="AZ645" s="27">
        <v>3.2333333333333298</v>
      </c>
      <c r="BA645" t="s">
        <v>101</v>
      </c>
      <c r="BB645" s="25">
        <f t="shared" si="550"/>
        <v>0</v>
      </c>
      <c r="BC645">
        <v>4.63</v>
      </c>
      <c r="BD645">
        <v>18.02</v>
      </c>
      <c r="BE645">
        <v>2.86</v>
      </c>
      <c r="BF645">
        <v>21.75</v>
      </c>
      <c r="BG645" s="27" t="str">
        <f>IF(ISERROR(VLOOKUP($J645,'[2]early late'!$G$1:$BT$134,8,FALSE)),"",VLOOKUP($J645,'[2]early late'!$G$1:$BT$134,8,FALSE))</f>
        <v/>
      </c>
      <c r="BH645" s="27" t="str">
        <f>IF(ISERROR(VLOOKUP($J645,'[2]early late'!$G$1:$BT$134,9,FALSE)),"",VLOOKUP($J645,'[2]early late'!$G$1:$BT$134,9,FALSE))</f>
        <v/>
      </c>
      <c r="BJ645">
        <v>3.1</v>
      </c>
      <c r="BK645">
        <v>18.57</v>
      </c>
      <c r="BL645">
        <v>1</v>
      </c>
      <c r="BN645" s="28" t="str">
        <f>IF(ISERROR(VLOOKUP($J645,'[2]early late'!$G$1:$BT$134,40,FALSE)),"",VLOOKUP($J645,'[2]early late'!$G$1:$BT$134,40,FALSE))</f>
        <v/>
      </c>
      <c r="BO645" s="28" t="str">
        <f>IF(ISERROR(VLOOKUP($J645,'[2]early late'!$G$1:$BT$134,41,FALSE)),"",VLOOKUP($J645,'[2]early late'!$G$1:$BT$134,41,FALSE))</f>
        <v/>
      </c>
      <c r="BP645">
        <f t="shared" si="555"/>
        <v>-1.77</v>
      </c>
      <c r="BQ645">
        <f t="shared" si="534"/>
        <v>3.7300000000000004</v>
      </c>
      <c r="BR645">
        <f t="shared" si="535"/>
        <v>5.5</v>
      </c>
      <c r="BS645">
        <f t="shared" si="556"/>
        <v>-1.5299999999999998</v>
      </c>
      <c r="BT645">
        <f t="shared" si="536"/>
        <v>0.55000000000000071</v>
      </c>
      <c r="BU645">
        <f t="shared" si="537"/>
        <v>2.08</v>
      </c>
      <c r="BV645">
        <v>0</v>
      </c>
      <c r="BW645" s="24">
        <f t="shared" si="551"/>
        <v>0</v>
      </c>
      <c r="BX645" s="24">
        <f t="shared" si="538"/>
        <v>-0.37000000000000011</v>
      </c>
      <c r="BY645" s="24">
        <f t="shared" si="539"/>
        <v>1.38</v>
      </c>
      <c r="BZ645" s="24">
        <f t="shared" si="540"/>
        <v>-0.86000000000000032</v>
      </c>
      <c r="CA645" s="24">
        <f t="shared" si="541"/>
        <v>0</v>
      </c>
      <c r="CB645" s="24" t="str">
        <f t="shared" si="557"/>
        <v/>
      </c>
      <c r="CC645" s="24">
        <f t="shared" si="542"/>
        <v>0</v>
      </c>
      <c r="CD645" s="25">
        <f t="shared" si="543"/>
        <v>0</v>
      </c>
      <c r="CE645" s="24">
        <f t="shared" si="544"/>
        <v>1</v>
      </c>
      <c r="CF645">
        <f t="shared" si="545"/>
        <v>1</v>
      </c>
      <c r="CG645">
        <f t="shared" si="558"/>
        <v>1</v>
      </c>
      <c r="CH645">
        <f t="shared" si="559"/>
        <v>0</v>
      </c>
      <c r="CI645">
        <f t="shared" si="560"/>
        <v>1</v>
      </c>
      <c r="CJ645">
        <f t="shared" si="561"/>
        <v>1</v>
      </c>
      <c r="CK645" t="str">
        <f t="shared" si="515"/>
        <v/>
      </c>
      <c r="CL645" t="str">
        <f t="shared" si="520"/>
        <v/>
      </c>
      <c r="CM645" t="str">
        <f t="shared" si="521"/>
        <v/>
      </c>
      <c r="CN645" t="str">
        <f t="shared" si="546"/>
        <v/>
      </c>
      <c r="CO645" t="str">
        <f t="shared" si="547"/>
        <v/>
      </c>
    </row>
    <row r="646" spans="1:93" ht="16" x14ac:dyDescent="0.2">
      <c r="A646">
        <v>638</v>
      </c>
      <c r="B646" t="s">
        <v>1135</v>
      </c>
      <c r="C646" t="s">
        <v>94</v>
      </c>
      <c r="J646" t="str">
        <f t="shared" si="527"/>
        <v>Rochelle Carmona_1</v>
      </c>
      <c r="K646" s="22">
        <v>15210</v>
      </c>
      <c r="L646">
        <v>1</v>
      </c>
      <c r="M646" s="22" t="s">
        <v>582</v>
      </c>
      <c r="N646" s="22"/>
      <c r="O646">
        <v>1</v>
      </c>
      <c r="P646">
        <v>1</v>
      </c>
      <c r="Q646">
        <v>1</v>
      </c>
      <c r="R646">
        <f t="shared" si="528"/>
        <v>0</v>
      </c>
      <c r="S646">
        <f t="shared" si="529"/>
        <v>0</v>
      </c>
      <c r="T646">
        <f t="shared" si="530"/>
        <v>0</v>
      </c>
      <c r="U646">
        <f t="shared" si="531"/>
        <v>0</v>
      </c>
      <c r="V646">
        <f t="shared" si="532"/>
        <v>0</v>
      </c>
      <c r="W646">
        <f t="shared" si="549"/>
        <v>0</v>
      </c>
      <c r="X646">
        <f t="shared" si="533"/>
        <v>0</v>
      </c>
      <c r="Y646" s="22"/>
      <c r="Z646">
        <v>0</v>
      </c>
      <c r="AA646" s="31">
        <f t="shared" si="526"/>
        <v>0</v>
      </c>
      <c r="AB646">
        <f t="shared" si="516"/>
        <v>0</v>
      </c>
      <c r="AC646">
        <v>0</v>
      </c>
      <c r="AD646">
        <v>0</v>
      </c>
      <c r="AE646">
        <f t="shared" si="524"/>
        <v>0</v>
      </c>
      <c r="AF646">
        <f t="shared" si="552"/>
        <v>0</v>
      </c>
      <c r="AG646">
        <f t="shared" si="553"/>
        <v>0</v>
      </c>
      <c r="AH646">
        <v>0</v>
      </c>
      <c r="AJ646">
        <f t="shared" si="517"/>
        <v>0</v>
      </c>
      <c r="AK646" s="22"/>
      <c r="AL646">
        <v>25</v>
      </c>
      <c r="AN646">
        <v>14</v>
      </c>
      <c r="AO646" s="24">
        <v>2</v>
      </c>
      <c r="AP646" s="25">
        <f t="shared" si="554"/>
        <v>66.153424657534245</v>
      </c>
      <c r="AQ646">
        <v>1</v>
      </c>
      <c r="AS646" s="24">
        <v>1</v>
      </c>
      <c r="AT646" s="24">
        <v>0</v>
      </c>
      <c r="AU646" s="27"/>
      <c r="AV646" s="27"/>
      <c r="AW646" s="29">
        <v>39709</v>
      </c>
      <c r="AX646" s="22" t="str">
        <f>IF(ISERROR(VLOOKUP($J646,'[2]early late'!$G$1:$BT$134,7,FALSE)),"",VLOOKUP($J646,'[2]early late'!$G$1:$BT$134,7,FALSE))</f>
        <v/>
      </c>
      <c r="AY646" s="29">
        <v>39776</v>
      </c>
      <c r="AZ646" s="27">
        <v>2.2000000000000002</v>
      </c>
      <c r="BA646" t="s">
        <v>101</v>
      </c>
      <c r="BB646" s="25">
        <f t="shared" si="550"/>
        <v>0</v>
      </c>
      <c r="BC646">
        <v>3.79</v>
      </c>
      <c r="BD646">
        <v>13.54</v>
      </c>
      <c r="BE646">
        <v>3.99</v>
      </c>
      <c r="BF646">
        <v>13.04</v>
      </c>
      <c r="BG646" s="27" t="str">
        <f>IF(ISERROR(VLOOKUP($J646,'[2]early late'!$G$1:$BT$134,8,FALSE)),"",VLOOKUP($J646,'[2]early late'!$G$1:$BT$134,8,FALSE))</f>
        <v/>
      </c>
      <c r="BH646" s="27" t="str">
        <f>IF(ISERROR(VLOOKUP($J646,'[2]early late'!$G$1:$BT$134,9,FALSE)),"",VLOOKUP($J646,'[2]early late'!$G$1:$BT$134,9,FALSE))</f>
        <v/>
      </c>
      <c r="BJ646">
        <v>4.18</v>
      </c>
      <c r="BK646">
        <v>14.49</v>
      </c>
      <c r="BN646" s="28" t="str">
        <f>IF(ISERROR(VLOOKUP($J646,'[2]early late'!$G$1:$BT$134,40,FALSE)),"",VLOOKUP($J646,'[2]early late'!$G$1:$BT$134,40,FALSE))</f>
        <v/>
      </c>
      <c r="BO646" s="28" t="str">
        <f>IF(ISERROR(VLOOKUP($J646,'[2]early late'!$G$1:$BT$134,41,FALSE)),"",VLOOKUP($J646,'[2]early late'!$G$1:$BT$134,41,FALSE))</f>
        <v/>
      </c>
      <c r="BP646">
        <f t="shared" si="555"/>
        <v>0.20000000000000018</v>
      </c>
      <c r="BQ646">
        <f t="shared" si="534"/>
        <v>-0.5</v>
      </c>
      <c r="BR646">
        <f t="shared" si="535"/>
        <v>-0.70000000000000018</v>
      </c>
      <c r="BS646">
        <f t="shared" si="556"/>
        <v>0.38999999999999968</v>
      </c>
      <c r="BT646">
        <f t="shared" si="536"/>
        <v>0.95000000000000107</v>
      </c>
      <c r="BU646">
        <f t="shared" si="537"/>
        <v>0.5600000000000005</v>
      </c>
      <c r="BW646" s="24">
        <f t="shared" si="551"/>
        <v>0</v>
      </c>
      <c r="BX646" s="24">
        <f t="shared" si="538"/>
        <v>0.12000000000000011</v>
      </c>
      <c r="BY646" s="24">
        <f t="shared" si="539"/>
        <v>1.3599999999999999</v>
      </c>
      <c r="BZ646" s="24">
        <f t="shared" si="540"/>
        <v>-0.39999999999999947</v>
      </c>
      <c r="CA646" s="24">
        <f t="shared" si="541"/>
        <v>0</v>
      </c>
      <c r="CB646" s="24" t="str">
        <f t="shared" si="557"/>
        <v/>
      </c>
      <c r="CC646" s="24">
        <f t="shared" si="542"/>
        <v>0</v>
      </c>
      <c r="CD646" s="25">
        <f t="shared" si="543"/>
        <v>0</v>
      </c>
      <c r="CE646" s="24">
        <f t="shared" si="544"/>
        <v>1</v>
      </c>
      <c r="CF646">
        <f t="shared" si="545"/>
        <v>1</v>
      </c>
      <c r="CG646">
        <f t="shared" si="558"/>
        <v>1</v>
      </c>
      <c r="CH646">
        <f t="shared" si="559"/>
        <v>0</v>
      </c>
      <c r="CI646">
        <f t="shared" si="560"/>
        <v>1</v>
      </c>
      <c r="CJ646">
        <f t="shared" si="561"/>
        <v>1</v>
      </c>
      <c r="CK646" t="str">
        <f t="shared" si="515"/>
        <v/>
      </c>
      <c r="CL646" t="str">
        <f t="shared" si="520"/>
        <v/>
      </c>
      <c r="CM646" t="str">
        <f t="shared" si="521"/>
        <v/>
      </c>
      <c r="CN646" t="str">
        <f t="shared" si="546"/>
        <v/>
      </c>
      <c r="CO646" t="str">
        <f t="shared" si="547"/>
        <v/>
      </c>
    </row>
    <row r="647" spans="1:93" ht="16" x14ac:dyDescent="0.2">
      <c r="A647">
        <v>639</v>
      </c>
      <c r="B647" t="s">
        <v>1136</v>
      </c>
      <c r="C647" t="s">
        <v>94</v>
      </c>
      <c r="D647" t="s">
        <v>1137</v>
      </c>
      <c r="E647" t="s">
        <v>283</v>
      </c>
      <c r="F647" t="s">
        <v>97</v>
      </c>
      <c r="G647">
        <v>90069</v>
      </c>
      <c r="H647" t="s">
        <v>1138</v>
      </c>
      <c r="J647" t="str">
        <f t="shared" si="527"/>
        <v>Selma Sachs_1</v>
      </c>
      <c r="K647" s="22">
        <v>9365</v>
      </c>
      <c r="L647">
        <v>1</v>
      </c>
      <c r="M647" s="43" t="s">
        <v>1139</v>
      </c>
      <c r="N647" s="43"/>
      <c r="O647">
        <v>0</v>
      </c>
      <c r="P647">
        <v>0</v>
      </c>
      <c r="Q647">
        <v>0</v>
      </c>
      <c r="R647">
        <f t="shared" si="528"/>
        <v>1</v>
      </c>
      <c r="S647">
        <f t="shared" si="529"/>
        <v>0</v>
      </c>
      <c r="T647">
        <f t="shared" si="530"/>
        <v>0</v>
      </c>
      <c r="U647">
        <f t="shared" si="531"/>
        <v>0</v>
      </c>
      <c r="V647">
        <f t="shared" si="532"/>
        <v>0</v>
      </c>
      <c r="W647">
        <f t="shared" si="549"/>
        <v>0</v>
      </c>
      <c r="X647">
        <f t="shared" si="533"/>
        <v>0</v>
      </c>
      <c r="Y647" s="22"/>
      <c r="Z647">
        <v>0</v>
      </c>
      <c r="AA647" s="31">
        <f t="shared" si="526"/>
        <v>0</v>
      </c>
      <c r="AB647">
        <f t="shared" si="516"/>
        <v>0</v>
      </c>
      <c r="AC647">
        <v>0</v>
      </c>
      <c r="AD647">
        <v>0</v>
      </c>
      <c r="AE647">
        <f t="shared" si="524"/>
        <v>0</v>
      </c>
      <c r="AF647">
        <f t="shared" si="552"/>
        <v>0</v>
      </c>
      <c r="AG647">
        <f t="shared" si="553"/>
        <v>0</v>
      </c>
      <c r="AH647">
        <v>0</v>
      </c>
      <c r="AJ647">
        <f t="shared" si="517"/>
        <v>0</v>
      </c>
      <c r="AK647" s="22"/>
      <c r="AL647">
        <v>13</v>
      </c>
      <c r="AN647" t="str">
        <f>IF(ISERROR(VLOOKUP($J647,'[2]early late'!$G$1:$BT$134,6,FALSE)),"",VLOOKUP($J647,'[2]early late'!$G$1:$BT$134,6,FALSE))</f>
        <v/>
      </c>
      <c r="AO647" s="24">
        <v>2</v>
      </c>
      <c r="AP647" s="25">
        <f t="shared" si="554"/>
        <v>73.167123287671231</v>
      </c>
      <c r="AQ647">
        <v>1</v>
      </c>
      <c r="AS647" s="24">
        <v>1</v>
      </c>
      <c r="AT647" s="24">
        <v>0</v>
      </c>
      <c r="AU647" s="27"/>
      <c r="AV647" s="27"/>
      <c r="AW647" s="22">
        <v>36460</v>
      </c>
      <c r="AX647" s="22" t="str">
        <f>IF(ISERROR(VLOOKUP($J647,'[2]early late'!$G$1:$BT$134,7,FALSE)),"",VLOOKUP($J647,'[2]early late'!$G$1:$BT$134,7,FALSE))</f>
        <v/>
      </c>
      <c r="AY647" s="22">
        <v>37193</v>
      </c>
      <c r="AZ647" s="27">
        <v>24.066666666666698</v>
      </c>
      <c r="BA647" t="s">
        <v>101</v>
      </c>
      <c r="BB647" s="25">
        <f t="shared" si="550"/>
        <v>0</v>
      </c>
      <c r="BC647" s="27">
        <v>3.91</v>
      </c>
      <c r="BD647" s="27">
        <v>11.1</v>
      </c>
      <c r="BE647" s="27">
        <v>3.42</v>
      </c>
      <c r="BF647" s="27">
        <v>9.4499999999999993</v>
      </c>
      <c r="BG647" s="27" t="str">
        <f>IF(ISERROR(VLOOKUP($J647,'[2]early late'!$G$1:$BT$134,8,FALSE)),"",VLOOKUP($J647,'[2]early late'!$G$1:$BT$134,8,FALSE))</f>
        <v/>
      </c>
      <c r="BH647" s="27" t="str">
        <f>IF(ISERROR(VLOOKUP($J647,'[2]early late'!$G$1:$BT$134,9,FALSE)),"",VLOOKUP($J647,'[2]early late'!$G$1:$BT$134,9,FALSE))</f>
        <v/>
      </c>
      <c r="BI647" s="27"/>
      <c r="BJ647">
        <v>0.99</v>
      </c>
      <c r="BK647">
        <v>8.2899999999999991</v>
      </c>
      <c r="BM647" s="28" t="s">
        <v>1140</v>
      </c>
      <c r="BN647" s="28" t="str">
        <f>IF(ISERROR(VLOOKUP($J647,'[2]early late'!$G$1:$BT$134,40,FALSE)),"",VLOOKUP($J647,'[2]early late'!$G$1:$BT$134,40,FALSE))</f>
        <v/>
      </c>
      <c r="BO647" s="28" t="str">
        <f>IF(ISERROR(VLOOKUP($J647,'[2]early late'!$G$1:$BT$134,41,FALSE)),"",VLOOKUP($J647,'[2]early late'!$G$1:$BT$134,41,FALSE))</f>
        <v/>
      </c>
      <c r="BP647">
        <f t="shared" si="555"/>
        <v>-0.49000000000000021</v>
      </c>
      <c r="BQ647">
        <f t="shared" si="534"/>
        <v>-1.6500000000000004</v>
      </c>
      <c r="BR647">
        <f t="shared" si="535"/>
        <v>-1.1600000000000001</v>
      </c>
      <c r="BS647">
        <f t="shared" si="556"/>
        <v>-2.92</v>
      </c>
      <c r="BT647">
        <f t="shared" si="536"/>
        <v>-2.8100000000000005</v>
      </c>
      <c r="BU647">
        <f t="shared" si="537"/>
        <v>0.10999999999999943</v>
      </c>
      <c r="BW647" s="24">
        <f t="shared" si="551"/>
        <v>0</v>
      </c>
      <c r="BX647" s="24">
        <f t="shared" si="538"/>
        <v>-1.9800000000000002</v>
      </c>
      <c r="BY647" s="24">
        <f t="shared" si="539"/>
        <v>1.8900000000000001</v>
      </c>
      <c r="BZ647" s="24">
        <f t="shared" si="540"/>
        <v>1.5699999999999998</v>
      </c>
      <c r="CA647" s="24">
        <f t="shared" si="541"/>
        <v>0</v>
      </c>
      <c r="CB647" s="24" t="str">
        <f t="shared" si="557"/>
        <v/>
      </c>
      <c r="CC647" s="24">
        <f t="shared" si="542"/>
        <v>0</v>
      </c>
      <c r="CD647" s="25">
        <f t="shared" si="543"/>
        <v>0</v>
      </c>
      <c r="CE647" s="24">
        <f t="shared" si="544"/>
        <v>0</v>
      </c>
      <c r="CF647">
        <f t="shared" si="545"/>
        <v>1</v>
      </c>
      <c r="CG647">
        <f t="shared" si="558"/>
        <v>0</v>
      </c>
      <c r="CH647">
        <f t="shared" si="559"/>
        <v>0</v>
      </c>
      <c r="CI647">
        <f t="shared" si="560"/>
        <v>0</v>
      </c>
      <c r="CJ647">
        <f t="shared" si="561"/>
        <v>0</v>
      </c>
      <c r="CK647" t="str">
        <f t="shared" si="515"/>
        <v/>
      </c>
      <c r="CL647" t="str">
        <f t="shared" si="520"/>
        <v/>
      </c>
      <c r="CM647" t="str">
        <f t="shared" si="521"/>
        <v/>
      </c>
      <c r="CN647" t="str">
        <f t="shared" si="546"/>
        <v/>
      </c>
      <c r="CO647" t="str">
        <f t="shared" si="547"/>
        <v/>
      </c>
    </row>
    <row r="648" spans="1:93" ht="16" hidden="1" x14ac:dyDescent="0.2">
      <c r="A648">
        <v>640</v>
      </c>
      <c r="B648" t="s">
        <v>1141</v>
      </c>
      <c r="C648" t="s">
        <v>94</v>
      </c>
      <c r="D648" t="s">
        <v>1142</v>
      </c>
      <c r="E648" t="s">
        <v>109</v>
      </c>
      <c r="F648" t="s">
        <v>97</v>
      </c>
      <c r="G648">
        <v>90035</v>
      </c>
      <c r="H648" t="s">
        <v>1143</v>
      </c>
      <c r="J648" t="str">
        <f t="shared" si="527"/>
        <v>Sheldon Rips_1</v>
      </c>
      <c r="K648" s="22">
        <v>13590</v>
      </c>
      <c r="L648">
        <v>1</v>
      </c>
      <c r="M648" s="22" t="s">
        <v>1144</v>
      </c>
      <c r="N648" s="22"/>
      <c r="O648">
        <v>0</v>
      </c>
      <c r="P648">
        <v>0</v>
      </c>
      <c r="Q648">
        <v>0</v>
      </c>
      <c r="R648">
        <f t="shared" si="528"/>
        <v>0</v>
      </c>
      <c r="S648">
        <f t="shared" si="529"/>
        <v>0</v>
      </c>
      <c r="T648">
        <f t="shared" si="530"/>
        <v>0</v>
      </c>
      <c r="U648">
        <f t="shared" si="531"/>
        <v>0</v>
      </c>
      <c r="V648">
        <f t="shared" si="532"/>
        <v>0</v>
      </c>
      <c r="W648">
        <f t="shared" si="549"/>
        <v>0</v>
      </c>
      <c r="X648">
        <f t="shared" si="533"/>
        <v>0</v>
      </c>
      <c r="Y648" s="22" t="s">
        <v>1682</v>
      </c>
      <c r="Z648">
        <v>0</v>
      </c>
      <c r="AA648" s="31">
        <f t="shared" ref="AA648:AA683" si="562">IF(ISERROR(SEARCH("ptosis",Y648)),0,1)</f>
        <v>0</v>
      </c>
      <c r="AB648">
        <f t="shared" si="516"/>
        <v>0</v>
      </c>
      <c r="AC648">
        <v>0</v>
      </c>
      <c r="AD648">
        <v>0</v>
      </c>
      <c r="AE648">
        <f t="shared" si="524"/>
        <v>0</v>
      </c>
      <c r="AF648">
        <f t="shared" si="552"/>
        <v>1</v>
      </c>
      <c r="AG648">
        <f t="shared" si="553"/>
        <v>0</v>
      </c>
      <c r="AH648">
        <v>0</v>
      </c>
      <c r="AJ648">
        <f t="shared" si="517"/>
        <v>0</v>
      </c>
      <c r="AK648" s="22"/>
      <c r="AN648">
        <v>14</v>
      </c>
      <c r="AO648" s="24">
        <v>1</v>
      </c>
      <c r="AP648" s="25">
        <f t="shared" si="554"/>
        <v>71.175342465753431</v>
      </c>
      <c r="AQ648">
        <v>1</v>
      </c>
      <c r="AS648" s="24">
        <v>1</v>
      </c>
      <c r="AT648" s="24">
        <v>0</v>
      </c>
      <c r="AU648" s="27"/>
      <c r="AV648" s="27"/>
      <c r="AW648" s="22">
        <v>39948</v>
      </c>
      <c r="AX648" s="22" t="str">
        <f>IF(ISERROR(VLOOKUP($J648,'[2]early late'!$G$1:$BT$134,7,FALSE)),"",VLOOKUP($J648,'[2]early late'!$G$1:$BT$134,7,FALSE))</f>
        <v/>
      </c>
      <c r="AY648" s="22">
        <v>40056</v>
      </c>
      <c r="AZ648" s="27">
        <v>3.5333333333333301</v>
      </c>
      <c r="BA648" t="s">
        <v>101</v>
      </c>
      <c r="BB648" s="25">
        <f t="shared" si="550"/>
        <v>0</v>
      </c>
      <c r="BC648" s="27">
        <v>1.64</v>
      </c>
      <c r="BD648" s="27">
        <v>10.31</v>
      </c>
      <c r="BE648" s="27">
        <v>0.85</v>
      </c>
      <c r="BF648" s="27">
        <v>11.58</v>
      </c>
      <c r="BG648" s="27" t="str">
        <f>IF(ISERROR(VLOOKUP($J648,'[2]early late'!$G$1:$BT$134,8,FALSE)),"",VLOOKUP($J648,'[2]early late'!$G$1:$BT$134,8,FALSE))</f>
        <v/>
      </c>
      <c r="BH648" s="27" t="str">
        <f>IF(ISERROR(VLOOKUP($J648,'[2]early late'!$G$1:$BT$134,9,FALSE)),"",VLOOKUP($J648,'[2]early late'!$G$1:$BT$134,9,FALSE))</f>
        <v/>
      </c>
      <c r="BI648" s="27"/>
      <c r="BJ648">
        <v>1.62</v>
      </c>
      <c r="BK648">
        <v>15.23</v>
      </c>
      <c r="BM648" s="28"/>
      <c r="BN648" s="28" t="str">
        <f>IF(ISERROR(VLOOKUP($J648,'[2]early late'!$G$1:$BT$134,40,FALSE)),"",VLOOKUP($J648,'[2]early late'!$G$1:$BT$134,40,FALSE))</f>
        <v/>
      </c>
      <c r="BO648" s="28" t="str">
        <f>IF(ISERROR(VLOOKUP($J648,'[2]early late'!$G$1:$BT$134,41,FALSE)),"",VLOOKUP($J648,'[2]early late'!$G$1:$BT$134,41,FALSE))</f>
        <v/>
      </c>
      <c r="BP648">
        <f t="shared" si="555"/>
        <v>-0.78999999999999992</v>
      </c>
      <c r="BQ648">
        <f t="shared" si="534"/>
        <v>1.2699999999999996</v>
      </c>
      <c r="BR648">
        <f t="shared" si="535"/>
        <v>2.0599999999999996</v>
      </c>
      <c r="BS648">
        <f t="shared" si="556"/>
        <v>-1.9999999999999796E-2</v>
      </c>
      <c r="BT648">
        <f t="shared" si="536"/>
        <v>4.92</v>
      </c>
      <c r="BU648">
        <f t="shared" si="537"/>
        <v>4.9399999999999995</v>
      </c>
      <c r="BW648" s="24">
        <f t="shared" si="551"/>
        <v>0</v>
      </c>
      <c r="BX648" s="24">
        <f t="shared" si="538"/>
        <v>-6.999999999999984E-2</v>
      </c>
      <c r="BY648" s="24">
        <f t="shared" si="539"/>
        <v>1.64</v>
      </c>
      <c r="BZ648" s="24">
        <f t="shared" si="540"/>
        <v>0.43</v>
      </c>
      <c r="CA648" s="24">
        <f t="shared" si="541"/>
        <v>0</v>
      </c>
      <c r="CB648" s="24" t="str">
        <f t="shared" si="557"/>
        <v/>
      </c>
      <c r="CC648" s="24">
        <f t="shared" si="542"/>
        <v>1</v>
      </c>
      <c r="CD648" s="25">
        <f t="shared" si="543"/>
        <v>0</v>
      </c>
      <c r="CE648" s="24">
        <f t="shared" si="544"/>
        <v>1</v>
      </c>
      <c r="CF648">
        <f t="shared" si="545"/>
        <v>1</v>
      </c>
      <c r="CG648">
        <f t="shared" si="558"/>
        <v>0</v>
      </c>
      <c r="CH648">
        <f t="shared" si="559"/>
        <v>0</v>
      </c>
      <c r="CI648">
        <f t="shared" si="560"/>
        <v>1</v>
      </c>
      <c r="CJ648">
        <f t="shared" si="561"/>
        <v>1</v>
      </c>
      <c r="CK648" t="str">
        <f t="shared" si="515"/>
        <v/>
      </c>
      <c r="CL648" t="str">
        <f t="shared" si="520"/>
        <v/>
      </c>
      <c r="CM648" t="str">
        <f t="shared" si="521"/>
        <v/>
      </c>
      <c r="CN648" t="str">
        <f t="shared" si="546"/>
        <v/>
      </c>
      <c r="CO648" t="str">
        <f t="shared" si="547"/>
        <v/>
      </c>
    </row>
    <row r="649" spans="1:93" ht="16" hidden="1" x14ac:dyDescent="0.2">
      <c r="A649">
        <v>641</v>
      </c>
      <c r="B649" t="s">
        <v>1146</v>
      </c>
      <c r="C649" t="s">
        <v>94</v>
      </c>
      <c r="J649" t="str">
        <f t="shared" si="527"/>
        <v>Sheri Neuberg_0</v>
      </c>
      <c r="K649" s="22">
        <v>15263</v>
      </c>
      <c r="L649">
        <v>0</v>
      </c>
      <c r="M649" s="22"/>
      <c r="N649" s="22"/>
      <c r="O649">
        <v>0</v>
      </c>
      <c r="P649">
        <v>0</v>
      </c>
      <c r="Q649">
        <v>0</v>
      </c>
      <c r="R649">
        <f t="shared" si="528"/>
        <v>0</v>
      </c>
      <c r="S649">
        <f t="shared" si="529"/>
        <v>0</v>
      </c>
      <c r="T649">
        <f t="shared" si="530"/>
        <v>0</v>
      </c>
      <c r="U649">
        <f t="shared" si="531"/>
        <v>0</v>
      </c>
      <c r="V649">
        <f t="shared" si="532"/>
        <v>0</v>
      </c>
      <c r="W649">
        <f t="shared" si="549"/>
        <v>0</v>
      </c>
      <c r="X649">
        <f t="shared" si="533"/>
        <v>0</v>
      </c>
      <c r="Y649" s="22" t="s">
        <v>1683</v>
      </c>
      <c r="Z649">
        <v>0</v>
      </c>
      <c r="AA649">
        <f t="shared" si="562"/>
        <v>0</v>
      </c>
      <c r="AB649">
        <f t="shared" si="516"/>
        <v>1</v>
      </c>
      <c r="AC649">
        <v>0</v>
      </c>
      <c r="AD649">
        <v>1</v>
      </c>
      <c r="AE649">
        <f t="shared" si="524"/>
        <v>0</v>
      </c>
      <c r="AF649">
        <f t="shared" si="552"/>
        <v>0</v>
      </c>
      <c r="AG649">
        <f t="shared" si="553"/>
        <v>0</v>
      </c>
      <c r="AH649">
        <v>0</v>
      </c>
      <c r="AJ649">
        <f t="shared" si="517"/>
        <v>0</v>
      </c>
      <c r="AK649" s="22" t="s">
        <v>1684</v>
      </c>
      <c r="AN649">
        <v>15</v>
      </c>
      <c r="AO649" s="24">
        <v>2</v>
      </c>
      <c r="AP649" s="25">
        <f t="shared" si="554"/>
        <v>69.038356164383558</v>
      </c>
      <c r="AQ649">
        <v>1</v>
      </c>
      <c r="AS649" s="24">
        <v>0</v>
      </c>
      <c r="AT649" s="24">
        <v>0</v>
      </c>
      <c r="AU649" s="27"/>
      <c r="AV649" s="27"/>
      <c r="AW649" s="29">
        <v>40829</v>
      </c>
      <c r="AX649" s="22" t="str">
        <f>IF(ISERROR(VLOOKUP($J649,'[2]early late'!$G$1:$BT$134,7,FALSE)),"",VLOOKUP($J649,'[2]early late'!$G$1:$BT$134,7,FALSE))</f>
        <v/>
      </c>
      <c r="AY649" s="29">
        <v>40931</v>
      </c>
      <c r="AZ649" s="27">
        <v>3.3333333333333299</v>
      </c>
      <c r="BA649" t="s">
        <v>118</v>
      </c>
      <c r="BB649" s="25">
        <f t="shared" si="550"/>
        <v>1</v>
      </c>
      <c r="BC649">
        <v>4.88</v>
      </c>
      <c r="BD649">
        <v>14.85</v>
      </c>
      <c r="BE649">
        <v>4.3499999999999996</v>
      </c>
      <c r="BF649">
        <v>16.5</v>
      </c>
      <c r="BG649" s="27" t="str">
        <f>IF(ISERROR(VLOOKUP($J649,'[2]early late'!$G$1:$BT$134,8,FALSE)),"",VLOOKUP($J649,'[2]early late'!$G$1:$BT$134,8,FALSE))</f>
        <v/>
      </c>
      <c r="BH649" s="27" t="str">
        <f>IF(ISERROR(VLOOKUP($J649,'[2]early late'!$G$1:$BT$134,9,FALSE)),"",VLOOKUP($J649,'[2]early late'!$G$1:$BT$134,9,FALSE))</f>
        <v/>
      </c>
      <c r="BJ649">
        <v>4.2</v>
      </c>
      <c r="BK649">
        <v>16.45</v>
      </c>
      <c r="BN649" s="28" t="str">
        <f>IF(ISERROR(VLOOKUP($J649,'[2]early late'!$G$1:$BT$134,40,FALSE)),"",VLOOKUP($J649,'[2]early late'!$G$1:$BT$134,40,FALSE))</f>
        <v/>
      </c>
      <c r="BO649" s="28" t="str">
        <f>IF(ISERROR(VLOOKUP($J649,'[2]early late'!$G$1:$BT$134,41,FALSE)),"",VLOOKUP($J649,'[2]early late'!$G$1:$BT$134,41,FALSE))</f>
        <v/>
      </c>
      <c r="BP649">
        <f t="shared" si="555"/>
        <v>-0.53000000000000025</v>
      </c>
      <c r="BQ649">
        <f t="shared" si="534"/>
        <v>1.6500000000000004</v>
      </c>
      <c r="BR649">
        <f t="shared" si="535"/>
        <v>2.1800000000000006</v>
      </c>
      <c r="BS649">
        <f t="shared" si="556"/>
        <v>-0.67999999999999972</v>
      </c>
      <c r="BT649">
        <f t="shared" si="536"/>
        <v>1.5999999999999996</v>
      </c>
      <c r="BU649">
        <f t="shared" si="537"/>
        <v>2.2800000000000011</v>
      </c>
      <c r="BW649" s="24">
        <f t="shared" si="551"/>
        <v>0</v>
      </c>
      <c r="BX649" s="24">
        <f t="shared" si="538"/>
        <v>0.55000000000000027</v>
      </c>
      <c r="BY649" s="24">
        <f t="shared" si="539"/>
        <v>2</v>
      </c>
      <c r="BZ649" s="24">
        <f t="shared" si="540"/>
        <v>0.33999999999999986</v>
      </c>
      <c r="CA649" s="24">
        <f t="shared" si="541"/>
        <v>0</v>
      </c>
      <c r="CB649" s="24" t="str">
        <f t="shared" si="557"/>
        <v/>
      </c>
      <c r="CC649" s="24">
        <f t="shared" si="542"/>
        <v>1</v>
      </c>
      <c r="CD649" s="25">
        <f t="shared" si="543"/>
        <v>0</v>
      </c>
      <c r="CE649" s="24">
        <f t="shared" si="544"/>
        <v>1</v>
      </c>
      <c r="CF649">
        <f t="shared" si="545"/>
        <v>1</v>
      </c>
      <c r="CG649">
        <f t="shared" si="558"/>
        <v>1</v>
      </c>
      <c r="CH649">
        <f t="shared" si="559"/>
        <v>0</v>
      </c>
      <c r="CI649">
        <f t="shared" si="560"/>
        <v>1</v>
      </c>
      <c r="CJ649">
        <f t="shared" si="561"/>
        <v>1</v>
      </c>
      <c r="CK649" t="str">
        <f t="shared" si="515"/>
        <v/>
      </c>
      <c r="CL649" t="str">
        <f t="shared" si="520"/>
        <v/>
      </c>
      <c r="CM649" t="str">
        <f t="shared" si="521"/>
        <v/>
      </c>
      <c r="CN649" t="str">
        <f t="shared" si="546"/>
        <v/>
      </c>
      <c r="CO649">
        <f t="shared" si="547"/>
        <v>1</v>
      </c>
    </row>
    <row r="650" spans="1:93" ht="16" hidden="1" x14ac:dyDescent="0.2">
      <c r="A650">
        <v>642</v>
      </c>
      <c r="B650" t="s">
        <v>1148</v>
      </c>
      <c r="C650" t="s">
        <v>94</v>
      </c>
      <c r="D650" t="s">
        <v>1149</v>
      </c>
      <c r="E650" t="s">
        <v>109</v>
      </c>
      <c r="F650" t="s">
        <v>97</v>
      </c>
      <c r="G650">
        <v>90066</v>
      </c>
      <c r="H650" t="s">
        <v>1150</v>
      </c>
      <c r="J650" t="str">
        <f t="shared" si="527"/>
        <v>Shirley Takeuchi_0</v>
      </c>
      <c r="K650" s="22">
        <v>10228</v>
      </c>
      <c r="L650">
        <v>1</v>
      </c>
      <c r="M650" s="22" t="s">
        <v>1685</v>
      </c>
      <c r="N650" s="22"/>
      <c r="O650">
        <v>0</v>
      </c>
      <c r="P650">
        <v>0</v>
      </c>
      <c r="Q650">
        <v>0</v>
      </c>
      <c r="R650">
        <f t="shared" si="528"/>
        <v>0</v>
      </c>
      <c r="S650">
        <f t="shared" si="529"/>
        <v>1</v>
      </c>
      <c r="T650">
        <f t="shared" si="530"/>
        <v>0</v>
      </c>
      <c r="U650">
        <f t="shared" si="531"/>
        <v>0</v>
      </c>
      <c r="V650">
        <f t="shared" si="532"/>
        <v>0</v>
      </c>
      <c r="W650">
        <f t="shared" si="549"/>
        <v>0</v>
      </c>
      <c r="X650">
        <f t="shared" si="533"/>
        <v>0</v>
      </c>
      <c r="Y650" s="22" t="s">
        <v>1674</v>
      </c>
      <c r="Z650">
        <v>0</v>
      </c>
      <c r="AA650" s="31">
        <f t="shared" si="562"/>
        <v>0</v>
      </c>
      <c r="AB650">
        <f t="shared" si="516"/>
        <v>0</v>
      </c>
      <c r="AC650">
        <v>0</v>
      </c>
      <c r="AD650">
        <v>0</v>
      </c>
      <c r="AE650">
        <f t="shared" si="524"/>
        <v>0</v>
      </c>
      <c r="AF650">
        <f t="shared" si="552"/>
        <v>0</v>
      </c>
      <c r="AG650">
        <f t="shared" si="553"/>
        <v>1</v>
      </c>
      <c r="AH650">
        <v>0</v>
      </c>
      <c r="AJ650">
        <f t="shared" si="517"/>
        <v>0</v>
      </c>
      <c r="AK650" s="22" t="s">
        <v>1153</v>
      </c>
      <c r="AN650">
        <v>15</v>
      </c>
      <c r="AO650" s="24">
        <v>2</v>
      </c>
      <c r="AP650" s="25">
        <f t="shared" si="554"/>
        <v>77.742465753424653</v>
      </c>
      <c r="AQ650">
        <v>1</v>
      </c>
      <c r="AS650" s="24">
        <v>0</v>
      </c>
      <c r="AT650" s="24">
        <v>0</v>
      </c>
      <c r="AU650" s="27"/>
      <c r="AV650" s="27"/>
      <c r="AW650" s="22">
        <v>39017</v>
      </c>
      <c r="AX650" s="22" t="str">
        <f>IF(ISERROR(VLOOKUP($J650,'[2]early late'!$G$1:$BT$134,7,FALSE)),"",VLOOKUP($J650,'[2]early late'!$G$1:$BT$134,7,FALSE))</f>
        <v/>
      </c>
      <c r="AY650" s="22">
        <v>39111</v>
      </c>
      <c r="AZ650" s="27">
        <v>3.06666666666667</v>
      </c>
      <c r="BA650" t="s">
        <v>118</v>
      </c>
      <c r="BB650" s="25">
        <f t="shared" si="550"/>
        <v>1</v>
      </c>
      <c r="BC650" s="27">
        <v>4.71</v>
      </c>
      <c r="BD650" s="27">
        <v>17.510000000000002</v>
      </c>
      <c r="BE650" s="27">
        <v>4.97</v>
      </c>
      <c r="BF650" s="27">
        <v>18.16</v>
      </c>
      <c r="BG650" s="27" t="str">
        <f>IF(ISERROR(VLOOKUP($J650,'[2]early late'!$G$1:$BT$134,8,FALSE)),"",VLOOKUP($J650,'[2]early late'!$G$1:$BT$134,8,FALSE))</f>
        <v/>
      </c>
      <c r="BH650" s="27" t="str">
        <f>IF(ISERROR(VLOOKUP($J650,'[2]early late'!$G$1:$BT$134,9,FALSE)),"",VLOOKUP($J650,'[2]early late'!$G$1:$BT$134,9,FALSE))</f>
        <v/>
      </c>
      <c r="BI650" s="27"/>
      <c r="BJ650">
        <v>1.64</v>
      </c>
      <c r="BK650">
        <v>13.74</v>
      </c>
      <c r="BM650" s="28" t="s">
        <v>518</v>
      </c>
      <c r="BN650" s="28" t="str">
        <f>IF(ISERROR(VLOOKUP($J650,'[2]early late'!$G$1:$BT$134,40,FALSE)),"",VLOOKUP($J650,'[2]early late'!$G$1:$BT$134,40,FALSE))</f>
        <v/>
      </c>
      <c r="BO650" s="28" t="str">
        <f>IF(ISERROR(VLOOKUP($J650,'[2]early late'!$G$1:$BT$134,41,FALSE)),"",VLOOKUP($J650,'[2]early late'!$G$1:$BT$134,41,FALSE))</f>
        <v/>
      </c>
      <c r="BP650">
        <f t="shared" si="555"/>
        <v>0.25999999999999979</v>
      </c>
      <c r="BQ650">
        <f t="shared" si="534"/>
        <v>0.64999999999999858</v>
      </c>
      <c r="BR650">
        <f t="shared" si="535"/>
        <v>0.38999999999999879</v>
      </c>
      <c r="BS650">
        <f t="shared" si="556"/>
        <v>-3.0700000000000003</v>
      </c>
      <c r="BT650">
        <f t="shared" si="536"/>
        <v>-3.7700000000000014</v>
      </c>
      <c r="BU650">
        <f t="shared" si="537"/>
        <v>-0.70000000000000107</v>
      </c>
      <c r="BW650" s="24">
        <f t="shared" si="551"/>
        <v>0</v>
      </c>
      <c r="BX650" s="24">
        <f t="shared" si="538"/>
        <v>-1.18</v>
      </c>
      <c r="BY650" s="24">
        <f t="shared" si="539"/>
        <v>3.4299999999999997</v>
      </c>
      <c r="BZ650" s="24">
        <f t="shared" si="540"/>
        <v>2.7199999999999998</v>
      </c>
      <c r="CA650" s="24">
        <f t="shared" si="541"/>
        <v>0</v>
      </c>
      <c r="CB650" s="24" t="str">
        <f t="shared" si="557"/>
        <v/>
      </c>
      <c r="CC650" s="24">
        <f t="shared" si="542"/>
        <v>1</v>
      </c>
      <c r="CD650" s="25">
        <f t="shared" si="543"/>
        <v>0</v>
      </c>
      <c r="CE650" s="24">
        <f t="shared" si="544"/>
        <v>0</v>
      </c>
      <c r="CF650">
        <f t="shared" si="545"/>
        <v>1</v>
      </c>
      <c r="CG650">
        <f t="shared" si="558"/>
        <v>0</v>
      </c>
      <c r="CH650">
        <f t="shared" si="559"/>
        <v>0</v>
      </c>
      <c r="CI650">
        <f t="shared" si="560"/>
        <v>0</v>
      </c>
      <c r="CJ650">
        <f t="shared" si="561"/>
        <v>0</v>
      </c>
      <c r="CK650" t="str">
        <f t="shared" si="515"/>
        <v/>
      </c>
      <c r="CL650" t="str">
        <f t="shared" si="520"/>
        <v/>
      </c>
      <c r="CM650" t="str">
        <f t="shared" si="521"/>
        <v/>
      </c>
      <c r="CN650" t="str">
        <f t="shared" si="546"/>
        <v/>
      </c>
      <c r="CO650" t="str">
        <f t="shared" si="547"/>
        <v/>
      </c>
    </row>
    <row r="651" spans="1:93" ht="16" x14ac:dyDescent="0.2">
      <c r="A651">
        <v>643</v>
      </c>
      <c r="B651" t="s">
        <v>1154</v>
      </c>
      <c r="C651" t="s">
        <v>94</v>
      </c>
      <c r="J651" t="str">
        <f t="shared" si="527"/>
        <v>Sue Best_0</v>
      </c>
      <c r="K651" s="22">
        <v>15116</v>
      </c>
      <c r="L651">
        <v>1</v>
      </c>
      <c r="M651" s="22" t="s">
        <v>1686</v>
      </c>
      <c r="N651" s="22"/>
      <c r="O651">
        <v>1</v>
      </c>
      <c r="P651">
        <v>0</v>
      </c>
      <c r="Q651">
        <v>1</v>
      </c>
      <c r="R651">
        <f t="shared" si="528"/>
        <v>0</v>
      </c>
      <c r="S651">
        <f t="shared" si="529"/>
        <v>1</v>
      </c>
      <c r="T651">
        <f t="shared" si="530"/>
        <v>0</v>
      </c>
      <c r="U651">
        <f t="shared" si="531"/>
        <v>0</v>
      </c>
      <c r="V651">
        <f t="shared" si="532"/>
        <v>0</v>
      </c>
      <c r="W651">
        <f t="shared" si="549"/>
        <v>0</v>
      </c>
      <c r="X651">
        <f t="shared" si="533"/>
        <v>0</v>
      </c>
      <c r="Y651" s="22"/>
      <c r="Z651">
        <v>0</v>
      </c>
      <c r="AA651" s="31">
        <f t="shared" si="562"/>
        <v>0</v>
      </c>
      <c r="AB651">
        <f t="shared" si="516"/>
        <v>0</v>
      </c>
      <c r="AC651">
        <v>0</v>
      </c>
      <c r="AD651">
        <v>0</v>
      </c>
      <c r="AE651">
        <f t="shared" si="524"/>
        <v>0</v>
      </c>
      <c r="AF651">
        <f t="shared" si="552"/>
        <v>0</v>
      </c>
      <c r="AG651">
        <f t="shared" si="553"/>
        <v>0</v>
      </c>
      <c r="AH651">
        <v>0</v>
      </c>
      <c r="AJ651">
        <f t="shared" si="517"/>
        <v>0</v>
      </c>
      <c r="AK651" s="22"/>
      <c r="AN651">
        <v>14</v>
      </c>
      <c r="AO651" s="24">
        <v>2</v>
      </c>
      <c r="AP651" s="25">
        <f t="shared" si="554"/>
        <v>65.405479452054792</v>
      </c>
      <c r="AQ651">
        <v>1</v>
      </c>
      <c r="AS651" s="24">
        <v>0</v>
      </c>
      <c r="AT651" s="24">
        <v>0</v>
      </c>
      <c r="AU651" s="27"/>
      <c r="AV651" s="27"/>
      <c r="AW651" s="29">
        <v>39338</v>
      </c>
      <c r="AX651" s="22" t="str">
        <f>IF(ISERROR(VLOOKUP($J651,'[2]early late'!$G$1:$BT$134,7,FALSE)),"",VLOOKUP($J651,'[2]early late'!$G$1:$BT$134,7,FALSE))</f>
        <v/>
      </c>
      <c r="AY651" s="29">
        <v>39384</v>
      </c>
      <c r="AZ651" s="27">
        <v>1.5333333333333301</v>
      </c>
      <c r="BA651" t="s">
        <v>118</v>
      </c>
      <c r="BB651" s="25">
        <f t="shared" si="550"/>
        <v>1</v>
      </c>
      <c r="BC651">
        <v>3.44</v>
      </c>
      <c r="BD651">
        <v>20.27</v>
      </c>
      <c r="BE651">
        <v>2.62</v>
      </c>
      <c r="BF651">
        <v>20.14</v>
      </c>
      <c r="BG651" s="27" t="str">
        <f>IF(ISERROR(VLOOKUP($J651,'[2]early late'!$G$1:$BT$134,8,FALSE)),"",VLOOKUP($J651,'[2]early late'!$G$1:$BT$134,8,FALSE))</f>
        <v/>
      </c>
      <c r="BH651" s="27" t="str">
        <f>IF(ISERROR(VLOOKUP($J651,'[2]early late'!$G$1:$BT$134,9,FALSE)),"",VLOOKUP($J651,'[2]early late'!$G$1:$BT$134,9,FALSE))</f>
        <v/>
      </c>
      <c r="BJ651">
        <v>2.7</v>
      </c>
      <c r="BK651">
        <v>16.47</v>
      </c>
      <c r="BN651" s="28" t="str">
        <f>IF(ISERROR(VLOOKUP($J651,'[2]early late'!$G$1:$BT$134,40,FALSE)),"",VLOOKUP($J651,'[2]early late'!$G$1:$BT$134,40,FALSE))</f>
        <v/>
      </c>
      <c r="BO651" s="28" t="str">
        <f>IF(ISERROR(VLOOKUP($J651,'[2]early late'!$G$1:$BT$134,41,FALSE)),"",VLOOKUP($J651,'[2]early late'!$G$1:$BT$134,41,FALSE))</f>
        <v/>
      </c>
      <c r="BP651">
        <f t="shared" si="555"/>
        <v>-0.81999999999999984</v>
      </c>
      <c r="BQ651">
        <f t="shared" si="534"/>
        <v>-0.12999999999999901</v>
      </c>
      <c r="BR651">
        <f t="shared" si="535"/>
        <v>0.69000000000000083</v>
      </c>
      <c r="BS651">
        <f t="shared" si="556"/>
        <v>-0.73999999999999977</v>
      </c>
      <c r="BT651">
        <f t="shared" si="536"/>
        <v>-3.8000000000000007</v>
      </c>
      <c r="BU651">
        <f t="shared" si="537"/>
        <v>-3.0599999999999987</v>
      </c>
      <c r="BW651" s="24">
        <f t="shared" si="551"/>
        <v>0</v>
      </c>
      <c r="BX651" s="24">
        <f t="shared" si="538"/>
        <v>-0.98999999999999977</v>
      </c>
      <c r="BY651" s="24">
        <f t="shared" si="539"/>
        <v>2.04</v>
      </c>
      <c r="BZ651" s="24">
        <f t="shared" si="540"/>
        <v>-0.85000000000000009</v>
      </c>
      <c r="CA651" s="24">
        <f t="shared" si="541"/>
        <v>0</v>
      </c>
      <c r="CB651" s="24" t="str">
        <f t="shared" si="557"/>
        <v/>
      </c>
      <c r="CC651" s="24">
        <f t="shared" si="542"/>
        <v>0</v>
      </c>
      <c r="CD651" s="25">
        <f t="shared" si="543"/>
        <v>0</v>
      </c>
      <c r="CE651" s="24">
        <f t="shared" si="544"/>
        <v>1</v>
      </c>
      <c r="CF651">
        <f t="shared" si="545"/>
        <v>1</v>
      </c>
      <c r="CG651">
        <f t="shared" si="558"/>
        <v>1</v>
      </c>
      <c r="CH651">
        <f t="shared" si="559"/>
        <v>0</v>
      </c>
      <c r="CI651">
        <f t="shared" si="560"/>
        <v>1</v>
      </c>
      <c r="CJ651">
        <f t="shared" si="561"/>
        <v>1</v>
      </c>
      <c r="CK651" t="str">
        <f t="shared" si="515"/>
        <v/>
      </c>
      <c r="CL651" t="str">
        <f t="shared" si="520"/>
        <v/>
      </c>
      <c r="CM651" t="str">
        <f t="shared" si="521"/>
        <v/>
      </c>
      <c r="CN651" t="str">
        <f t="shared" si="546"/>
        <v/>
      </c>
      <c r="CO651" t="str">
        <f t="shared" si="547"/>
        <v/>
      </c>
    </row>
    <row r="652" spans="1:93" ht="16" x14ac:dyDescent="0.2">
      <c r="A652">
        <v>644</v>
      </c>
      <c r="B652" t="s">
        <v>1156</v>
      </c>
      <c r="C652" t="s">
        <v>94</v>
      </c>
      <c r="D652" t="s">
        <v>1157</v>
      </c>
      <c r="E652" t="s">
        <v>1158</v>
      </c>
      <c r="F652" t="s">
        <v>97</v>
      </c>
      <c r="G652">
        <v>93551</v>
      </c>
      <c r="H652" t="s">
        <v>1159</v>
      </c>
      <c r="J652" t="str">
        <f t="shared" si="527"/>
        <v>Susan Hickman_0</v>
      </c>
      <c r="K652" s="22">
        <v>17082</v>
      </c>
      <c r="L652">
        <v>1</v>
      </c>
      <c r="M652" s="22" t="s">
        <v>1160</v>
      </c>
      <c r="N652" s="22"/>
      <c r="O652">
        <v>0</v>
      </c>
      <c r="P652">
        <v>0</v>
      </c>
      <c r="Q652">
        <v>0</v>
      </c>
      <c r="R652">
        <f t="shared" si="528"/>
        <v>0</v>
      </c>
      <c r="S652">
        <f t="shared" si="529"/>
        <v>0</v>
      </c>
      <c r="T652">
        <f t="shared" si="530"/>
        <v>1</v>
      </c>
      <c r="U652">
        <f t="shared" si="531"/>
        <v>0</v>
      </c>
      <c r="V652">
        <f t="shared" si="532"/>
        <v>0</v>
      </c>
      <c r="W652">
        <f t="shared" si="549"/>
        <v>0</v>
      </c>
      <c r="X652">
        <f t="shared" si="533"/>
        <v>0</v>
      </c>
      <c r="Y652" s="22"/>
      <c r="Z652">
        <v>0</v>
      </c>
      <c r="AA652" s="31">
        <f t="shared" si="562"/>
        <v>0</v>
      </c>
      <c r="AB652">
        <f t="shared" si="516"/>
        <v>0</v>
      </c>
      <c r="AC652">
        <v>0</v>
      </c>
      <c r="AD652">
        <v>0</v>
      </c>
      <c r="AE652">
        <f t="shared" si="524"/>
        <v>0</v>
      </c>
      <c r="AF652">
        <f t="shared" si="552"/>
        <v>0</v>
      </c>
      <c r="AG652">
        <f t="shared" si="553"/>
        <v>0</v>
      </c>
      <c r="AH652">
        <v>0</v>
      </c>
      <c r="AJ652">
        <f t="shared" si="517"/>
        <v>0</v>
      </c>
      <c r="AK652" s="22" t="s">
        <v>1161</v>
      </c>
      <c r="AL652">
        <v>27</v>
      </c>
      <c r="AN652">
        <v>14</v>
      </c>
      <c r="AO652" s="24">
        <v>2</v>
      </c>
      <c r="AP652" s="25">
        <f t="shared" si="554"/>
        <v>57.334246575342469</v>
      </c>
      <c r="AQ652">
        <v>1</v>
      </c>
      <c r="AS652" s="24">
        <v>0</v>
      </c>
      <c r="AT652" s="24">
        <v>0</v>
      </c>
      <c r="AU652" s="27"/>
      <c r="AV652" s="27"/>
      <c r="AW652" s="22">
        <v>38315</v>
      </c>
      <c r="AX652" s="22" t="str">
        <f>IF(ISERROR(VLOOKUP($J652,'[2]early late'!$G$1:$BT$134,7,FALSE)),"",VLOOKUP($J652,'[2]early late'!$G$1:$BT$134,7,FALSE))</f>
        <v/>
      </c>
      <c r="AY652" s="22">
        <v>38407</v>
      </c>
      <c r="AZ652" s="27">
        <v>3</v>
      </c>
      <c r="BA652" t="s">
        <v>118</v>
      </c>
      <c r="BB652" s="25">
        <f t="shared" si="550"/>
        <v>1</v>
      </c>
      <c r="BC652" s="27">
        <v>2.15</v>
      </c>
      <c r="BD652" s="27">
        <v>10.49</v>
      </c>
      <c r="BE652" s="27">
        <v>2.1</v>
      </c>
      <c r="BF652" s="27">
        <v>9.51</v>
      </c>
      <c r="BG652" s="27" t="str">
        <f>IF(ISERROR(VLOOKUP($J652,'[2]early late'!$G$1:$BT$134,8,FALSE)),"",VLOOKUP($J652,'[2]early late'!$G$1:$BT$134,8,FALSE))</f>
        <v/>
      </c>
      <c r="BH652" s="27" t="str">
        <f>IF(ISERROR(VLOOKUP($J652,'[2]early late'!$G$1:$BT$134,9,FALSE)),"",VLOOKUP($J652,'[2]early late'!$G$1:$BT$134,9,FALSE))</f>
        <v/>
      </c>
      <c r="BI652" s="27"/>
      <c r="BJ652" s="27">
        <v>2.31</v>
      </c>
      <c r="BK652" s="27">
        <v>10.25</v>
      </c>
      <c r="BM652" s="28"/>
      <c r="BN652" s="28" t="str">
        <f>IF(ISERROR(VLOOKUP($J652,'[2]early late'!$G$1:$BT$134,40,FALSE)),"",VLOOKUP($J652,'[2]early late'!$G$1:$BT$134,40,FALSE))</f>
        <v/>
      </c>
      <c r="BO652" s="28" t="str">
        <f>IF(ISERROR(VLOOKUP($J652,'[2]early late'!$G$1:$BT$134,41,FALSE)),"",VLOOKUP($J652,'[2]early late'!$G$1:$BT$134,41,FALSE))</f>
        <v/>
      </c>
      <c r="BP652">
        <f t="shared" si="555"/>
        <v>-4.9999999999999822E-2</v>
      </c>
      <c r="BQ652">
        <f t="shared" si="534"/>
        <v>-0.98000000000000043</v>
      </c>
      <c r="BR652">
        <f t="shared" si="535"/>
        <v>-0.9300000000000006</v>
      </c>
      <c r="BS652">
        <f t="shared" si="556"/>
        <v>0.16000000000000014</v>
      </c>
      <c r="BT652">
        <f t="shared" si="536"/>
        <v>-0.24000000000000021</v>
      </c>
      <c r="BU652">
        <f t="shared" si="537"/>
        <v>-0.40000000000000036</v>
      </c>
      <c r="BW652" s="24">
        <f t="shared" si="551"/>
        <v>0</v>
      </c>
      <c r="BX652" s="24">
        <f t="shared" si="538"/>
        <v>-1.1970000000000001</v>
      </c>
      <c r="BY652" s="24">
        <f t="shared" si="539"/>
        <v>0.80699999999999994</v>
      </c>
      <c r="BZ652" s="24">
        <f t="shared" si="540"/>
        <v>-0.371</v>
      </c>
      <c r="CA652" s="24">
        <f t="shared" si="541"/>
        <v>1</v>
      </c>
      <c r="CB652" s="24" t="str">
        <f t="shared" si="557"/>
        <v/>
      </c>
      <c r="CC652" s="24">
        <f t="shared" si="542"/>
        <v>0</v>
      </c>
      <c r="CD652" s="25">
        <f t="shared" si="543"/>
        <v>0</v>
      </c>
      <c r="CE652" s="24">
        <f t="shared" si="544"/>
        <v>1</v>
      </c>
      <c r="CF652">
        <f t="shared" si="545"/>
        <v>1</v>
      </c>
      <c r="CG652">
        <f t="shared" si="558"/>
        <v>0</v>
      </c>
      <c r="CH652">
        <f t="shared" si="559"/>
        <v>0</v>
      </c>
      <c r="CI652">
        <f t="shared" si="560"/>
        <v>0</v>
      </c>
      <c r="CJ652">
        <f t="shared" si="561"/>
        <v>0</v>
      </c>
      <c r="CK652" t="str">
        <f t="shared" si="515"/>
        <v/>
      </c>
      <c r="CL652" t="str">
        <f t="shared" si="520"/>
        <v/>
      </c>
      <c r="CM652" t="str">
        <f t="shared" si="521"/>
        <v/>
      </c>
      <c r="CN652" t="str">
        <f t="shared" si="546"/>
        <v/>
      </c>
      <c r="CO652" t="str">
        <f t="shared" si="547"/>
        <v/>
      </c>
    </row>
    <row r="653" spans="1:93" ht="16" x14ac:dyDescent="0.2">
      <c r="A653">
        <v>645</v>
      </c>
      <c r="B653" t="s">
        <v>1162</v>
      </c>
      <c r="C653" t="s">
        <v>94</v>
      </c>
      <c r="J653" t="str">
        <f t="shared" si="527"/>
        <v>Suzanne Christian_0</v>
      </c>
      <c r="K653" s="22">
        <v>12902</v>
      </c>
      <c r="L653">
        <v>1</v>
      </c>
      <c r="M653" s="22" t="s">
        <v>1163</v>
      </c>
      <c r="N653" s="22"/>
      <c r="O653">
        <v>1</v>
      </c>
      <c r="P653">
        <v>0</v>
      </c>
      <c r="Q653">
        <v>1</v>
      </c>
      <c r="R653">
        <f t="shared" si="528"/>
        <v>0</v>
      </c>
      <c r="S653">
        <f t="shared" si="529"/>
        <v>1</v>
      </c>
      <c r="T653">
        <f t="shared" si="530"/>
        <v>0</v>
      </c>
      <c r="U653">
        <f t="shared" si="531"/>
        <v>0</v>
      </c>
      <c r="V653">
        <f t="shared" si="532"/>
        <v>0</v>
      </c>
      <c r="W653">
        <f t="shared" si="549"/>
        <v>0</v>
      </c>
      <c r="X653">
        <f t="shared" si="533"/>
        <v>0</v>
      </c>
      <c r="Y653" s="22" t="s">
        <v>1687</v>
      </c>
      <c r="Z653">
        <v>0</v>
      </c>
      <c r="AA653" s="31">
        <f t="shared" si="562"/>
        <v>0</v>
      </c>
      <c r="AB653">
        <f t="shared" si="516"/>
        <v>0</v>
      </c>
      <c r="AC653">
        <v>0</v>
      </c>
      <c r="AD653">
        <v>0</v>
      </c>
      <c r="AE653">
        <f t="shared" si="524"/>
        <v>0</v>
      </c>
      <c r="AF653">
        <f t="shared" si="552"/>
        <v>0</v>
      </c>
      <c r="AG653">
        <f t="shared" si="553"/>
        <v>0</v>
      </c>
      <c r="AH653">
        <v>0</v>
      </c>
      <c r="AJ653">
        <f t="shared" si="517"/>
        <v>0</v>
      </c>
      <c r="AK653" s="22" t="s">
        <v>863</v>
      </c>
      <c r="AM653">
        <v>10</v>
      </c>
      <c r="AN653">
        <v>15</v>
      </c>
      <c r="AO653" s="24">
        <v>2</v>
      </c>
      <c r="AP653" s="25">
        <f t="shared" si="554"/>
        <v>76.556164383561651</v>
      </c>
      <c r="AQ653">
        <v>1</v>
      </c>
      <c r="AS653" s="24">
        <v>0</v>
      </c>
      <c r="AT653" s="24">
        <v>0</v>
      </c>
      <c r="AU653" s="27"/>
      <c r="AV653" s="27"/>
      <c r="AW653" s="29">
        <v>41254</v>
      </c>
      <c r="AX653" s="22" t="str">
        <f>IF(ISERROR(VLOOKUP($J653,'[2]early late'!$G$1:$BT$134,7,FALSE)),"",VLOOKUP($J653,'[2]early late'!$G$1:$BT$134,7,FALSE))</f>
        <v/>
      </c>
      <c r="AY653" s="29">
        <v>41361</v>
      </c>
      <c r="AZ653" s="27">
        <v>3.56666666666667</v>
      </c>
      <c r="BA653" t="s">
        <v>118</v>
      </c>
      <c r="BB653" s="25">
        <f t="shared" si="550"/>
        <v>1</v>
      </c>
      <c r="BC653">
        <v>3.43</v>
      </c>
      <c r="BD653">
        <v>25.73</v>
      </c>
      <c r="BE653">
        <v>3.42</v>
      </c>
      <c r="BF653">
        <v>21.68</v>
      </c>
      <c r="BG653" s="27" t="str">
        <f>IF(ISERROR(VLOOKUP($J653,'[2]early late'!$G$1:$BT$134,8,FALSE)),"",VLOOKUP($J653,'[2]early late'!$G$1:$BT$134,8,FALSE))</f>
        <v/>
      </c>
      <c r="BH653" s="27" t="str">
        <f>IF(ISERROR(VLOOKUP($J653,'[2]early late'!$G$1:$BT$134,9,FALSE)),"",VLOOKUP($J653,'[2]early late'!$G$1:$BT$134,9,FALSE))</f>
        <v/>
      </c>
      <c r="BJ653">
        <v>3.24</v>
      </c>
      <c r="BK653">
        <v>27.91</v>
      </c>
      <c r="BM653" t="s">
        <v>1165</v>
      </c>
      <c r="BN653" s="28" t="str">
        <f>IF(ISERROR(VLOOKUP($J653,'[2]early late'!$G$1:$BT$134,40,FALSE)),"",VLOOKUP($J653,'[2]early late'!$G$1:$BT$134,40,FALSE))</f>
        <v/>
      </c>
      <c r="BO653" s="28" t="str">
        <f>IF(ISERROR(VLOOKUP($J653,'[2]early late'!$G$1:$BT$134,41,FALSE)),"",VLOOKUP($J653,'[2]early late'!$G$1:$BT$134,41,FALSE))</f>
        <v/>
      </c>
      <c r="BP653">
        <f t="shared" si="555"/>
        <v>-1.0000000000000231E-2</v>
      </c>
      <c r="BQ653">
        <f t="shared" si="534"/>
        <v>-4.0500000000000007</v>
      </c>
      <c r="BR653">
        <f t="shared" si="535"/>
        <v>-4.0400000000000009</v>
      </c>
      <c r="BS653">
        <f t="shared" si="556"/>
        <v>-0.18999999999999995</v>
      </c>
      <c r="BT653">
        <f t="shared" si="536"/>
        <v>2.1799999999999997</v>
      </c>
      <c r="BU653">
        <f t="shared" si="537"/>
        <v>2.370000000000001</v>
      </c>
      <c r="BW653" s="24">
        <f t="shared" si="551"/>
        <v>0</v>
      </c>
      <c r="BX653" s="24">
        <f t="shared" si="538"/>
        <v>0.7200000000000002</v>
      </c>
      <c r="BY653" s="24">
        <f t="shared" si="539"/>
        <v>1.3900000000000001</v>
      </c>
      <c r="BZ653" s="24">
        <f t="shared" si="540"/>
        <v>0.21999999999999975</v>
      </c>
      <c r="CA653" s="24">
        <f t="shared" si="541"/>
        <v>0</v>
      </c>
      <c r="CB653" s="24" t="str">
        <f t="shared" si="557"/>
        <v/>
      </c>
      <c r="CC653" s="24">
        <f t="shared" si="542"/>
        <v>0</v>
      </c>
      <c r="CD653" s="25">
        <f t="shared" si="543"/>
        <v>0</v>
      </c>
      <c r="CE653" s="24">
        <f t="shared" si="544"/>
        <v>1</v>
      </c>
      <c r="CF653">
        <f t="shared" si="545"/>
        <v>1</v>
      </c>
      <c r="CG653">
        <f t="shared" si="558"/>
        <v>1</v>
      </c>
      <c r="CH653">
        <f t="shared" si="559"/>
        <v>0</v>
      </c>
      <c r="CI653">
        <f t="shared" si="560"/>
        <v>1</v>
      </c>
      <c r="CJ653">
        <f t="shared" si="561"/>
        <v>1</v>
      </c>
      <c r="CK653" t="str">
        <f t="shared" si="515"/>
        <v/>
      </c>
      <c r="CL653" t="str">
        <f t="shared" si="520"/>
        <v/>
      </c>
      <c r="CM653" t="str">
        <f t="shared" si="521"/>
        <v/>
      </c>
      <c r="CN653" t="str">
        <f t="shared" si="546"/>
        <v/>
      </c>
      <c r="CO653" t="str">
        <f t="shared" si="547"/>
        <v/>
      </c>
    </row>
    <row r="654" spans="1:93" ht="16" x14ac:dyDescent="0.2">
      <c r="A654">
        <v>646</v>
      </c>
      <c r="B654" t="s">
        <v>1166</v>
      </c>
      <c r="C654" t="s">
        <v>94</v>
      </c>
      <c r="J654" t="str">
        <f t="shared" si="527"/>
        <v>Suzanne Cote_0</v>
      </c>
      <c r="K654" s="22">
        <v>18456</v>
      </c>
      <c r="L654">
        <v>0</v>
      </c>
      <c r="M654" s="22"/>
      <c r="N654" s="22"/>
      <c r="O654">
        <v>0</v>
      </c>
      <c r="P654">
        <v>0</v>
      </c>
      <c r="Q654">
        <v>0</v>
      </c>
      <c r="R654">
        <f t="shared" si="528"/>
        <v>0</v>
      </c>
      <c r="S654">
        <f t="shared" si="529"/>
        <v>0</v>
      </c>
      <c r="T654">
        <f t="shared" si="530"/>
        <v>0</v>
      </c>
      <c r="U654">
        <f t="shared" si="531"/>
        <v>0</v>
      </c>
      <c r="V654">
        <f t="shared" si="532"/>
        <v>0</v>
      </c>
      <c r="W654">
        <f t="shared" si="549"/>
        <v>0</v>
      </c>
      <c r="X654">
        <f t="shared" si="533"/>
        <v>0</v>
      </c>
      <c r="Y654" s="22"/>
      <c r="Z654">
        <v>0</v>
      </c>
      <c r="AA654" s="31">
        <f t="shared" si="562"/>
        <v>0</v>
      </c>
      <c r="AB654">
        <f t="shared" si="516"/>
        <v>0</v>
      </c>
      <c r="AC654">
        <v>0</v>
      </c>
      <c r="AD654">
        <v>0</v>
      </c>
      <c r="AE654">
        <f t="shared" si="524"/>
        <v>0</v>
      </c>
      <c r="AF654">
        <f t="shared" si="552"/>
        <v>0</v>
      </c>
      <c r="AG654">
        <f t="shared" si="553"/>
        <v>0</v>
      </c>
      <c r="AH654">
        <v>0</v>
      </c>
      <c r="AJ654">
        <f t="shared" si="517"/>
        <v>0</v>
      </c>
      <c r="AK654" s="22" t="s">
        <v>1167</v>
      </c>
      <c r="AL654">
        <v>25</v>
      </c>
      <c r="AN654">
        <v>15</v>
      </c>
      <c r="AO654" s="24">
        <v>2</v>
      </c>
      <c r="AP654" s="25">
        <f t="shared" si="554"/>
        <v>61.397260273972606</v>
      </c>
      <c r="AQ654">
        <v>1</v>
      </c>
      <c r="AS654" s="24">
        <v>0</v>
      </c>
      <c r="AT654" s="24">
        <v>0</v>
      </c>
      <c r="AU654" s="27"/>
      <c r="AV654" s="27"/>
      <c r="AW654" s="29">
        <v>41194</v>
      </c>
      <c r="AX654" s="22" t="str">
        <f>IF(ISERROR(VLOOKUP($J654,'[2]early late'!$G$1:$BT$134,7,FALSE)),"",VLOOKUP($J654,'[2]early late'!$G$1:$BT$134,7,FALSE))</f>
        <v/>
      </c>
      <c r="AY654" s="29">
        <v>41278</v>
      </c>
      <c r="AZ654" s="27">
        <v>2.7333333333333298</v>
      </c>
      <c r="BA654" t="s">
        <v>118</v>
      </c>
      <c r="BB654" s="25">
        <f t="shared" si="550"/>
        <v>1</v>
      </c>
      <c r="BC654">
        <v>3.72</v>
      </c>
      <c r="BD654">
        <v>10.029999999999999</v>
      </c>
      <c r="BE654">
        <v>3.18</v>
      </c>
      <c r="BF654">
        <v>11.41</v>
      </c>
      <c r="BG654" s="27" t="str">
        <f>IF(ISERROR(VLOOKUP($J654,'[2]early late'!$G$1:$BT$134,8,FALSE)),"",VLOOKUP($J654,'[2]early late'!$G$1:$BT$134,8,FALSE))</f>
        <v/>
      </c>
      <c r="BH654" s="27" t="str">
        <f>IF(ISERROR(VLOOKUP($J654,'[2]early late'!$G$1:$BT$134,9,FALSE)),"",VLOOKUP($J654,'[2]early late'!$G$1:$BT$134,9,FALSE))</f>
        <v/>
      </c>
      <c r="BJ654">
        <v>3.93</v>
      </c>
      <c r="BK654">
        <v>12.79</v>
      </c>
      <c r="BN654" s="28" t="str">
        <f>IF(ISERROR(VLOOKUP($J654,'[2]early late'!$G$1:$BT$134,40,FALSE)),"",VLOOKUP($J654,'[2]early late'!$G$1:$BT$134,40,FALSE))</f>
        <v/>
      </c>
      <c r="BO654" s="28" t="str">
        <f>IF(ISERROR(VLOOKUP($J654,'[2]early late'!$G$1:$BT$134,41,FALSE)),"",VLOOKUP($J654,'[2]early late'!$G$1:$BT$134,41,FALSE))</f>
        <v/>
      </c>
      <c r="BP654">
        <f t="shared" si="555"/>
        <v>-0.54</v>
      </c>
      <c r="BQ654">
        <f t="shared" si="534"/>
        <v>1.3800000000000008</v>
      </c>
      <c r="BR654">
        <f t="shared" si="535"/>
        <v>1.9200000000000008</v>
      </c>
      <c r="BS654">
        <f t="shared" si="556"/>
        <v>0.20999999999999996</v>
      </c>
      <c r="BT654">
        <f t="shared" si="536"/>
        <v>2.76</v>
      </c>
      <c r="BU654">
        <f t="shared" si="537"/>
        <v>2.5500000000000007</v>
      </c>
      <c r="BW654" s="24">
        <f t="shared" si="551"/>
        <v>0</v>
      </c>
      <c r="BX654" s="24">
        <f t="shared" si="538"/>
        <v>0.63000000000000034</v>
      </c>
      <c r="BY654" s="24">
        <f t="shared" si="539"/>
        <v>1.4900000000000002</v>
      </c>
      <c r="BZ654" s="24">
        <f t="shared" si="540"/>
        <v>0.5900000000000003</v>
      </c>
      <c r="CA654" s="24">
        <f t="shared" si="541"/>
        <v>0</v>
      </c>
      <c r="CB654" s="24" t="str">
        <f t="shared" si="557"/>
        <v/>
      </c>
      <c r="CC654" s="24">
        <f t="shared" si="542"/>
        <v>0</v>
      </c>
      <c r="CD654" s="25">
        <f t="shared" si="543"/>
        <v>0</v>
      </c>
      <c r="CE654" s="24">
        <f t="shared" si="544"/>
        <v>1</v>
      </c>
      <c r="CF654">
        <f t="shared" si="545"/>
        <v>1</v>
      </c>
      <c r="CG654">
        <f t="shared" si="558"/>
        <v>1</v>
      </c>
      <c r="CH654">
        <f t="shared" si="559"/>
        <v>0</v>
      </c>
      <c r="CI654">
        <f t="shared" si="560"/>
        <v>1</v>
      </c>
      <c r="CJ654">
        <f t="shared" si="561"/>
        <v>1</v>
      </c>
      <c r="CK654" t="str">
        <f t="shared" si="515"/>
        <v/>
      </c>
      <c r="CL654" t="str">
        <f t="shared" si="520"/>
        <v/>
      </c>
      <c r="CM654" t="str">
        <f t="shared" si="521"/>
        <v/>
      </c>
      <c r="CN654" t="str">
        <f t="shared" si="546"/>
        <v/>
      </c>
      <c r="CO654" t="str">
        <f t="shared" si="547"/>
        <v/>
      </c>
    </row>
    <row r="655" spans="1:93" ht="16" x14ac:dyDescent="0.2">
      <c r="A655">
        <v>647</v>
      </c>
      <c r="B655" t="s">
        <v>1168</v>
      </c>
      <c r="C655" t="s">
        <v>94</v>
      </c>
      <c r="D655" t="s">
        <v>1169</v>
      </c>
      <c r="E655" t="s">
        <v>1170</v>
      </c>
      <c r="F655" t="s">
        <v>97</v>
      </c>
      <c r="G655">
        <v>92708</v>
      </c>
      <c r="H655" t="s">
        <v>1171</v>
      </c>
      <c r="J655" t="str">
        <f t="shared" si="527"/>
        <v>Teresa Nunez_0</v>
      </c>
      <c r="K655" s="22">
        <v>21168</v>
      </c>
      <c r="L655">
        <v>1</v>
      </c>
      <c r="M655" s="32" t="s">
        <v>1688</v>
      </c>
      <c r="N655" s="32"/>
      <c r="O655">
        <v>0</v>
      </c>
      <c r="P655">
        <v>0</v>
      </c>
      <c r="Q655">
        <v>0</v>
      </c>
      <c r="R655">
        <f t="shared" si="528"/>
        <v>1</v>
      </c>
      <c r="S655">
        <f t="shared" si="529"/>
        <v>0</v>
      </c>
      <c r="T655">
        <f t="shared" si="530"/>
        <v>1</v>
      </c>
      <c r="U655">
        <f t="shared" si="531"/>
        <v>0</v>
      </c>
      <c r="V655">
        <f t="shared" si="532"/>
        <v>0</v>
      </c>
      <c r="W655">
        <f t="shared" si="549"/>
        <v>0</v>
      </c>
      <c r="X655">
        <f t="shared" si="533"/>
        <v>0</v>
      </c>
      <c r="Y655" s="22"/>
      <c r="Z655">
        <v>0</v>
      </c>
      <c r="AA655" s="31">
        <f t="shared" si="562"/>
        <v>0</v>
      </c>
      <c r="AB655">
        <f t="shared" si="516"/>
        <v>0</v>
      </c>
      <c r="AC655">
        <v>0</v>
      </c>
      <c r="AD655">
        <v>0</v>
      </c>
      <c r="AE655">
        <f t="shared" si="524"/>
        <v>0</v>
      </c>
      <c r="AF655">
        <f t="shared" si="552"/>
        <v>0</v>
      </c>
      <c r="AG655">
        <f t="shared" si="553"/>
        <v>0</v>
      </c>
      <c r="AH655">
        <v>0</v>
      </c>
      <c r="AJ655">
        <f t="shared" si="517"/>
        <v>0</v>
      </c>
      <c r="AK655" s="22" t="s">
        <v>1351</v>
      </c>
      <c r="AL655">
        <v>24</v>
      </c>
      <c r="AM655">
        <v>8.5</v>
      </c>
      <c r="AN655">
        <v>13</v>
      </c>
      <c r="AO655" s="24">
        <v>2</v>
      </c>
      <c r="AP655" s="25">
        <f t="shared" si="554"/>
        <v>47.153424657534245</v>
      </c>
      <c r="AQ655">
        <v>1</v>
      </c>
      <c r="AS655" s="24">
        <v>0</v>
      </c>
      <c r="AT655" s="24">
        <v>0</v>
      </c>
      <c r="AU655" s="27"/>
      <c r="AV655" s="27"/>
      <c r="AW655" s="22">
        <v>38630</v>
      </c>
      <c r="AX655" s="22" t="str">
        <f>IF(ISERROR(VLOOKUP($J655,'[2]early late'!$G$1:$BT$134,7,FALSE)),"",VLOOKUP($J655,'[2]early late'!$G$1:$BT$134,7,FALSE))</f>
        <v/>
      </c>
      <c r="AY655" s="22">
        <v>38663</v>
      </c>
      <c r="AZ655" s="27">
        <v>1.06666666666667</v>
      </c>
      <c r="BA655" t="s">
        <v>118</v>
      </c>
      <c r="BB655" s="25">
        <f t="shared" si="550"/>
        <v>1</v>
      </c>
      <c r="BC655" s="27">
        <v>3.35</v>
      </c>
      <c r="BD655" s="27">
        <v>15.38</v>
      </c>
      <c r="BE655" s="27">
        <v>3.32</v>
      </c>
      <c r="BF655" s="27">
        <v>13.55</v>
      </c>
      <c r="BG655" s="27" t="str">
        <f>IF(ISERROR(VLOOKUP($J655,'[2]early late'!$G$1:$BT$134,8,FALSE)),"",VLOOKUP($J655,'[2]early late'!$G$1:$BT$134,8,FALSE))</f>
        <v/>
      </c>
      <c r="BH655" s="27" t="str">
        <f>IF(ISERROR(VLOOKUP($J655,'[2]early late'!$G$1:$BT$134,9,FALSE)),"",VLOOKUP($J655,'[2]early late'!$G$1:$BT$134,9,FALSE))</f>
        <v/>
      </c>
      <c r="BI655" s="27"/>
      <c r="BJ655">
        <v>2.2200000000000002</v>
      </c>
      <c r="BK655">
        <v>13.32</v>
      </c>
      <c r="BM655" s="28" t="s">
        <v>1689</v>
      </c>
      <c r="BN655" s="28" t="str">
        <f>IF(ISERROR(VLOOKUP($J655,'[2]early late'!$G$1:$BT$134,40,FALSE)),"",VLOOKUP($J655,'[2]early late'!$G$1:$BT$134,40,FALSE))</f>
        <v/>
      </c>
      <c r="BO655" s="28" t="str">
        <f>IF(ISERROR(VLOOKUP($J655,'[2]early late'!$G$1:$BT$134,41,FALSE)),"",VLOOKUP($J655,'[2]early late'!$G$1:$BT$134,41,FALSE))</f>
        <v/>
      </c>
      <c r="BP655">
        <f t="shared" si="555"/>
        <v>-3.0000000000000249E-2</v>
      </c>
      <c r="BQ655">
        <f t="shared" si="534"/>
        <v>-1.83</v>
      </c>
      <c r="BR655">
        <f t="shared" si="535"/>
        <v>-1.7999999999999998</v>
      </c>
      <c r="BS655">
        <f t="shared" si="556"/>
        <v>-1.1299999999999999</v>
      </c>
      <c r="BT655">
        <f t="shared" si="536"/>
        <v>-2.0600000000000005</v>
      </c>
      <c r="BU655">
        <f t="shared" si="537"/>
        <v>-0.93000000000000149</v>
      </c>
      <c r="BW655" s="24">
        <f t="shared" si="551"/>
        <v>0</v>
      </c>
      <c r="BX655" s="24">
        <f t="shared" si="538"/>
        <v>-1.7199999999999998</v>
      </c>
      <c r="BY655" s="24">
        <f t="shared" si="539"/>
        <v>1.02</v>
      </c>
      <c r="BZ655" s="24">
        <f t="shared" si="540"/>
        <v>0.75999999999999979</v>
      </c>
      <c r="CA655" s="24">
        <f t="shared" si="541"/>
        <v>0</v>
      </c>
      <c r="CB655" s="24" t="str">
        <f t="shared" si="557"/>
        <v/>
      </c>
      <c r="CC655" s="24">
        <f t="shared" si="542"/>
        <v>0</v>
      </c>
      <c r="CD655" s="25">
        <f t="shared" si="543"/>
        <v>0</v>
      </c>
      <c r="CE655" s="24">
        <f t="shared" si="544"/>
        <v>1</v>
      </c>
      <c r="CF655">
        <f t="shared" si="545"/>
        <v>1</v>
      </c>
      <c r="CG655">
        <f t="shared" si="558"/>
        <v>0</v>
      </c>
      <c r="CH655">
        <f t="shared" si="559"/>
        <v>0</v>
      </c>
      <c r="CI655">
        <f t="shared" si="560"/>
        <v>0</v>
      </c>
      <c r="CJ655">
        <f t="shared" si="561"/>
        <v>0</v>
      </c>
      <c r="CK655" t="str">
        <f t="shared" si="515"/>
        <v/>
      </c>
      <c r="CL655" t="str">
        <f t="shared" si="520"/>
        <v/>
      </c>
      <c r="CM655" t="str">
        <f t="shared" si="521"/>
        <v/>
      </c>
      <c r="CN655" t="str">
        <f t="shared" si="546"/>
        <v/>
      </c>
      <c r="CO655" t="str">
        <f t="shared" si="547"/>
        <v/>
      </c>
    </row>
    <row r="656" spans="1:93" ht="16" x14ac:dyDescent="0.2">
      <c r="A656">
        <v>648</v>
      </c>
      <c r="B656" t="s">
        <v>1174</v>
      </c>
      <c r="C656" t="s">
        <v>94</v>
      </c>
      <c r="J656" t="str">
        <f t="shared" si="527"/>
        <v>Tina Lee_1</v>
      </c>
      <c r="K656" s="22">
        <v>25557</v>
      </c>
      <c r="L656">
        <v>1</v>
      </c>
      <c r="M656" s="22" t="s">
        <v>136</v>
      </c>
      <c r="N656" s="22"/>
      <c r="O656">
        <v>0</v>
      </c>
      <c r="P656">
        <v>0</v>
      </c>
      <c r="Q656">
        <v>0</v>
      </c>
      <c r="R656">
        <f t="shared" si="528"/>
        <v>0</v>
      </c>
      <c r="S656">
        <f t="shared" si="529"/>
        <v>0</v>
      </c>
      <c r="T656">
        <f t="shared" si="530"/>
        <v>0</v>
      </c>
      <c r="U656">
        <f t="shared" si="531"/>
        <v>0</v>
      </c>
      <c r="V656">
        <f t="shared" si="532"/>
        <v>0</v>
      </c>
      <c r="W656">
        <f t="shared" si="549"/>
        <v>0</v>
      </c>
      <c r="X656">
        <f t="shared" si="533"/>
        <v>0</v>
      </c>
      <c r="Y656" s="22"/>
      <c r="Z656">
        <v>0</v>
      </c>
      <c r="AA656" s="31">
        <f t="shared" si="562"/>
        <v>0</v>
      </c>
      <c r="AB656">
        <f t="shared" si="516"/>
        <v>0</v>
      </c>
      <c r="AC656">
        <v>0</v>
      </c>
      <c r="AD656">
        <v>0</v>
      </c>
      <c r="AE656">
        <f t="shared" si="524"/>
        <v>0</v>
      </c>
      <c r="AF656">
        <f t="shared" si="552"/>
        <v>0</v>
      </c>
      <c r="AG656">
        <f t="shared" si="553"/>
        <v>0</v>
      </c>
      <c r="AH656">
        <v>0</v>
      </c>
      <c r="AJ656">
        <f t="shared" si="517"/>
        <v>0</v>
      </c>
      <c r="AK656" s="22" t="s">
        <v>1175</v>
      </c>
      <c r="AN656" t="str">
        <f>IF(ISERROR(VLOOKUP($J656,'[2]early late'!$G$1:$BT$134,6,FALSE)),"",VLOOKUP($J656,'[2]early late'!$G$1:$BT$134,6,FALSE))</f>
        <v/>
      </c>
      <c r="AO656" s="24">
        <v>2</v>
      </c>
      <c r="AP656" s="25">
        <f t="shared" si="554"/>
        <v>42.591780821917808</v>
      </c>
      <c r="AQ656">
        <v>1</v>
      </c>
      <c r="AS656" s="24">
        <v>1</v>
      </c>
      <c r="AT656" s="24">
        <v>0</v>
      </c>
      <c r="AU656" s="27"/>
      <c r="AV656" s="27"/>
      <c r="AW656" s="29">
        <v>41331</v>
      </c>
      <c r="AX656" s="22" t="str">
        <f>IF(ISERROR(VLOOKUP($J656,'[2]early late'!$G$1:$BT$134,7,FALSE)),"",VLOOKUP($J656,'[2]early late'!$G$1:$BT$134,7,FALSE))</f>
        <v/>
      </c>
      <c r="AY656" s="29">
        <v>41438</v>
      </c>
      <c r="AZ656" s="27">
        <v>3.56666666666667</v>
      </c>
      <c r="BA656" t="s">
        <v>101</v>
      </c>
      <c r="BB656" s="25">
        <f t="shared" si="550"/>
        <v>0</v>
      </c>
      <c r="BC656">
        <v>3.9</v>
      </c>
      <c r="BD656">
        <v>18.03</v>
      </c>
      <c r="BE656">
        <v>3.76</v>
      </c>
      <c r="BF656">
        <v>16.579999999999998</v>
      </c>
      <c r="BG656" s="27" t="str">
        <f>IF(ISERROR(VLOOKUP($J656,'[2]early late'!$G$1:$BT$134,8,FALSE)),"",VLOOKUP($J656,'[2]early late'!$G$1:$BT$134,8,FALSE))</f>
        <v/>
      </c>
      <c r="BH656" s="27" t="str">
        <f>IF(ISERROR(VLOOKUP($J656,'[2]early late'!$G$1:$BT$134,9,FALSE)),"",VLOOKUP($J656,'[2]early late'!$G$1:$BT$134,9,FALSE))</f>
        <v/>
      </c>
      <c r="BJ656">
        <v>3.26</v>
      </c>
      <c r="BK656">
        <v>17.149999999999999</v>
      </c>
      <c r="BN656" s="28" t="str">
        <f>IF(ISERROR(VLOOKUP($J656,'[2]early late'!$G$1:$BT$134,40,FALSE)),"",VLOOKUP($J656,'[2]early late'!$G$1:$BT$134,40,FALSE))</f>
        <v/>
      </c>
      <c r="BO656" s="28" t="str">
        <f>IF(ISERROR(VLOOKUP($J656,'[2]early late'!$G$1:$BT$134,41,FALSE)),"",VLOOKUP($J656,'[2]early late'!$G$1:$BT$134,41,FALSE))</f>
        <v/>
      </c>
      <c r="BP656">
        <f t="shared" si="555"/>
        <v>-0.14000000000000012</v>
      </c>
      <c r="BQ656">
        <f t="shared" si="534"/>
        <v>-1.4500000000000028</v>
      </c>
      <c r="BR656">
        <f t="shared" si="535"/>
        <v>-1.3100000000000027</v>
      </c>
      <c r="BS656">
        <f t="shared" si="556"/>
        <v>-0.64000000000000012</v>
      </c>
      <c r="BT656">
        <f t="shared" si="536"/>
        <v>-0.88000000000000256</v>
      </c>
      <c r="BU656">
        <f t="shared" si="537"/>
        <v>-0.24000000000000199</v>
      </c>
      <c r="BW656" s="24">
        <f t="shared" si="551"/>
        <v>0</v>
      </c>
      <c r="BX656" s="24">
        <f t="shared" si="538"/>
        <v>-0.54</v>
      </c>
      <c r="BY656" s="24">
        <f t="shared" si="539"/>
        <v>0.54999999999999982</v>
      </c>
      <c r="BZ656" s="24">
        <f t="shared" si="540"/>
        <v>0</v>
      </c>
      <c r="CA656" s="24">
        <f t="shared" si="541"/>
        <v>1</v>
      </c>
      <c r="CB656" s="24" t="str">
        <f t="shared" si="557"/>
        <v/>
      </c>
      <c r="CC656" s="24">
        <f t="shared" si="542"/>
        <v>0</v>
      </c>
      <c r="CD656" s="25">
        <f t="shared" si="543"/>
        <v>0</v>
      </c>
      <c r="CE656" s="24">
        <f t="shared" si="544"/>
        <v>1</v>
      </c>
      <c r="CF656">
        <f t="shared" si="545"/>
        <v>1</v>
      </c>
      <c r="CG656">
        <f t="shared" si="558"/>
        <v>1</v>
      </c>
      <c r="CH656">
        <f t="shared" si="559"/>
        <v>0</v>
      </c>
      <c r="CI656">
        <f t="shared" si="560"/>
        <v>1</v>
      </c>
      <c r="CJ656">
        <f t="shared" si="561"/>
        <v>1</v>
      </c>
      <c r="CK656" t="str">
        <f t="shared" si="515"/>
        <v/>
      </c>
      <c r="CL656" t="str">
        <f t="shared" si="520"/>
        <v/>
      </c>
      <c r="CM656" t="str">
        <f t="shared" si="521"/>
        <v/>
      </c>
      <c r="CN656" t="str">
        <f t="shared" si="546"/>
        <v/>
      </c>
      <c r="CO656" t="str">
        <f t="shared" si="547"/>
        <v/>
      </c>
    </row>
    <row r="657" spans="1:93" ht="16" x14ac:dyDescent="0.2">
      <c r="A657">
        <v>649</v>
      </c>
      <c r="B657" t="s">
        <v>1176</v>
      </c>
      <c r="C657" t="s">
        <v>94</v>
      </c>
      <c r="J657" t="str">
        <f t="shared" si="527"/>
        <v>Viki Lin_0</v>
      </c>
      <c r="K657" s="22">
        <v>21603</v>
      </c>
      <c r="L657">
        <v>1</v>
      </c>
      <c r="M657" s="22" t="s">
        <v>1177</v>
      </c>
      <c r="N657" s="22"/>
      <c r="O657">
        <v>1</v>
      </c>
      <c r="R657">
        <f t="shared" si="528"/>
        <v>0</v>
      </c>
      <c r="S657">
        <f t="shared" si="529"/>
        <v>0</v>
      </c>
      <c r="T657">
        <f t="shared" si="530"/>
        <v>0</v>
      </c>
      <c r="U657">
        <f t="shared" si="531"/>
        <v>0</v>
      </c>
      <c r="V657">
        <f t="shared" si="532"/>
        <v>0</v>
      </c>
      <c r="W657">
        <f t="shared" si="549"/>
        <v>0</v>
      </c>
      <c r="X657">
        <f t="shared" si="533"/>
        <v>0</v>
      </c>
      <c r="Y657" s="22"/>
      <c r="Z657">
        <v>0</v>
      </c>
      <c r="AA657" s="31">
        <f t="shared" si="562"/>
        <v>0</v>
      </c>
      <c r="AB657">
        <f t="shared" si="516"/>
        <v>0</v>
      </c>
      <c r="AC657">
        <v>0</v>
      </c>
      <c r="AD657">
        <v>0</v>
      </c>
      <c r="AE657">
        <f t="shared" si="524"/>
        <v>0</v>
      </c>
      <c r="AF657">
        <f t="shared" si="552"/>
        <v>0</v>
      </c>
      <c r="AG657">
        <f t="shared" si="553"/>
        <v>0</v>
      </c>
      <c r="AH657">
        <v>0</v>
      </c>
      <c r="AJ657">
        <f t="shared" si="517"/>
        <v>0</v>
      </c>
      <c r="AK657" s="22"/>
      <c r="AL657">
        <v>18</v>
      </c>
      <c r="AN657">
        <v>15</v>
      </c>
      <c r="AO657" s="24">
        <v>2</v>
      </c>
      <c r="AP657" s="25">
        <f t="shared" si="554"/>
        <v>47.42739726027397</v>
      </c>
      <c r="AQ657">
        <v>1</v>
      </c>
      <c r="AS657" s="24">
        <v>0</v>
      </c>
      <c r="AT657" s="24">
        <v>0</v>
      </c>
      <c r="AU657" s="27"/>
      <c r="AV657" s="27"/>
      <c r="AW657" s="29">
        <v>39164</v>
      </c>
      <c r="AX657" s="22" t="str">
        <f>IF(ISERROR(VLOOKUP($J657,'[2]early late'!$G$1:$BT$134,7,FALSE)),"",VLOOKUP($J657,'[2]early late'!$G$1:$BT$134,7,FALSE))</f>
        <v/>
      </c>
      <c r="AY657" s="29">
        <v>39170</v>
      </c>
      <c r="AZ657" s="27">
        <v>0.2</v>
      </c>
      <c r="BA657" t="s">
        <v>118</v>
      </c>
      <c r="BB657" s="25">
        <f t="shared" si="550"/>
        <v>1</v>
      </c>
      <c r="BC657">
        <v>5.03</v>
      </c>
      <c r="BD657">
        <v>15.74</v>
      </c>
      <c r="BE657">
        <v>3.06</v>
      </c>
      <c r="BF657">
        <v>15.09</v>
      </c>
      <c r="BG657" s="27" t="str">
        <f>IF(ISERROR(VLOOKUP($J657,'[2]early late'!$G$1:$BT$134,8,FALSE)),"",VLOOKUP($J657,'[2]early late'!$G$1:$BT$134,8,FALSE))</f>
        <v/>
      </c>
      <c r="BH657" s="27" t="str">
        <f>IF(ISERROR(VLOOKUP($J657,'[2]early late'!$G$1:$BT$134,9,FALSE)),"",VLOOKUP($J657,'[2]early late'!$G$1:$BT$134,9,FALSE))</f>
        <v/>
      </c>
      <c r="BJ657">
        <v>3.58</v>
      </c>
      <c r="BK657">
        <v>14.84</v>
      </c>
      <c r="BM657" t="s">
        <v>167</v>
      </c>
      <c r="BN657" s="28" t="str">
        <f>IF(ISERROR(VLOOKUP($J657,'[2]early late'!$G$1:$BT$134,40,FALSE)),"",VLOOKUP($J657,'[2]early late'!$G$1:$BT$134,40,FALSE))</f>
        <v/>
      </c>
      <c r="BO657" s="28" t="str">
        <f>IF(ISERROR(VLOOKUP($J657,'[2]early late'!$G$1:$BT$134,41,FALSE)),"",VLOOKUP($J657,'[2]early late'!$G$1:$BT$134,41,FALSE))</f>
        <v/>
      </c>
      <c r="BP657">
        <f t="shared" si="555"/>
        <v>-1.9700000000000002</v>
      </c>
      <c r="BQ657">
        <f t="shared" si="534"/>
        <v>-0.65000000000000036</v>
      </c>
      <c r="BR657">
        <f t="shared" si="535"/>
        <v>1.3199999999999998</v>
      </c>
      <c r="BS657">
        <f t="shared" si="556"/>
        <v>-1.4500000000000002</v>
      </c>
      <c r="BT657">
        <f t="shared" si="536"/>
        <v>-0.90000000000000036</v>
      </c>
      <c r="BU657">
        <f t="shared" si="537"/>
        <v>0.54999999999999893</v>
      </c>
      <c r="BW657" s="24">
        <f t="shared" si="551"/>
        <v>0</v>
      </c>
      <c r="BX657" s="24">
        <f t="shared" si="538"/>
        <v>1.02</v>
      </c>
      <c r="BY657" s="24">
        <f t="shared" si="539"/>
        <v>2.3000000000000003</v>
      </c>
      <c r="BZ657" s="24">
        <f t="shared" si="540"/>
        <v>0.10000000000000009</v>
      </c>
      <c r="CA657" s="24">
        <f t="shared" si="541"/>
        <v>0</v>
      </c>
      <c r="CB657" s="24" t="str">
        <f t="shared" si="557"/>
        <v/>
      </c>
      <c r="CC657" s="24">
        <f t="shared" si="542"/>
        <v>0</v>
      </c>
      <c r="CD657" s="25">
        <f t="shared" si="543"/>
        <v>0</v>
      </c>
      <c r="CE657" s="24">
        <f t="shared" si="544"/>
        <v>1</v>
      </c>
      <c r="CF657">
        <f t="shared" si="545"/>
        <v>1</v>
      </c>
      <c r="CG657">
        <f t="shared" si="558"/>
        <v>1</v>
      </c>
      <c r="CH657">
        <f t="shared" si="559"/>
        <v>0</v>
      </c>
      <c r="CI657">
        <f t="shared" si="560"/>
        <v>0</v>
      </c>
      <c r="CJ657">
        <f t="shared" si="561"/>
        <v>1</v>
      </c>
      <c r="CK657" t="str">
        <f t="shared" si="515"/>
        <v/>
      </c>
      <c r="CL657" t="str">
        <f t="shared" si="520"/>
        <v/>
      </c>
      <c r="CM657" t="str">
        <f t="shared" si="521"/>
        <v/>
      </c>
      <c r="CN657" t="str">
        <f t="shared" si="546"/>
        <v/>
      </c>
      <c r="CO657" t="str">
        <f t="shared" si="547"/>
        <v/>
      </c>
    </row>
    <row r="658" spans="1:93" ht="16" x14ac:dyDescent="0.2">
      <c r="A658">
        <v>650</v>
      </c>
      <c r="B658" t="s">
        <v>1178</v>
      </c>
      <c r="C658" t="s">
        <v>94</v>
      </c>
      <c r="J658" t="str">
        <f t="shared" si="527"/>
        <v>Virginia Lizarraga_1</v>
      </c>
      <c r="K658" s="22">
        <v>17615</v>
      </c>
      <c r="L658">
        <v>0</v>
      </c>
      <c r="M658" s="22"/>
      <c r="N658" s="22"/>
      <c r="O658">
        <v>0</v>
      </c>
      <c r="P658">
        <v>0</v>
      </c>
      <c r="Q658">
        <v>0</v>
      </c>
      <c r="R658">
        <f t="shared" si="528"/>
        <v>0</v>
      </c>
      <c r="S658">
        <f t="shared" si="529"/>
        <v>0</v>
      </c>
      <c r="T658">
        <f t="shared" si="530"/>
        <v>0</v>
      </c>
      <c r="U658">
        <f t="shared" si="531"/>
        <v>0</v>
      </c>
      <c r="V658">
        <f t="shared" si="532"/>
        <v>0</v>
      </c>
      <c r="W658">
        <f t="shared" si="549"/>
        <v>0</v>
      </c>
      <c r="X658">
        <f t="shared" si="533"/>
        <v>0</v>
      </c>
      <c r="Y658" s="22"/>
      <c r="Z658">
        <v>0</v>
      </c>
      <c r="AA658" s="31">
        <f t="shared" si="562"/>
        <v>0</v>
      </c>
      <c r="AB658">
        <f t="shared" si="516"/>
        <v>0</v>
      </c>
      <c r="AC658">
        <v>0</v>
      </c>
      <c r="AD658">
        <v>0</v>
      </c>
      <c r="AE658">
        <f t="shared" si="524"/>
        <v>0</v>
      </c>
      <c r="AF658">
        <f t="shared" si="552"/>
        <v>0</v>
      </c>
      <c r="AG658">
        <f t="shared" si="553"/>
        <v>0</v>
      </c>
      <c r="AH658">
        <v>0</v>
      </c>
      <c r="AJ658">
        <f t="shared" si="517"/>
        <v>0</v>
      </c>
      <c r="AK658" s="22" t="s">
        <v>1180</v>
      </c>
      <c r="AN658">
        <v>16</v>
      </c>
      <c r="AO658" s="24">
        <v>2</v>
      </c>
      <c r="AP658" s="25">
        <f t="shared" si="554"/>
        <v>55.635616438356166</v>
      </c>
      <c r="AQ658">
        <v>1</v>
      </c>
      <c r="AS658" s="24">
        <v>1</v>
      </c>
      <c r="AT658" s="24">
        <v>0</v>
      </c>
      <c r="AU658" s="27"/>
      <c r="AV658" s="27"/>
      <c r="AW658" s="29">
        <v>38219</v>
      </c>
      <c r="AX658" s="22" t="str">
        <f>IF(ISERROR(VLOOKUP($J658,'[2]early late'!$G$1:$BT$134,7,FALSE)),"",VLOOKUP($J658,'[2]early late'!$G$1:$BT$134,7,FALSE))</f>
        <v/>
      </c>
      <c r="AY658" s="29">
        <v>38323</v>
      </c>
      <c r="AZ658" s="27">
        <v>3.4</v>
      </c>
      <c r="BA658" t="s">
        <v>101</v>
      </c>
      <c r="BB658" s="25">
        <f t="shared" si="550"/>
        <v>0</v>
      </c>
      <c r="BC658">
        <v>4.6500000000000004</v>
      </c>
      <c r="BD658">
        <v>23.46</v>
      </c>
      <c r="BE658">
        <v>4.37</v>
      </c>
      <c r="BF658">
        <v>19.87</v>
      </c>
      <c r="BG658" s="27" t="str">
        <f>IF(ISERROR(VLOOKUP($J658,'[2]early late'!$G$1:$BT$134,8,FALSE)),"",VLOOKUP($J658,'[2]early late'!$G$1:$BT$134,8,FALSE))</f>
        <v/>
      </c>
      <c r="BH658" s="27" t="str">
        <f>IF(ISERROR(VLOOKUP($J658,'[2]early late'!$G$1:$BT$134,9,FALSE)),"",VLOOKUP($J658,'[2]early late'!$G$1:$BT$134,9,FALSE))</f>
        <v/>
      </c>
      <c r="BJ658">
        <v>4.9000000000000004</v>
      </c>
      <c r="BK658">
        <v>22.15</v>
      </c>
      <c r="BN658" s="28" t="str">
        <f>IF(ISERROR(VLOOKUP($J658,'[2]early late'!$G$1:$BT$134,40,FALSE)),"",VLOOKUP($J658,'[2]early late'!$G$1:$BT$134,40,FALSE))</f>
        <v/>
      </c>
      <c r="BO658" s="28" t="str">
        <f>IF(ISERROR(VLOOKUP($J658,'[2]early late'!$G$1:$BT$134,41,FALSE)),"",VLOOKUP($J658,'[2]early late'!$G$1:$BT$134,41,FALSE))</f>
        <v/>
      </c>
      <c r="BP658">
        <f t="shared" si="555"/>
        <v>-0.28000000000000025</v>
      </c>
      <c r="BQ658">
        <f t="shared" si="534"/>
        <v>-3.59</v>
      </c>
      <c r="BR658">
        <f t="shared" si="535"/>
        <v>-3.3099999999999996</v>
      </c>
      <c r="BS658">
        <f t="shared" si="556"/>
        <v>0.25</v>
      </c>
      <c r="BT658">
        <f t="shared" si="536"/>
        <v>-1.3100000000000023</v>
      </c>
      <c r="BU658">
        <f t="shared" si="537"/>
        <v>-1.5600000000000023</v>
      </c>
      <c r="BW658" s="24">
        <f t="shared" si="551"/>
        <v>0</v>
      </c>
      <c r="BX658" s="24">
        <f t="shared" si="538"/>
        <v>0.24000000000000021</v>
      </c>
      <c r="BY658" s="24">
        <f t="shared" si="539"/>
        <v>1.2600000000000002</v>
      </c>
      <c r="BZ658" s="24">
        <f t="shared" si="540"/>
        <v>-1.0300000000000002</v>
      </c>
      <c r="CA658" s="24">
        <f t="shared" si="541"/>
        <v>0</v>
      </c>
      <c r="CB658" s="24" t="str">
        <f t="shared" si="557"/>
        <v/>
      </c>
      <c r="CC658" s="24">
        <f t="shared" si="542"/>
        <v>0</v>
      </c>
      <c r="CD658" s="25">
        <f t="shared" si="543"/>
        <v>0</v>
      </c>
      <c r="CE658" s="24">
        <f t="shared" si="544"/>
        <v>0</v>
      </c>
      <c r="CF658">
        <f t="shared" si="545"/>
        <v>1</v>
      </c>
      <c r="CG658">
        <f t="shared" si="558"/>
        <v>1</v>
      </c>
      <c r="CH658">
        <f t="shared" si="559"/>
        <v>0</v>
      </c>
      <c r="CI658">
        <f t="shared" si="560"/>
        <v>1</v>
      </c>
      <c r="CJ658">
        <f t="shared" si="561"/>
        <v>1</v>
      </c>
      <c r="CK658" t="str">
        <f t="shared" si="515"/>
        <v/>
      </c>
      <c r="CL658" t="str">
        <f t="shared" si="520"/>
        <v/>
      </c>
      <c r="CM658" t="str">
        <f t="shared" si="521"/>
        <v/>
      </c>
      <c r="CN658" t="str">
        <f t="shared" si="546"/>
        <v/>
      </c>
      <c r="CO658" t="str">
        <f t="shared" si="547"/>
        <v/>
      </c>
    </row>
    <row r="659" spans="1:93" ht="16" x14ac:dyDescent="0.2">
      <c r="A659">
        <v>651</v>
      </c>
      <c r="B659" t="s">
        <v>1181</v>
      </c>
      <c r="C659" t="s">
        <v>94</v>
      </c>
      <c r="D659" t="s">
        <v>1182</v>
      </c>
      <c r="E659" t="s">
        <v>1183</v>
      </c>
      <c r="F659" t="s">
        <v>1071</v>
      </c>
      <c r="G659">
        <v>85635</v>
      </c>
      <c r="H659" t="s">
        <v>1184</v>
      </c>
      <c r="J659" t="str">
        <f t="shared" si="527"/>
        <v>Walter Kane_0</v>
      </c>
      <c r="K659" s="22">
        <v>14869</v>
      </c>
      <c r="L659">
        <v>0</v>
      </c>
      <c r="M659" s="22"/>
      <c r="N659" s="22"/>
      <c r="O659">
        <v>0</v>
      </c>
      <c r="P659">
        <v>0</v>
      </c>
      <c r="Q659">
        <v>0</v>
      </c>
      <c r="R659">
        <f t="shared" si="528"/>
        <v>0</v>
      </c>
      <c r="S659">
        <f t="shared" si="529"/>
        <v>0</v>
      </c>
      <c r="T659">
        <f t="shared" si="530"/>
        <v>0</v>
      </c>
      <c r="U659">
        <f t="shared" si="531"/>
        <v>0</v>
      </c>
      <c r="V659">
        <f t="shared" si="532"/>
        <v>0</v>
      </c>
      <c r="W659">
        <f t="shared" si="549"/>
        <v>0</v>
      </c>
      <c r="X659">
        <f t="shared" si="533"/>
        <v>0</v>
      </c>
      <c r="Y659" s="22"/>
      <c r="Z659">
        <v>0</v>
      </c>
      <c r="AA659" s="31">
        <f t="shared" si="562"/>
        <v>0</v>
      </c>
      <c r="AB659">
        <f t="shared" si="516"/>
        <v>0</v>
      </c>
      <c r="AC659">
        <v>0</v>
      </c>
      <c r="AD659">
        <v>0</v>
      </c>
      <c r="AE659">
        <f t="shared" si="524"/>
        <v>0</v>
      </c>
      <c r="AF659">
        <f t="shared" si="552"/>
        <v>0</v>
      </c>
      <c r="AG659">
        <f t="shared" si="553"/>
        <v>0</v>
      </c>
      <c r="AH659">
        <v>0</v>
      </c>
      <c r="AJ659">
        <f t="shared" si="517"/>
        <v>0</v>
      </c>
      <c r="AK659" s="22" t="s">
        <v>1185</v>
      </c>
      <c r="AN659" s="49">
        <v>14</v>
      </c>
      <c r="AO659" s="24">
        <v>1</v>
      </c>
      <c r="AP659" s="25">
        <f t="shared" si="554"/>
        <v>66.706849315068496</v>
      </c>
      <c r="AQ659">
        <v>1</v>
      </c>
      <c r="AS659" s="24">
        <v>0</v>
      </c>
      <c r="AT659" s="24">
        <v>0</v>
      </c>
      <c r="AU659" s="27"/>
      <c r="AV659" s="27"/>
      <c r="AW659" s="22">
        <v>39571</v>
      </c>
      <c r="AX659" s="22" t="str">
        <f>IF(ISERROR(VLOOKUP($J659,'[2]early late'!$G$1:$BT$134,7,FALSE)),"",VLOOKUP($J659,'[2]early late'!$G$1:$BT$134,7,FALSE))</f>
        <v/>
      </c>
      <c r="AY659" s="22">
        <v>39952</v>
      </c>
      <c r="AZ659" s="27">
        <v>12.533333333333299</v>
      </c>
      <c r="BA659" t="s">
        <v>118</v>
      </c>
      <c r="BB659" s="25">
        <f t="shared" si="550"/>
        <v>1</v>
      </c>
      <c r="BC659" s="27">
        <v>5.04</v>
      </c>
      <c r="BD659" s="27">
        <v>14.01</v>
      </c>
      <c r="BE659" s="27">
        <v>5.69</v>
      </c>
      <c r="BF659" s="27">
        <v>21.6</v>
      </c>
      <c r="BG659" s="27" t="str">
        <f>IF(ISERROR(VLOOKUP($J659,'[2]early late'!$G$1:$BT$134,8,FALSE)),"",VLOOKUP($J659,'[2]early late'!$G$1:$BT$134,8,FALSE))</f>
        <v/>
      </c>
      <c r="BH659" s="27" t="str">
        <f>IF(ISERROR(VLOOKUP($J659,'[2]early late'!$G$1:$BT$134,9,FALSE)),"",VLOOKUP($J659,'[2]early late'!$G$1:$BT$134,9,FALSE))</f>
        <v/>
      </c>
      <c r="BI659" s="27"/>
      <c r="BJ659">
        <v>5.49</v>
      </c>
      <c r="BK659">
        <v>21.52</v>
      </c>
      <c r="BM659" s="28" t="s">
        <v>1186</v>
      </c>
      <c r="BN659" s="28" t="str">
        <f>IF(ISERROR(VLOOKUP($J659,'[2]early late'!$G$1:$BT$134,40,FALSE)),"",VLOOKUP($J659,'[2]early late'!$G$1:$BT$134,40,FALSE))</f>
        <v/>
      </c>
      <c r="BO659" s="28" t="str">
        <f>IF(ISERROR(VLOOKUP($J659,'[2]early late'!$G$1:$BT$134,41,FALSE)),"",VLOOKUP($J659,'[2]early late'!$G$1:$BT$134,41,FALSE))</f>
        <v/>
      </c>
      <c r="BP659">
        <f t="shared" si="555"/>
        <v>0.65000000000000036</v>
      </c>
      <c r="BQ659">
        <f t="shared" si="534"/>
        <v>7.5900000000000016</v>
      </c>
      <c r="BR659">
        <f t="shared" si="535"/>
        <v>6.9400000000000013</v>
      </c>
      <c r="BS659">
        <f t="shared" si="556"/>
        <v>0.45000000000000018</v>
      </c>
      <c r="BT659">
        <f t="shared" si="536"/>
        <v>7.51</v>
      </c>
      <c r="BU659">
        <f t="shared" si="537"/>
        <v>7.0600000000000023</v>
      </c>
      <c r="BW659" s="24">
        <f t="shared" si="551"/>
        <v>0</v>
      </c>
      <c r="BX659" s="24">
        <f t="shared" si="538"/>
        <v>-0.85999999999999943</v>
      </c>
      <c r="BY659" s="24">
        <f t="shared" si="539"/>
        <v>2.59</v>
      </c>
      <c r="BZ659" s="24">
        <f t="shared" si="540"/>
        <v>-0.51999999999999957</v>
      </c>
      <c r="CA659" s="24">
        <f t="shared" si="541"/>
        <v>0</v>
      </c>
      <c r="CB659" s="24" t="str">
        <f t="shared" si="557"/>
        <v/>
      </c>
      <c r="CC659" s="24">
        <f t="shared" si="542"/>
        <v>0</v>
      </c>
      <c r="CD659" s="25">
        <f t="shared" si="543"/>
        <v>0</v>
      </c>
      <c r="CE659" s="24">
        <f t="shared" si="544"/>
        <v>1</v>
      </c>
      <c r="CF659">
        <f t="shared" si="545"/>
        <v>1</v>
      </c>
      <c r="CG659">
        <f t="shared" si="558"/>
        <v>1</v>
      </c>
      <c r="CH659">
        <f t="shared" si="559"/>
        <v>0</v>
      </c>
      <c r="CI659">
        <f t="shared" si="560"/>
        <v>1</v>
      </c>
      <c r="CJ659">
        <f t="shared" si="561"/>
        <v>1</v>
      </c>
      <c r="CK659" t="str">
        <f t="shared" ref="CK659:CK683" si="563">IF(AND(AND(ISNUMBER(BS659), ISNUMBER(AU659)),AT659=1), AU659/BS659,"")</f>
        <v/>
      </c>
      <c r="CL659" t="str">
        <f t="shared" si="520"/>
        <v/>
      </c>
      <c r="CM659" t="str">
        <f t="shared" si="521"/>
        <v/>
      </c>
      <c r="CN659" t="str">
        <f t="shared" si="546"/>
        <v/>
      </c>
      <c r="CO659" t="str">
        <f t="shared" si="547"/>
        <v/>
      </c>
    </row>
    <row r="660" spans="1:93" ht="16" x14ac:dyDescent="0.2">
      <c r="A660">
        <v>652</v>
      </c>
      <c r="B660" t="s">
        <v>1187</v>
      </c>
      <c r="C660" t="s">
        <v>94</v>
      </c>
      <c r="J660" t="str">
        <f t="shared" si="527"/>
        <v>Wendy Trauth_1</v>
      </c>
      <c r="K660" s="22">
        <v>15606</v>
      </c>
      <c r="L660">
        <v>1</v>
      </c>
      <c r="M660" s="22" t="s">
        <v>839</v>
      </c>
      <c r="N660" s="22"/>
      <c r="O660">
        <v>0</v>
      </c>
      <c r="P660">
        <v>0</v>
      </c>
      <c r="Q660">
        <v>0</v>
      </c>
      <c r="R660">
        <f t="shared" si="528"/>
        <v>0</v>
      </c>
      <c r="S660">
        <f t="shared" si="529"/>
        <v>1</v>
      </c>
      <c r="T660">
        <f t="shared" si="530"/>
        <v>0</v>
      </c>
      <c r="U660">
        <f t="shared" si="531"/>
        <v>0</v>
      </c>
      <c r="V660">
        <f t="shared" si="532"/>
        <v>0</v>
      </c>
      <c r="W660">
        <f t="shared" si="549"/>
        <v>0</v>
      </c>
      <c r="X660">
        <f t="shared" si="533"/>
        <v>0</v>
      </c>
      <c r="Y660" s="22"/>
      <c r="Z660">
        <v>0</v>
      </c>
      <c r="AA660" s="31">
        <f t="shared" si="562"/>
        <v>0</v>
      </c>
      <c r="AB660">
        <f t="shared" ref="AB660:AB683" si="564">IF(ISERROR(SEARCH("bleph",Y660)),0,1)</f>
        <v>0</v>
      </c>
      <c r="AC660">
        <v>0</v>
      </c>
      <c r="AD660">
        <v>0</v>
      </c>
      <c r="AE660">
        <f t="shared" si="524"/>
        <v>0</v>
      </c>
      <c r="AF660">
        <f t="shared" si="552"/>
        <v>0</v>
      </c>
      <c r="AG660">
        <f t="shared" si="553"/>
        <v>0</v>
      </c>
      <c r="AH660">
        <v>0</v>
      </c>
      <c r="AJ660">
        <f t="shared" ref="AJ660:AJ683" si="565">IF(ISERROR(SEARCH("ptosis",AI660)),0,1)</f>
        <v>0</v>
      </c>
      <c r="AK660" s="22" t="s">
        <v>799</v>
      </c>
      <c r="AN660">
        <v>15</v>
      </c>
      <c r="AO660" s="24">
        <v>2</v>
      </c>
      <c r="AP660" s="25">
        <f t="shared" si="554"/>
        <v>68.246575342465746</v>
      </c>
      <c r="AQ660">
        <v>1</v>
      </c>
      <c r="AS660" s="24">
        <v>1</v>
      </c>
      <c r="AT660" s="24">
        <v>0</v>
      </c>
      <c r="AU660" s="27"/>
      <c r="AV660" s="27"/>
      <c r="AW660" s="29">
        <v>40879</v>
      </c>
      <c r="AX660" s="22" t="str">
        <f>IF(ISERROR(VLOOKUP($J660,'[2]early late'!$G$1:$BT$134,7,FALSE)),"",VLOOKUP($J660,'[2]early late'!$G$1:$BT$134,7,FALSE))</f>
        <v/>
      </c>
      <c r="AY660" s="29">
        <v>40973</v>
      </c>
      <c r="AZ660" s="27">
        <v>3.1</v>
      </c>
      <c r="BA660" t="s">
        <v>101</v>
      </c>
      <c r="BB660" s="25">
        <f t="shared" si="550"/>
        <v>0</v>
      </c>
      <c r="BC660">
        <v>3.23</v>
      </c>
      <c r="BD660">
        <v>15.26</v>
      </c>
      <c r="BE660">
        <v>2.33</v>
      </c>
      <c r="BF660">
        <v>13.97</v>
      </c>
      <c r="BG660" s="27" t="str">
        <f>IF(ISERROR(VLOOKUP($J660,'[2]early late'!$G$1:$BT$134,8,FALSE)),"",VLOOKUP($J660,'[2]early late'!$G$1:$BT$134,8,FALSE))</f>
        <v/>
      </c>
      <c r="BH660" s="27" t="str">
        <f>IF(ISERROR(VLOOKUP($J660,'[2]early late'!$G$1:$BT$134,9,FALSE)),"",VLOOKUP($J660,'[2]early late'!$G$1:$BT$134,9,FALSE))</f>
        <v/>
      </c>
      <c r="BJ660">
        <v>2.35</v>
      </c>
      <c r="BK660">
        <v>16.22</v>
      </c>
      <c r="BN660" s="28" t="str">
        <f>IF(ISERROR(VLOOKUP($J660,'[2]early late'!$G$1:$BT$134,40,FALSE)),"",VLOOKUP($J660,'[2]early late'!$G$1:$BT$134,40,FALSE))</f>
        <v/>
      </c>
      <c r="BO660" s="28" t="str">
        <f>IF(ISERROR(VLOOKUP($J660,'[2]early late'!$G$1:$BT$134,41,FALSE)),"",VLOOKUP($J660,'[2]early late'!$G$1:$BT$134,41,FALSE))</f>
        <v/>
      </c>
      <c r="BP660">
        <f t="shared" si="555"/>
        <v>-0.89999999999999991</v>
      </c>
      <c r="BQ660">
        <f t="shared" si="534"/>
        <v>-1.2899999999999991</v>
      </c>
      <c r="BR660">
        <f t="shared" si="535"/>
        <v>-0.38999999999999924</v>
      </c>
      <c r="BS660">
        <f t="shared" si="556"/>
        <v>-0.87999999999999989</v>
      </c>
      <c r="BT660">
        <f t="shared" si="536"/>
        <v>0.95999999999999908</v>
      </c>
      <c r="BU660">
        <f t="shared" si="537"/>
        <v>1.8399999999999999</v>
      </c>
      <c r="BW660" s="24">
        <f t="shared" si="551"/>
        <v>0</v>
      </c>
      <c r="BX660" s="24">
        <f t="shared" si="538"/>
        <v>-0.39999999999999991</v>
      </c>
      <c r="BY660" s="24">
        <f t="shared" si="539"/>
        <v>1.68</v>
      </c>
      <c r="BZ660" s="24">
        <f t="shared" si="540"/>
        <v>-0.73999999999999977</v>
      </c>
      <c r="CA660" s="24">
        <f t="shared" si="541"/>
        <v>0</v>
      </c>
      <c r="CB660" s="24" t="str">
        <f t="shared" si="557"/>
        <v/>
      </c>
      <c r="CC660" s="24">
        <f t="shared" si="542"/>
        <v>0</v>
      </c>
      <c r="CD660" s="25">
        <f t="shared" si="543"/>
        <v>0</v>
      </c>
      <c r="CE660" s="24">
        <f t="shared" si="544"/>
        <v>1</v>
      </c>
      <c r="CF660">
        <f t="shared" si="545"/>
        <v>1</v>
      </c>
      <c r="CG660">
        <f t="shared" si="558"/>
        <v>0</v>
      </c>
      <c r="CH660">
        <f t="shared" si="559"/>
        <v>0</v>
      </c>
      <c r="CI660">
        <f t="shared" si="560"/>
        <v>1</v>
      </c>
      <c r="CJ660">
        <f t="shared" si="561"/>
        <v>1</v>
      </c>
      <c r="CK660" t="str">
        <f t="shared" si="563"/>
        <v/>
      </c>
      <c r="CL660" t="str">
        <f t="shared" si="520"/>
        <v/>
      </c>
      <c r="CM660" t="str">
        <f t="shared" si="521"/>
        <v/>
      </c>
      <c r="CN660" t="str">
        <f t="shared" si="546"/>
        <v/>
      </c>
      <c r="CO660" t="str">
        <f t="shared" si="547"/>
        <v/>
      </c>
    </row>
    <row r="661" spans="1:93" ht="16" x14ac:dyDescent="0.2">
      <c r="A661">
        <v>653</v>
      </c>
      <c r="B661" t="s">
        <v>1188</v>
      </c>
      <c r="C661" t="s">
        <v>94</v>
      </c>
      <c r="D661" t="s">
        <v>1189</v>
      </c>
      <c r="E661" t="s">
        <v>1190</v>
      </c>
      <c r="F661" t="s">
        <v>97</v>
      </c>
      <c r="G661">
        <v>91766</v>
      </c>
      <c r="H661" t="s">
        <v>1191</v>
      </c>
      <c r="J661" t="str">
        <f t="shared" si="527"/>
        <v>Yakov Rogel_0</v>
      </c>
      <c r="K661" s="22">
        <v>13486</v>
      </c>
      <c r="L661">
        <v>0</v>
      </c>
      <c r="M661" s="22"/>
      <c r="N661" s="22"/>
      <c r="O661">
        <v>0</v>
      </c>
      <c r="P661">
        <v>0</v>
      </c>
      <c r="Q661">
        <v>0</v>
      </c>
      <c r="R661">
        <f t="shared" si="528"/>
        <v>0</v>
      </c>
      <c r="S661">
        <f t="shared" si="529"/>
        <v>0</v>
      </c>
      <c r="T661">
        <f t="shared" si="530"/>
        <v>0</v>
      </c>
      <c r="U661">
        <f t="shared" si="531"/>
        <v>0</v>
      </c>
      <c r="V661">
        <f t="shared" si="532"/>
        <v>0</v>
      </c>
      <c r="W661">
        <f t="shared" si="549"/>
        <v>0</v>
      </c>
      <c r="X661">
        <f t="shared" si="533"/>
        <v>0</v>
      </c>
      <c r="Y661" s="22"/>
      <c r="Z661">
        <v>0</v>
      </c>
      <c r="AA661" s="31">
        <f t="shared" si="562"/>
        <v>0</v>
      </c>
      <c r="AB661">
        <f t="shared" si="564"/>
        <v>0</v>
      </c>
      <c r="AC661">
        <v>0</v>
      </c>
      <c r="AD661">
        <v>0</v>
      </c>
      <c r="AE661">
        <f t="shared" si="524"/>
        <v>0</v>
      </c>
      <c r="AF661">
        <f t="shared" si="552"/>
        <v>0</v>
      </c>
      <c r="AG661">
        <f t="shared" si="553"/>
        <v>0</v>
      </c>
      <c r="AH661">
        <v>0</v>
      </c>
      <c r="AJ661">
        <f t="shared" si="565"/>
        <v>0</v>
      </c>
      <c r="AK661" s="22" t="s">
        <v>1193</v>
      </c>
      <c r="AL661">
        <v>28</v>
      </c>
      <c r="AM661">
        <v>4</v>
      </c>
      <c r="AN661">
        <v>13</v>
      </c>
      <c r="AO661" s="24">
        <v>1</v>
      </c>
      <c r="AP661" s="25">
        <f t="shared" si="554"/>
        <v>64.098630136986301</v>
      </c>
      <c r="AQ661">
        <v>1</v>
      </c>
      <c r="AS661" s="24">
        <v>0</v>
      </c>
      <c r="AT661" s="24">
        <v>0</v>
      </c>
      <c r="AU661" s="27"/>
      <c r="AV661" s="27"/>
      <c r="AW661" s="22">
        <v>37223</v>
      </c>
      <c r="AX661" s="22" t="str">
        <f>IF(ISERROR(VLOOKUP($J661,'[2]early late'!$G$1:$BT$134,7,FALSE)),"",VLOOKUP($J661,'[2]early late'!$G$1:$BT$134,7,FALSE))</f>
        <v/>
      </c>
      <c r="AY661" s="22">
        <v>37525</v>
      </c>
      <c r="AZ661" s="27">
        <v>9.93333333333333</v>
      </c>
      <c r="BA661" t="s">
        <v>118</v>
      </c>
      <c r="BB661" s="25">
        <f t="shared" si="550"/>
        <v>1</v>
      </c>
      <c r="BC661" s="27">
        <v>4.1500000000000004</v>
      </c>
      <c r="BD661" s="27">
        <v>11.94</v>
      </c>
      <c r="BE661" s="27">
        <v>3.3</v>
      </c>
      <c r="BF661" s="27">
        <v>11.3</v>
      </c>
      <c r="BG661" s="27" t="str">
        <f>IF(ISERROR(VLOOKUP($J661,'[2]early late'!$G$1:$BT$134,8,FALSE)),"",VLOOKUP($J661,'[2]early late'!$G$1:$BT$134,8,FALSE))</f>
        <v/>
      </c>
      <c r="BH661" s="27" t="str">
        <f>IF(ISERROR(VLOOKUP($J661,'[2]early late'!$G$1:$BT$134,9,FALSE)),"",VLOOKUP($J661,'[2]early late'!$G$1:$BT$134,9,FALSE))</f>
        <v/>
      </c>
      <c r="BI661" s="27"/>
      <c r="BJ661">
        <v>2.72</v>
      </c>
      <c r="BK661">
        <v>8.98</v>
      </c>
      <c r="BM661" s="28" t="s">
        <v>533</v>
      </c>
      <c r="BN661" s="28" t="str">
        <f>IF(ISERROR(VLOOKUP($J661,'[2]early late'!$G$1:$BT$134,40,FALSE)),"",VLOOKUP($J661,'[2]early late'!$G$1:$BT$134,40,FALSE))</f>
        <v/>
      </c>
      <c r="BO661" s="28" t="str">
        <f>IF(ISERROR(VLOOKUP($J661,'[2]early late'!$G$1:$BT$134,41,FALSE)),"",VLOOKUP($J661,'[2]early late'!$G$1:$BT$134,41,FALSE))</f>
        <v/>
      </c>
      <c r="BP661">
        <f t="shared" si="555"/>
        <v>-0.85000000000000053</v>
      </c>
      <c r="BQ661">
        <f t="shared" si="534"/>
        <v>-0.63999999999999879</v>
      </c>
      <c r="BR661">
        <f t="shared" si="535"/>
        <v>0.21000000000000174</v>
      </c>
      <c r="BS661">
        <f t="shared" si="556"/>
        <v>-1.4300000000000002</v>
      </c>
      <c r="BT661">
        <f t="shared" si="536"/>
        <v>-2.9599999999999991</v>
      </c>
      <c r="BU661">
        <f t="shared" si="537"/>
        <v>-1.5299999999999994</v>
      </c>
      <c r="BW661" s="24">
        <f t="shared" si="551"/>
        <v>0</v>
      </c>
      <c r="BX661" s="24">
        <f t="shared" si="538"/>
        <v>1.7390000000000003</v>
      </c>
      <c r="BY661" s="24">
        <f t="shared" si="539"/>
        <v>3.6700000000000004</v>
      </c>
      <c r="BZ661" s="24">
        <f t="shared" si="540"/>
        <v>2.7199999999999998</v>
      </c>
      <c r="CA661" s="24">
        <f t="shared" si="541"/>
        <v>0</v>
      </c>
      <c r="CB661" s="24" t="str">
        <f t="shared" si="557"/>
        <v/>
      </c>
      <c r="CC661" s="24">
        <f t="shared" si="542"/>
        <v>0</v>
      </c>
      <c r="CD661" s="25">
        <f t="shared" si="543"/>
        <v>0</v>
      </c>
      <c r="CE661" s="24">
        <f t="shared" si="544"/>
        <v>0</v>
      </c>
      <c r="CF661">
        <f t="shared" si="545"/>
        <v>1</v>
      </c>
      <c r="CG661">
        <f t="shared" si="558"/>
        <v>1</v>
      </c>
      <c r="CH661">
        <f t="shared" si="559"/>
        <v>0</v>
      </c>
      <c r="CI661">
        <f t="shared" si="560"/>
        <v>0</v>
      </c>
      <c r="CJ661">
        <f t="shared" si="561"/>
        <v>1</v>
      </c>
      <c r="CK661" t="str">
        <f t="shared" si="563"/>
        <v/>
      </c>
      <c r="CL661" t="str">
        <f t="shared" si="520"/>
        <v/>
      </c>
      <c r="CM661" t="str">
        <f t="shared" si="521"/>
        <v/>
      </c>
      <c r="CN661" t="str">
        <f t="shared" si="546"/>
        <v/>
      </c>
      <c r="CO661" t="str">
        <f t="shared" si="547"/>
        <v/>
      </c>
    </row>
    <row r="662" spans="1:93" ht="16" x14ac:dyDescent="0.2">
      <c r="A662">
        <v>656</v>
      </c>
      <c r="B662" t="s">
        <v>1247</v>
      </c>
      <c r="C662" t="s">
        <v>94</v>
      </c>
      <c r="D662" t="s">
        <v>1248</v>
      </c>
      <c r="E662" t="s">
        <v>1249</v>
      </c>
      <c r="F662" t="s">
        <v>97</v>
      </c>
      <c r="G662">
        <v>91401</v>
      </c>
      <c r="H662" t="s">
        <v>1250</v>
      </c>
      <c r="J662" t="str">
        <f t="shared" si="527"/>
        <v>Dawnna L Resnik_1</v>
      </c>
      <c r="K662" s="22">
        <v>23657</v>
      </c>
      <c r="L662">
        <v>0</v>
      </c>
      <c r="M662" s="22"/>
      <c r="N662" s="22"/>
      <c r="O662">
        <v>0</v>
      </c>
      <c r="P662">
        <v>0</v>
      </c>
      <c r="Q662">
        <v>0</v>
      </c>
      <c r="R662">
        <f t="shared" si="528"/>
        <v>0</v>
      </c>
      <c r="S662">
        <f t="shared" si="529"/>
        <v>0</v>
      </c>
      <c r="T662">
        <f t="shared" si="530"/>
        <v>0</v>
      </c>
      <c r="U662">
        <f t="shared" si="531"/>
        <v>0</v>
      </c>
      <c r="V662">
        <f t="shared" si="532"/>
        <v>0</v>
      </c>
      <c r="W662">
        <f t="shared" si="549"/>
        <v>0</v>
      </c>
      <c r="X662">
        <f t="shared" si="533"/>
        <v>0</v>
      </c>
      <c r="Y662" s="22"/>
      <c r="Z662">
        <v>0</v>
      </c>
      <c r="AA662" s="31">
        <f t="shared" si="562"/>
        <v>0</v>
      </c>
      <c r="AB662">
        <f t="shared" si="564"/>
        <v>0</v>
      </c>
      <c r="AC662">
        <v>0</v>
      </c>
      <c r="AD662">
        <v>0</v>
      </c>
      <c r="AE662">
        <f t="shared" si="524"/>
        <v>0</v>
      </c>
      <c r="AF662">
        <f t="shared" si="552"/>
        <v>0</v>
      </c>
      <c r="AG662">
        <f t="shared" si="553"/>
        <v>0</v>
      </c>
      <c r="AH662">
        <v>0</v>
      </c>
      <c r="AJ662">
        <f t="shared" si="565"/>
        <v>0</v>
      </c>
      <c r="AK662" s="22" t="s">
        <v>1693</v>
      </c>
      <c r="AM662">
        <v>8</v>
      </c>
      <c r="AN662" t="str">
        <f>IF(ISERROR(VLOOKUP($J662,'[2]early late'!$G$1:$BT$134,6,FALSE)),"",VLOOKUP($J662,'[2]early late'!$G$1:$BT$134,6,FALSE))</f>
        <v/>
      </c>
      <c r="AO662" s="24">
        <v>2</v>
      </c>
      <c r="AP662" s="25">
        <f t="shared" si="554"/>
        <v>38.580821917808223</v>
      </c>
      <c r="AQ662">
        <v>2</v>
      </c>
      <c r="AS662" s="24">
        <v>1</v>
      </c>
      <c r="AT662" s="24">
        <v>0</v>
      </c>
      <c r="AU662" s="27"/>
      <c r="AV662" s="27"/>
      <c r="AW662" s="22">
        <v>37944</v>
      </c>
      <c r="AX662" s="22" t="str">
        <f>IF(ISERROR(VLOOKUP($J662,'[2]early late'!$G$1:$BT$134,7,FALSE)),"",VLOOKUP($J662,'[2]early late'!$G$1:$BT$134,7,FALSE))</f>
        <v/>
      </c>
      <c r="AY662" s="22">
        <v>37949</v>
      </c>
      <c r="AZ662" s="27">
        <f t="shared" ref="AZ662:AZ671" si="566">IF(AND(ISNUMBER(AW662),ISNUMBER(AY662)),DAYS360(AW662,AY662)/30,"")</f>
        <v>0.16666666666666666</v>
      </c>
      <c r="BA662" t="s">
        <v>101</v>
      </c>
      <c r="BB662" s="25">
        <f t="shared" si="550"/>
        <v>0</v>
      </c>
      <c r="BC662" s="27">
        <v>4.726</v>
      </c>
      <c r="BD662" s="27">
        <v>16.975999999999999</v>
      </c>
      <c r="BE662" s="27">
        <v>3.2</v>
      </c>
      <c r="BF662" s="27">
        <v>11.52</v>
      </c>
      <c r="BG662" s="27" t="str">
        <f>IF(ISERROR(VLOOKUP($J662,'[2]early late'!$G$1:$BT$134,8,FALSE)),"",VLOOKUP($J662,'[2]early late'!$G$1:$BT$134,8,FALSE))</f>
        <v/>
      </c>
      <c r="BH662" s="27" t="str">
        <f>IF(ISERROR(VLOOKUP($J662,'[2]early late'!$G$1:$BT$134,9,FALSE)),"",VLOOKUP($J662,'[2]early late'!$G$1:$BT$134,9,FALSE))</f>
        <v/>
      </c>
      <c r="BI662" s="27"/>
      <c r="BJ662" s="41"/>
      <c r="BM662" s="28" t="s">
        <v>1220</v>
      </c>
      <c r="BN662" s="28" t="str">
        <f>IF(ISERROR(VLOOKUP($J662,'[2]early late'!$G$1:$BT$134,40,FALSE)),"",VLOOKUP($J662,'[2]early late'!$G$1:$BT$134,40,FALSE))</f>
        <v/>
      </c>
      <c r="BO662" s="28" t="str">
        <f>IF(ISERROR(VLOOKUP($J662,'[2]early late'!$G$1:$BT$134,41,FALSE)),"",VLOOKUP($J662,'[2]early late'!$G$1:$BT$134,41,FALSE))</f>
        <v/>
      </c>
      <c r="BP662">
        <f t="shared" si="555"/>
        <v>-1.5259999999999998</v>
      </c>
      <c r="BQ662">
        <f t="shared" si="534"/>
        <v>-5.4559999999999995</v>
      </c>
      <c r="BR662">
        <f t="shared" si="535"/>
        <v>-3.9299999999999997</v>
      </c>
      <c r="BS662" t="str">
        <f t="shared" si="556"/>
        <v/>
      </c>
      <c r="BT662" t="str">
        <f t="shared" si="536"/>
        <v/>
      </c>
      <c r="BU662" t="str">
        <f t="shared" si="537"/>
        <v/>
      </c>
      <c r="BW662" s="24">
        <f t="shared" si="551"/>
        <v>0</v>
      </c>
      <c r="BX662" s="24" t="str">
        <f t="shared" si="538"/>
        <v/>
      </c>
      <c r="BY662" s="24" t="str">
        <f t="shared" si="539"/>
        <v/>
      </c>
      <c r="BZ662" s="24" t="str">
        <f t="shared" si="540"/>
        <v/>
      </c>
      <c r="CA662" s="24" t="str">
        <f t="shared" si="541"/>
        <v/>
      </c>
      <c r="CB662" s="24" t="str">
        <f t="shared" si="557"/>
        <v/>
      </c>
      <c r="CC662" s="24">
        <f t="shared" si="542"/>
        <v>0</v>
      </c>
      <c r="CD662" s="25" t="str">
        <f t="shared" si="543"/>
        <v/>
      </c>
      <c r="CE662" s="24" t="str">
        <f t="shared" si="544"/>
        <v/>
      </c>
      <c r="CF662">
        <f t="shared" si="545"/>
        <v>0</v>
      </c>
      <c r="CG662" t="str">
        <f t="shared" si="558"/>
        <v/>
      </c>
      <c r="CH662" t="str">
        <f t="shared" si="559"/>
        <v/>
      </c>
      <c r="CI662" t="str">
        <f t="shared" si="560"/>
        <v/>
      </c>
      <c r="CJ662" t="str">
        <f t="shared" si="561"/>
        <v/>
      </c>
      <c r="CK662" t="str">
        <f t="shared" si="563"/>
        <v/>
      </c>
      <c r="CL662" t="str">
        <f t="shared" si="520"/>
        <v/>
      </c>
      <c r="CM662" t="str">
        <f t="shared" si="521"/>
        <v/>
      </c>
      <c r="CN662" t="str">
        <f t="shared" si="546"/>
        <v/>
      </c>
      <c r="CO662" t="str">
        <f t="shared" si="547"/>
        <v/>
      </c>
    </row>
    <row r="663" spans="1:93" ht="16" x14ac:dyDescent="0.2">
      <c r="A663">
        <v>657</v>
      </c>
      <c r="B663" t="s">
        <v>1298</v>
      </c>
      <c r="C663" t="s">
        <v>94</v>
      </c>
      <c r="D663" t="s">
        <v>1299</v>
      </c>
      <c r="E663" t="s">
        <v>109</v>
      </c>
      <c r="F663" t="s">
        <v>97</v>
      </c>
      <c r="G663">
        <v>90046</v>
      </c>
      <c r="H663" t="s">
        <v>1300</v>
      </c>
      <c r="J663" t="str">
        <f t="shared" si="527"/>
        <v>Fredric Sanson_1</v>
      </c>
      <c r="K663" s="22">
        <v>14877</v>
      </c>
      <c r="L663">
        <v>1</v>
      </c>
      <c r="M663" s="22" t="s">
        <v>839</v>
      </c>
      <c r="N663" s="22"/>
      <c r="O663">
        <v>0</v>
      </c>
      <c r="P663">
        <v>0</v>
      </c>
      <c r="Q663">
        <v>0</v>
      </c>
      <c r="R663">
        <f t="shared" si="528"/>
        <v>0</v>
      </c>
      <c r="S663">
        <f t="shared" si="529"/>
        <v>1</v>
      </c>
      <c r="T663">
        <f t="shared" si="530"/>
        <v>0</v>
      </c>
      <c r="U663">
        <f t="shared" si="531"/>
        <v>0</v>
      </c>
      <c r="V663">
        <f t="shared" si="532"/>
        <v>0</v>
      </c>
      <c r="W663">
        <f t="shared" si="549"/>
        <v>0</v>
      </c>
      <c r="X663">
        <f t="shared" si="533"/>
        <v>0</v>
      </c>
      <c r="Y663" s="22"/>
      <c r="Z663">
        <v>0</v>
      </c>
      <c r="AA663" s="31">
        <f t="shared" si="562"/>
        <v>0</v>
      </c>
      <c r="AB663">
        <f t="shared" si="564"/>
        <v>0</v>
      </c>
      <c r="AC663">
        <v>0</v>
      </c>
      <c r="AD663">
        <v>0</v>
      </c>
      <c r="AE663">
        <f t="shared" si="524"/>
        <v>0</v>
      </c>
      <c r="AF663">
        <f t="shared" si="552"/>
        <v>0</v>
      </c>
      <c r="AG663">
        <f t="shared" si="553"/>
        <v>0</v>
      </c>
      <c r="AH663">
        <v>1</v>
      </c>
      <c r="AI663" t="s">
        <v>1301</v>
      </c>
      <c r="AJ663">
        <f t="shared" si="565"/>
        <v>0</v>
      </c>
      <c r="AK663" s="22"/>
      <c r="AN663">
        <v>14</v>
      </c>
      <c r="AO663" s="24">
        <v>1</v>
      </c>
      <c r="AP663" s="25">
        <f t="shared" si="554"/>
        <v>60.69041095890411</v>
      </c>
      <c r="AQ663">
        <v>2</v>
      </c>
      <c r="AS663" s="24">
        <v>1</v>
      </c>
      <c r="AT663" s="24">
        <v>0</v>
      </c>
      <c r="AU663" s="27"/>
      <c r="AV663" s="27"/>
      <c r="AW663" s="22">
        <v>37351</v>
      </c>
      <c r="AX663" s="22" t="str">
        <f>IF(ISERROR(VLOOKUP($J663,'[2]early late'!$G$1:$BT$134,7,FALSE)),"",VLOOKUP($J663,'[2]early late'!$G$1:$BT$134,7,FALSE))</f>
        <v/>
      </c>
      <c r="AY663" s="22"/>
      <c r="AZ663" s="27" t="str">
        <f t="shared" si="566"/>
        <v/>
      </c>
      <c r="BA663" t="s">
        <v>1235</v>
      </c>
      <c r="BB663" s="25">
        <f t="shared" si="550"/>
        <v>3</v>
      </c>
      <c r="BC663" s="27">
        <v>2.1800000000000002</v>
      </c>
      <c r="BD663" s="27">
        <v>9.9700000000000006</v>
      </c>
      <c r="BE663" s="27"/>
      <c r="BF663" s="27"/>
      <c r="BG663" s="27" t="str">
        <f>IF(ISERROR(VLOOKUP($J663,'[2]early late'!$G$1:$BT$134,8,FALSE)),"",VLOOKUP($J663,'[2]early late'!$G$1:$BT$134,8,FALSE))</f>
        <v/>
      </c>
      <c r="BH663" s="27" t="str">
        <f>IF(ISERROR(VLOOKUP($J663,'[2]early late'!$G$1:$BT$134,9,FALSE)),"",VLOOKUP($J663,'[2]early late'!$G$1:$BT$134,9,FALSE))</f>
        <v/>
      </c>
      <c r="BI663" s="27"/>
      <c r="BJ663">
        <v>2.14</v>
      </c>
      <c r="BK663">
        <v>11.72</v>
      </c>
      <c r="BM663" s="28" t="s">
        <v>1302</v>
      </c>
      <c r="BN663" s="28" t="str">
        <f>IF(ISERROR(VLOOKUP($J663,'[2]early late'!$G$1:$BT$134,40,FALSE)),"",VLOOKUP($J663,'[2]early late'!$G$1:$BT$134,40,FALSE))</f>
        <v/>
      </c>
      <c r="BO663" s="28" t="str">
        <f>IF(ISERROR(VLOOKUP($J663,'[2]early late'!$G$1:$BT$134,41,FALSE)),"",VLOOKUP($J663,'[2]early late'!$G$1:$BT$134,41,FALSE))</f>
        <v/>
      </c>
      <c r="BP663">
        <f t="shared" si="555"/>
        <v>-2.1800000000000002</v>
      </c>
      <c r="BQ663">
        <f t="shared" si="534"/>
        <v>-9.9700000000000006</v>
      </c>
      <c r="BR663">
        <f t="shared" si="535"/>
        <v>-7.7900000000000009</v>
      </c>
      <c r="BS663">
        <f t="shared" si="556"/>
        <v>-4.0000000000000036E-2</v>
      </c>
      <c r="BT663">
        <f t="shared" si="536"/>
        <v>1.75</v>
      </c>
      <c r="BU663">
        <f t="shared" si="537"/>
        <v>1.7899999999999991</v>
      </c>
      <c r="BW663" s="24">
        <f t="shared" si="551"/>
        <v>0</v>
      </c>
      <c r="BX663" s="24" t="str">
        <f t="shared" si="538"/>
        <v/>
      </c>
      <c r="BY663" s="24" t="str">
        <f t="shared" si="539"/>
        <v/>
      </c>
      <c r="BZ663" s="24" t="str">
        <f t="shared" si="540"/>
        <v/>
      </c>
      <c r="CA663" s="24" t="str">
        <f t="shared" si="541"/>
        <v/>
      </c>
      <c r="CB663" s="24" t="str">
        <f t="shared" si="557"/>
        <v/>
      </c>
      <c r="CC663" s="24">
        <f t="shared" si="542"/>
        <v>0</v>
      </c>
      <c r="CD663" s="25">
        <f t="shared" si="543"/>
        <v>0</v>
      </c>
      <c r="CE663" s="24" t="str">
        <f t="shared" si="544"/>
        <v/>
      </c>
      <c r="CF663">
        <f t="shared" si="545"/>
        <v>1</v>
      </c>
      <c r="CG663">
        <f t="shared" si="558"/>
        <v>0</v>
      </c>
      <c r="CH663">
        <f t="shared" si="559"/>
        <v>0</v>
      </c>
      <c r="CI663">
        <f t="shared" si="560"/>
        <v>0</v>
      </c>
      <c r="CJ663">
        <f t="shared" si="561"/>
        <v>0</v>
      </c>
      <c r="CK663" t="str">
        <f t="shared" si="563"/>
        <v/>
      </c>
      <c r="CL663" t="str">
        <f t="shared" si="520"/>
        <v/>
      </c>
      <c r="CM663" t="str">
        <f t="shared" si="521"/>
        <v/>
      </c>
      <c r="CN663" t="str">
        <f t="shared" si="546"/>
        <v/>
      </c>
      <c r="CO663" t="str">
        <f t="shared" si="547"/>
        <v/>
      </c>
    </row>
    <row r="664" spans="1:93" ht="16" x14ac:dyDescent="0.2">
      <c r="A664">
        <v>658</v>
      </c>
      <c r="B664" t="s">
        <v>1331</v>
      </c>
      <c r="C664" t="s">
        <v>94</v>
      </c>
      <c r="D664" t="s">
        <v>1332</v>
      </c>
      <c r="E664" t="s">
        <v>1333</v>
      </c>
      <c r="F664" t="s">
        <v>97</v>
      </c>
      <c r="G664">
        <v>92308</v>
      </c>
      <c r="H664" t="s">
        <v>1334</v>
      </c>
      <c r="J664" t="str">
        <f t="shared" si="527"/>
        <v>Hilda Rose_1</v>
      </c>
      <c r="K664" s="22">
        <v>11267</v>
      </c>
      <c r="L664">
        <v>1</v>
      </c>
      <c r="M664" s="22" t="s">
        <v>839</v>
      </c>
      <c r="N664" s="22"/>
      <c r="O664">
        <v>0</v>
      </c>
      <c r="P664">
        <v>0</v>
      </c>
      <c r="Q664">
        <v>0</v>
      </c>
      <c r="R664">
        <f t="shared" si="528"/>
        <v>0</v>
      </c>
      <c r="S664">
        <f t="shared" si="529"/>
        <v>1</v>
      </c>
      <c r="T664">
        <f t="shared" si="530"/>
        <v>0</v>
      </c>
      <c r="U664">
        <f t="shared" si="531"/>
        <v>0</v>
      </c>
      <c r="V664">
        <f t="shared" si="532"/>
        <v>0</v>
      </c>
      <c r="W664">
        <f t="shared" si="549"/>
        <v>0</v>
      </c>
      <c r="X664">
        <f t="shared" si="533"/>
        <v>0</v>
      </c>
      <c r="Y664" s="22"/>
      <c r="Z664">
        <v>0</v>
      </c>
      <c r="AA664" s="31">
        <f t="shared" si="562"/>
        <v>0</v>
      </c>
      <c r="AB664">
        <f t="shared" si="564"/>
        <v>0</v>
      </c>
      <c r="AC664">
        <v>0</v>
      </c>
      <c r="AD664">
        <v>0</v>
      </c>
      <c r="AE664">
        <f t="shared" si="524"/>
        <v>0</v>
      </c>
      <c r="AF664">
        <f t="shared" si="552"/>
        <v>0</v>
      </c>
      <c r="AG664">
        <f t="shared" si="553"/>
        <v>0</v>
      </c>
      <c r="AH664">
        <v>0</v>
      </c>
      <c r="AJ664">
        <f t="shared" si="565"/>
        <v>0</v>
      </c>
      <c r="AK664" s="22"/>
      <c r="AN664">
        <v>15</v>
      </c>
      <c r="AO664" s="24">
        <v>2</v>
      </c>
      <c r="AP664" s="25">
        <f t="shared" si="554"/>
        <v>73.443835616438349</v>
      </c>
      <c r="AQ664">
        <v>2</v>
      </c>
      <c r="AS664" s="24">
        <v>1</v>
      </c>
      <c r="AT664" s="24">
        <v>0</v>
      </c>
      <c r="AU664" s="27"/>
      <c r="AV664" s="27"/>
      <c r="AW664" s="22">
        <v>38464</v>
      </c>
      <c r="AX664" s="22" t="str">
        <f>IF(ISERROR(VLOOKUP($J664,'[2]early late'!$G$1:$BT$134,7,FALSE)),"",VLOOKUP($J664,'[2]early late'!$G$1:$BT$134,7,FALSE))</f>
        <v/>
      </c>
      <c r="AY664" s="22">
        <v>38548</v>
      </c>
      <c r="AZ664" s="27">
        <f t="shared" si="566"/>
        <v>2.7666666666666666</v>
      </c>
      <c r="BA664" t="s">
        <v>1235</v>
      </c>
      <c r="BB664" s="25">
        <f t="shared" si="550"/>
        <v>3</v>
      </c>
      <c r="BC664" s="27">
        <v>3.14</v>
      </c>
      <c r="BD664" s="27">
        <v>12.13</v>
      </c>
      <c r="BE664" s="27"/>
      <c r="BF664" s="27"/>
      <c r="BG664" s="27" t="str">
        <f>IF(ISERROR(VLOOKUP($J664,'[2]early late'!$G$1:$BT$134,8,FALSE)),"",VLOOKUP($J664,'[2]early late'!$G$1:$BT$134,8,FALSE))</f>
        <v/>
      </c>
      <c r="BH664" s="27" t="str">
        <f>IF(ISERROR(VLOOKUP($J664,'[2]early late'!$G$1:$BT$134,9,FALSE)),"",VLOOKUP($J664,'[2]early late'!$G$1:$BT$134,9,FALSE))</f>
        <v/>
      </c>
      <c r="BI664" s="27"/>
      <c r="BJ664">
        <v>2.66</v>
      </c>
      <c r="BK664">
        <v>13.42</v>
      </c>
      <c r="BM664" s="28" t="s">
        <v>1335</v>
      </c>
      <c r="BN664" s="28" t="str">
        <f>IF(ISERROR(VLOOKUP($J664,'[2]early late'!$G$1:$BT$134,40,FALSE)),"",VLOOKUP($J664,'[2]early late'!$G$1:$BT$134,40,FALSE))</f>
        <v/>
      </c>
      <c r="BO664" s="28" t="str">
        <f>IF(ISERROR(VLOOKUP($J664,'[2]early late'!$G$1:$BT$134,41,FALSE)),"",VLOOKUP($J664,'[2]early late'!$G$1:$BT$134,41,FALSE))</f>
        <v/>
      </c>
      <c r="BP664">
        <f t="shared" si="555"/>
        <v>-3.14</v>
      </c>
      <c r="BQ664">
        <f t="shared" si="534"/>
        <v>-12.13</v>
      </c>
      <c r="BR664">
        <f t="shared" si="535"/>
        <v>-8.99</v>
      </c>
      <c r="BS664">
        <f t="shared" si="556"/>
        <v>-0.48</v>
      </c>
      <c r="BT664">
        <f t="shared" si="536"/>
        <v>1.2899999999999991</v>
      </c>
      <c r="BU664">
        <f t="shared" si="537"/>
        <v>1.7699999999999996</v>
      </c>
      <c r="BW664" s="24">
        <f t="shared" si="551"/>
        <v>0</v>
      </c>
      <c r="BX664" s="24" t="str">
        <f t="shared" si="538"/>
        <v/>
      </c>
      <c r="BY664" s="24" t="str">
        <f t="shared" si="539"/>
        <v/>
      </c>
      <c r="BZ664" s="24" t="str">
        <f t="shared" si="540"/>
        <v/>
      </c>
      <c r="CA664" s="24" t="str">
        <f t="shared" si="541"/>
        <v/>
      </c>
      <c r="CB664" s="24" t="str">
        <f t="shared" si="557"/>
        <v/>
      </c>
      <c r="CC664" s="24">
        <f t="shared" si="542"/>
        <v>0</v>
      </c>
      <c r="CD664" s="25">
        <f t="shared" si="543"/>
        <v>0</v>
      </c>
      <c r="CE664" s="24" t="str">
        <f t="shared" si="544"/>
        <v/>
      </c>
      <c r="CF664">
        <f t="shared" si="545"/>
        <v>1</v>
      </c>
      <c r="CG664">
        <f t="shared" si="558"/>
        <v>1</v>
      </c>
      <c r="CH664">
        <f t="shared" si="559"/>
        <v>0</v>
      </c>
      <c r="CI664">
        <f t="shared" si="560"/>
        <v>0</v>
      </c>
      <c r="CJ664">
        <f t="shared" si="561"/>
        <v>1</v>
      </c>
      <c r="CK664" t="str">
        <f t="shared" si="563"/>
        <v/>
      </c>
      <c r="CL664" t="str">
        <f t="shared" si="520"/>
        <v/>
      </c>
      <c r="CM664" t="str">
        <f t="shared" si="521"/>
        <v/>
      </c>
      <c r="CN664" t="str">
        <f t="shared" si="546"/>
        <v/>
      </c>
      <c r="CO664" t="str">
        <f t="shared" si="547"/>
        <v/>
      </c>
    </row>
    <row r="665" spans="1:93" ht="16" x14ac:dyDescent="0.2">
      <c r="A665">
        <v>659</v>
      </c>
      <c r="B665" t="s">
        <v>1345</v>
      </c>
      <c r="C665" t="s">
        <v>94</v>
      </c>
      <c r="D665" t="s">
        <v>1346</v>
      </c>
      <c r="E665" t="s">
        <v>109</v>
      </c>
      <c r="F665" t="s">
        <v>97</v>
      </c>
      <c r="G665">
        <v>90034</v>
      </c>
      <c r="H665" t="s">
        <v>1347</v>
      </c>
      <c r="J665" t="str">
        <f t="shared" si="527"/>
        <v>Inju L. Sturgeon_1</v>
      </c>
      <c r="K665" s="22">
        <v>15004</v>
      </c>
      <c r="L665">
        <v>1</v>
      </c>
      <c r="M665" s="22" t="s">
        <v>1348</v>
      </c>
      <c r="N665" s="22"/>
      <c r="O665">
        <v>0</v>
      </c>
      <c r="P665">
        <v>0</v>
      </c>
      <c r="Q665">
        <v>0</v>
      </c>
      <c r="R665">
        <f t="shared" si="528"/>
        <v>0</v>
      </c>
      <c r="S665">
        <f t="shared" si="529"/>
        <v>0</v>
      </c>
      <c r="T665">
        <f t="shared" si="530"/>
        <v>1</v>
      </c>
      <c r="U665">
        <f t="shared" si="531"/>
        <v>0</v>
      </c>
      <c r="V665">
        <f t="shared" si="532"/>
        <v>0</v>
      </c>
      <c r="W665">
        <f t="shared" si="549"/>
        <v>0</v>
      </c>
      <c r="X665">
        <f t="shared" si="533"/>
        <v>0</v>
      </c>
      <c r="Y665" s="22"/>
      <c r="Z665">
        <v>0</v>
      </c>
      <c r="AA665" s="31">
        <f t="shared" si="562"/>
        <v>0</v>
      </c>
      <c r="AB665">
        <f t="shared" si="564"/>
        <v>0</v>
      </c>
      <c r="AC665">
        <v>0</v>
      </c>
      <c r="AD665">
        <v>0</v>
      </c>
      <c r="AE665">
        <f t="shared" si="524"/>
        <v>0</v>
      </c>
      <c r="AF665">
        <f t="shared" si="552"/>
        <v>0</v>
      </c>
      <c r="AG665">
        <f t="shared" si="553"/>
        <v>0</v>
      </c>
      <c r="AH665">
        <v>1</v>
      </c>
      <c r="AI665" t="s">
        <v>1694</v>
      </c>
      <c r="AJ665">
        <f t="shared" si="565"/>
        <v>0</v>
      </c>
      <c r="AK665" s="22"/>
      <c r="AL665">
        <v>28</v>
      </c>
      <c r="AM665">
        <v>10</v>
      </c>
      <c r="AN665">
        <v>14</v>
      </c>
      <c r="AO665" s="24">
        <v>2</v>
      </c>
      <c r="AP665" s="25">
        <f t="shared" si="554"/>
        <v>64.69315068493151</v>
      </c>
      <c r="AQ665">
        <v>2</v>
      </c>
      <c r="AS665" s="24">
        <v>1</v>
      </c>
      <c r="AT665" s="24">
        <v>0</v>
      </c>
      <c r="AU665" s="27"/>
      <c r="AV665" s="27"/>
      <c r="AW665" s="22">
        <v>38961</v>
      </c>
      <c r="AX665" s="22" t="str">
        <f>IF(ISERROR(VLOOKUP($J665,'[2]early late'!$G$1:$BT$134,7,FALSE)),"",VLOOKUP($J665,'[2]early late'!$G$1:$BT$134,7,FALSE))</f>
        <v/>
      </c>
      <c r="AY665" s="22">
        <v>39093</v>
      </c>
      <c r="AZ665" s="27">
        <f t="shared" si="566"/>
        <v>4.333333333333333</v>
      </c>
      <c r="BB665" s="25" t="str">
        <f t="shared" si="550"/>
        <v/>
      </c>
      <c r="BC665" s="27">
        <v>2.85</v>
      </c>
      <c r="BD665" s="27">
        <v>26.3</v>
      </c>
      <c r="BE665" s="27"/>
      <c r="BF665" s="27"/>
      <c r="BG665" s="27" t="str">
        <f>IF(ISERROR(VLOOKUP($J665,'[2]early late'!$G$1:$BT$134,8,FALSE)),"",VLOOKUP($J665,'[2]early late'!$G$1:$BT$134,8,FALSE))</f>
        <v/>
      </c>
      <c r="BH665" s="27" t="str">
        <f>IF(ISERROR(VLOOKUP($J665,'[2]early late'!$G$1:$BT$134,9,FALSE)),"",VLOOKUP($J665,'[2]early late'!$G$1:$BT$134,9,FALSE))</f>
        <v/>
      </c>
      <c r="BI665" s="27"/>
      <c r="BJ665" s="23">
        <v>3.45</v>
      </c>
      <c r="BM665" s="28" t="s">
        <v>1352</v>
      </c>
      <c r="BN665" s="28" t="str">
        <f>IF(ISERROR(VLOOKUP($J665,'[2]early late'!$G$1:$BT$134,40,FALSE)),"",VLOOKUP($J665,'[2]early late'!$G$1:$BT$134,40,FALSE))</f>
        <v/>
      </c>
      <c r="BO665" s="28" t="str">
        <f>IF(ISERROR(VLOOKUP($J665,'[2]early late'!$G$1:$BT$134,41,FALSE)),"",VLOOKUP($J665,'[2]early late'!$G$1:$BT$134,41,FALSE))</f>
        <v/>
      </c>
      <c r="BP665">
        <f t="shared" si="555"/>
        <v>-2.85</v>
      </c>
      <c r="BQ665">
        <f t="shared" si="534"/>
        <v>-26.3</v>
      </c>
      <c r="BR665">
        <f t="shared" si="535"/>
        <v>-23.45</v>
      </c>
      <c r="BS665">
        <f t="shared" si="556"/>
        <v>0.60000000000000009</v>
      </c>
      <c r="BT665" t="str">
        <f t="shared" si="536"/>
        <v/>
      </c>
      <c r="BU665" t="str">
        <f t="shared" si="537"/>
        <v/>
      </c>
      <c r="BW665" s="24" t="str">
        <f t="shared" si="551"/>
        <v/>
      </c>
      <c r="BX665" s="24" t="str">
        <f t="shared" si="538"/>
        <v/>
      </c>
      <c r="BY665" s="24" t="str">
        <f t="shared" si="539"/>
        <v/>
      </c>
      <c r="BZ665" s="24" t="str">
        <f t="shared" si="540"/>
        <v/>
      </c>
      <c r="CA665" s="24" t="str">
        <f t="shared" si="541"/>
        <v/>
      </c>
      <c r="CB665" s="24" t="str">
        <f t="shared" si="557"/>
        <v/>
      </c>
      <c r="CC665" s="24">
        <f t="shared" si="542"/>
        <v>0</v>
      </c>
      <c r="CD665" s="25">
        <f t="shared" si="543"/>
        <v>0</v>
      </c>
      <c r="CE665" s="24" t="str">
        <f t="shared" si="544"/>
        <v/>
      </c>
      <c r="CF665">
        <f t="shared" si="545"/>
        <v>1</v>
      </c>
      <c r="CG665">
        <f t="shared" si="558"/>
        <v>1</v>
      </c>
      <c r="CH665">
        <f t="shared" si="559"/>
        <v>0</v>
      </c>
      <c r="CI665">
        <f t="shared" si="560"/>
        <v>0</v>
      </c>
      <c r="CJ665">
        <f t="shared" si="561"/>
        <v>1</v>
      </c>
      <c r="CK665" t="str">
        <f t="shared" si="563"/>
        <v/>
      </c>
      <c r="CL665" t="str">
        <f t="shared" si="520"/>
        <v/>
      </c>
      <c r="CM665" t="str">
        <f t="shared" si="521"/>
        <v/>
      </c>
      <c r="CN665" t="str">
        <f t="shared" si="546"/>
        <v/>
      </c>
      <c r="CO665" t="str">
        <f t="shared" si="547"/>
        <v/>
      </c>
    </row>
    <row r="666" spans="1:93" ht="16" hidden="1" x14ac:dyDescent="0.2">
      <c r="A666">
        <v>660</v>
      </c>
      <c r="B666" t="s">
        <v>1366</v>
      </c>
      <c r="C666" t="s">
        <v>94</v>
      </c>
      <c r="D666" t="s">
        <v>1367</v>
      </c>
      <c r="E666" t="s">
        <v>109</v>
      </c>
      <c r="F666" t="s">
        <v>97</v>
      </c>
      <c r="G666">
        <v>90025</v>
      </c>
      <c r="H666" t="s">
        <v>1368</v>
      </c>
      <c r="J666" t="str">
        <f t="shared" si="527"/>
        <v>Jennifer Zimble_0</v>
      </c>
      <c r="K666" s="22">
        <v>22621</v>
      </c>
      <c r="L666">
        <v>0</v>
      </c>
      <c r="M666" s="22"/>
      <c r="N666" s="22"/>
      <c r="O666">
        <v>0</v>
      </c>
      <c r="P666">
        <v>0</v>
      </c>
      <c r="Q666">
        <v>0</v>
      </c>
      <c r="R666">
        <f t="shared" si="528"/>
        <v>0</v>
      </c>
      <c r="S666">
        <f t="shared" si="529"/>
        <v>0</v>
      </c>
      <c r="T666">
        <f t="shared" si="530"/>
        <v>0</v>
      </c>
      <c r="U666">
        <f t="shared" si="531"/>
        <v>0</v>
      </c>
      <c r="V666">
        <f t="shared" si="532"/>
        <v>0</v>
      </c>
      <c r="W666">
        <f t="shared" si="549"/>
        <v>0</v>
      </c>
      <c r="X666">
        <f t="shared" si="533"/>
        <v>0</v>
      </c>
      <c r="Y666" s="22" t="s">
        <v>451</v>
      </c>
      <c r="Z666">
        <v>0</v>
      </c>
      <c r="AA666" s="31">
        <f t="shared" si="562"/>
        <v>0</v>
      </c>
      <c r="AB666">
        <f t="shared" si="564"/>
        <v>1</v>
      </c>
      <c r="AC666">
        <v>1</v>
      </c>
      <c r="AD666">
        <v>0</v>
      </c>
      <c r="AE666">
        <f t="shared" si="524"/>
        <v>0</v>
      </c>
      <c r="AF666">
        <f t="shared" si="552"/>
        <v>0</v>
      </c>
      <c r="AG666">
        <f t="shared" si="553"/>
        <v>0</v>
      </c>
      <c r="AH666">
        <v>0</v>
      </c>
      <c r="AJ666">
        <f t="shared" si="565"/>
        <v>0</v>
      </c>
      <c r="AK666" s="22"/>
      <c r="AM666">
        <v>3</v>
      </c>
      <c r="AN666">
        <v>15</v>
      </c>
      <c r="AO666" s="24">
        <v>2</v>
      </c>
      <c r="AP666" s="25">
        <f t="shared" si="554"/>
        <v>47.279452054794518</v>
      </c>
      <c r="AQ666">
        <v>2</v>
      </c>
      <c r="AS666" s="24">
        <v>0</v>
      </c>
      <c r="AT666" s="24">
        <v>0</v>
      </c>
      <c r="AU666" s="27"/>
      <c r="AV666" s="27"/>
      <c r="AW666" s="22">
        <v>40130</v>
      </c>
      <c r="AX666" s="22" t="str">
        <f>IF(ISERROR(VLOOKUP($J666,'[2]early late'!$G$1:$BT$134,7,FALSE)),"",VLOOKUP($J666,'[2]early late'!$G$1:$BT$134,7,FALSE))</f>
        <v/>
      </c>
      <c r="AY666" s="22">
        <v>40280</v>
      </c>
      <c r="AZ666" s="27">
        <f t="shared" si="566"/>
        <v>4.9666666666666668</v>
      </c>
      <c r="BA666" t="s">
        <v>118</v>
      </c>
      <c r="BB666" s="25">
        <f t="shared" si="550"/>
        <v>1</v>
      </c>
      <c r="BC666" s="27">
        <v>2.7</v>
      </c>
      <c r="BD666" s="27"/>
      <c r="BE666" s="27"/>
      <c r="BF666" s="27"/>
      <c r="BG666" s="27" t="str">
        <f>IF(ISERROR(VLOOKUP($J666,'[2]early late'!$G$1:$BT$134,8,FALSE)),"",VLOOKUP($J666,'[2]early late'!$G$1:$BT$134,8,FALSE))</f>
        <v/>
      </c>
      <c r="BH666" s="27" t="str">
        <f>IF(ISERROR(VLOOKUP($J666,'[2]early late'!$G$1:$BT$134,9,FALSE)),"",VLOOKUP($J666,'[2]early late'!$G$1:$BT$134,9,FALSE))</f>
        <v/>
      </c>
      <c r="BI666" s="27"/>
      <c r="BJ666" s="27">
        <v>1.68</v>
      </c>
      <c r="BM666" s="28" t="s">
        <v>1370</v>
      </c>
      <c r="BN666" s="28" t="str">
        <f>IF(ISERROR(VLOOKUP($J666,'[2]early late'!$G$1:$BT$134,40,FALSE)),"",VLOOKUP($J666,'[2]early late'!$G$1:$BT$134,40,FALSE))</f>
        <v/>
      </c>
      <c r="BO666" s="28" t="str">
        <f>IF(ISERROR(VLOOKUP($J666,'[2]early late'!$G$1:$BT$134,41,FALSE)),"",VLOOKUP($J666,'[2]early late'!$G$1:$BT$134,41,FALSE))</f>
        <v/>
      </c>
      <c r="BP666">
        <f t="shared" si="555"/>
        <v>-2.7</v>
      </c>
      <c r="BQ666">
        <f t="shared" si="534"/>
        <v>0</v>
      </c>
      <c r="BR666">
        <f t="shared" si="535"/>
        <v>2.7</v>
      </c>
      <c r="BS666">
        <f t="shared" si="556"/>
        <v>-1.0200000000000002</v>
      </c>
      <c r="BT666" t="str">
        <f t="shared" si="536"/>
        <v/>
      </c>
      <c r="BU666" t="str">
        <f t="shared" si="537"/>
        <v/>
      </c>
      <c r="BW666" s="24">
        <f t="shared" si="551"/>
        <v>0</v>
      </c>
      <c r="BX666" s="24" t="str">
        <f t="shared" si="538"/>
        <v/>
      </c>
      <c r="BY666" s="24" t="str">
        <f t="shared" si="539"/>
        <v/>
      </c>
      <c r="BZ666" s="24" t="str">
        <f t="shared" si="540"/>
        <v/>
      </c>
      <c r="CA666" s="24" t="str">
        <f t="shared" si="541"/>
        <v/>
      </c>
      <c r="CB666" s="24" t="str">
        <f t="shared" si="557"/>
        <v/>
      </c>
      <c r="CC666" s="24">
        <f t="shared" si="542"/>
        <v>1</v>
      </c>
      <c r="CD666" s="25">
        <f t="shared" si="543"/>
        <v>0</v>
      </c>
      <c r="CE666" s="24" t="str">
        <f t="shared" si="544"/>
        <v/>
      </c>
      <c r="CF666">
        <f t="shared" si="545"/>
        <v>1</v>
      </c>
      <c r="CG666">
        <f t="shared" si="558"/>
        <v>0</v>
      </c>
      <c r="CH666">
        <f t="shared" si="559"/>
        <v>0</v>
      </c>
      <c r="CI666">
        <f t="shared" si="560"/>
        <v>0</v>
      </c>
      <c r="CJ666">
        <f t="shared" si="561"/>
        <v>0</v>
      </c>
      <c r="CK666" t="str">
        <f t="shared" si="563"/>
        <v/>
      </c>
      <c r="CL666" t="str">
        <f t="shared" si="520"/>
        <v/>
      </c>
      <c r="CM666" t="str">
        <f t="shared" si="521"/>
        <v/>
      </c>
      <c r="CN666" t="str">
        <f t="shared" si="546"/>
        <v/>
      </c>
      <c r="CO666">
        <f t="shared" si="547"/>
        <v>1</v>
      </c>
    </row>
    <row r="667" spans="1:93" ht="16" x14ac:dyDescent="0.2">
      <c r="A667">
        <v>661</v>
      </c>
      <c r="B667" t="s">
        <v>1386</v>
      </c>
      <c r="C667" t="s">
        <v>94</v>
      </c>
      <c r="D667" t="s">
        <v>1387</v>
      </c>
      <c r="E667" t="s">
        <v>742</v>
      </c>
      <c r="F667" t="s">
        <v>97</v>
      </c>
      <c r="G667">
        <v>90602</v>
      </c>
      <c r="H667" t="s">
        <v>1388</v>
      </c>
      <c r="J667" t="str">
        <f t="shared" si="527"/>
        <v>Kathy Adachi_0</v>
      </c>
      <c r="K667" s="22">
        <v>14995</v>
      </c>
      <c r="L667">
        <v>0</v>
      </c>
      <c r="M667" s="22"/>
      <c r="N667" s="22"/>
      <c r="O667">
        <v>0</v>
      </c>
      <c r="P667">
        <v>0</v>
      </c>
      <c r="Q667">
        <v>0</v>
      </c>
      <c r="R667">
        <f t="shared" si="528"/>
        <v>0</v>
      </c>
      <c r="S667">
        <f t="shared" si="529"/>
        <v>0</v>
      </c>
      <c r="T667">
        <f t="shared" si="530"/>
        <v>0</v>
      </c>
      <c r="U667">
        <f t="shared" si="531"/>
        <v>0</v>
      </c>
      <c r="V667">
        <f t="shared" si="532"/>
        <v>0</v>
      </c>
      <c r="W667">
        <f t="shared" ref="W667:W683" si="567">IF(ISERROR(SEARCH("glauc",M667)),0,1)</f>
        <v>0</v>
      </c>
      <c r="X667">
        <f t="shared" si="533"/>
        <v>0</v>
      </c>
      <c r="Y667" s="22"/>
      <c r="Z667">
        <v>0</v>
      </c>
      <c r="AA667" s="31">
        <f t="shared" si="562"/>
        <v>0</v>
      </c>
      <c r="AB667">
        <f t="shared" si="564"/>
        <v>0</v>
      </c>
      <c r="AC667">
        <v>0</v>
      </c>
      <c r="AD667">
        <v>0</v>
      </c>
      <c r="AE667">
        <f t="shared" si="524"/>
        <v>0</v>
      </c>
      <c r="AF667">
        <f t="shared" si="552"/>
        <v>0</v>
      </c>
      <c r="AG667">
        <f t="shared" si="553"/>
        <v>0</v>
      </c>
      <c r="AH667">
        <v>0</v>
      </c>
      <c r="AJ667">
        <f t="shared" si="565"/>
        <v>0</v>
      </c>
      <c r="AK667" s="22"/>
      <c r="AN667" t="str">
        <f>IF(ISERROR(VLOOKUP($J667,'[2]early late'!$G$1:$BT$134,6,FALSE)),"",VLOOKUP($J667,'[2]early late'!$G$1:$BT$134,6,FALSE))</f>
        <v/>
      </c>
      <c r="AO667" s="24">
        <v>2</v>
      </c>
      <c r="AP667" s="25">
        <f t="shared" si="554"/>
        <v>58.11780821917808</v>
      </c>
      <c r="AQ667">
        <v>2</v>
      </c>
      <c r="AS667" s="24">
        <v>0</v>
      </c>
      <c r="AT667" s="24">
        <v>0</v>
      </c>
      <c r="AU667" s="27"/>
      <c r="AV667" s="27"/>
      <c r="AW667" s="22">
        <v>36516</v>
      </c>
      <c r="AX667" s="22" t="str">
        <f>IF(ISERROR(VLOOKUP($J667,'[2]early late'!$G$1:$BT$134,7,FALSE)),"",VLOOKUP($J667,'[2]early late'!$G$1:$BT$134,7,FALSE))</f>
        <v/>
      </c>
      <c r="AY667" s="22">
        <v>36556</v>
      </c>
      <c r="AZ667" s="27">
        <f t="shared" si="566"/>
        <v>1.3</v>
      </c>
      <c r="BA667" t="s">
        <v>1235</v>
      </c>
      <c r="BB667" s="25">
        <f t="shared" si="550"/>
        <v>3</v>
      </c>
      <c r="BC667" s="27">
        <v>1.03</v>
      </c>
      <c r="BD667" s="27">
        <v>31.16</v>
      </c>
      <c r="BE667" s="27"/>
      <c r="BF667" s="27"/>
      <c r="BG667" s="27" t="str">
        <f>IF(ISERROR(VLOOKUP($J667,'[2]early late'!$G$1:$BT$134,8,FALSE)),"",VLOOKUP($J667,'[2]early late'!$G$1:$BT$134,8,FALSE))</f>
        <v/>
      </c>
      <c r="BH667" s="27" t="str">
        <f>IF(ISERROR(VLOOKUP($J667,'[2]early late'!$G$1:$BT$134,9,FALSE)),"",VLOOKUP($J667,'[2]early late'!$G$1:$BT$134,9,FALSE))</f>
        <v/>
      </c>
      <c r="BI667" s="27"/>
      <c r="BJ667">
        <v>0.41</v>
      </c>
      <c r="BK667">
        <v>35.020000000000003</v>
      </c>
      <c r="BM667" s="28" t="s">
        <v>1695</v>
      </c>
      <c r="BN667" s="28" t="str">
        <f>IF(ISERROR(VLOOKUP($J667,'[2]early late'!$G$1:$BT$134,40,FALSE)),"",VLOOKUP($J667,'[2]early late'!$G$1:$BT$134,40,FALSE))</f>
        <v/>
      </c>
      <c r="BO667" s="28" t="str">
        <f>IF(ISERROR(VLOOKUP($J667,'[2]early late'!$G$1:$BT$134,41,FALSE)),"",VLOOKUP($J667,'[2]early late'!$G$1:$BT$134,41,FALSE))</f>
        <v/>
      </c>
      <c r="BP667">
        <f t="shared" si="555"/>
        <v>-1.03</v>
      </c>
      <c r="BQ667">
        <f t="shared" si="534"/>
        <v>-31.16</v>
      </c>
      <c r="BR667">
        <f t="shared" si="535"/>
        <v>-30.13</v>
      </c>
      <c r="BS667">
        <f t="shared" si="556"/>
        <v>-0.62000000000000011</v>
      </c>
      <c r="BT667">
        <f t="shared" si="536"/>
        <v>3.860000000000003</v>
      </c>
      <c r="BU667">
        <f t="shared" si="537"/>
        <v>4.4800000000000075</v>
      </c>
      <c r="BW667" s="24">
        <f t="shared" si="551"/>
        <v>0</v>
      </c>
      <c r="BX667" s="24" t="str">
        <f t="shared" si="538"/>
        <v/>
      </c>
      <c r="BY667" s="24" t="str">
        <f t="shared" si="539"/>
        <v/>
      </c>
      <c r="BZ667" s="24" t="str">
        <f t="shared" si="540"/>
        <v/>
      </c>
      <c r="CA667" s="24" t="str">
        <f t="shared" si="541"/>
        <v/>
      </c>
      <c r="CB667" s="24" t="str">
        <f t="shared" si="557"/>
        <v/>
      </c>
      <c r="CC667" s="24">
        <f t="shared" si="542"/>
        <v>0</v>
      </c>
      <c r="CD667" s="25">
        <f t="shared" si="543"/>
        <v>0</v>
      </c>
      <c r="CE667" s="24" t="str">
        <f t="shared" si="544"/>
        <v/>
      </c>
      <c r="CF667">
        <f t="shared" si="545"/>
        <v>1</v>
      </c>
      <c r="CG667">
        <f t="shared" si="558"/>
        <v>0</v>
      </c>
      <c r="CH667">
        <f t="shared" si="559"/>
        <v>0</v>
      </c>
      <c r="CI667">
        <f t="shared" si="560"/>
        <v>0</v>
      </c>
      <c r="CJ667">
        <f t="shared" si="561"/>
        <v>0</v>
      </c>
      <c r="CK667" t="str">
        <f t="shared" si="563"/>
        <v/>
      </c>
      <c r="CL667" t="str">
        <f t="shared" ref="CL667:CL683" si="568">IF(ISNUMBER(AU667), (AU667/4)-BS667,"")</f>
        <v/>
      </c>
      <c r="CM667" t="str">
        <f t="shared" ref="CM667:CM683" si="569">IF(ISNUMBER(AU667),IF(ABS(CL667)&gt;0.99999,1,0),"")</f>
        <v/>
      </c>
      <c r="CN667" t="str">
        <f t="shared" si="546"/>
        <v/>
      </c>
      <c r="CO667" t="str">
        <f t="shared" si="547"/>
        <v/>
      </c>
    </row>
    <row r="668" spans="1:93" ht="16" x14ac:dyDescent="0.2">
      <c r="A668">
        <v>662</v>
      </c>
      <c r="B668" t="s">
        <v>1391</v>
      </c>
      <c r="C668" t="s">
        <v>94</v>
      </c>
      <c r="D668" t="s">
        <v>1392</v>
      </c>
      <c r="E668" t="s">
        <v>188</v>
      </c>
      <c r="F668" t="s">
        <v>97</v>
      </c>
      <c r="G668">
        <v>91344</v>
      </c>
      <c r="H668" t="s">
        <v>1393</v>
      </c>
      <c r="J668" t="str">
        <f t="shared" si="527"/>
        <v>Kenneth Low_0</v>
      </c>
      <c r="K668" s="22">
        <v>21607</v>
      </c>
      <c r="L668">
        <v>1</v>
      </c>
      <c r="M668" s="22" t="s">
        <v>814</v>
      </c>
      <c r="N668" s="22"/>
      <c r="O668">
        <v>0</v>
      </c>
      <c r="P668">
        <v>0</v>
      </c>
      <c r="Q668">
        <v>0</v>
      </c>
      <c r="R668">
        <f t="shared" si="528"/>
        <v>0</v>
      </c>
      <c r="S668">
        <f t="shared" si="529"/>
        <v>1</v>
      </c>
      <c r="T668">
        <f t="shared" si="530"/>
        <v>0</v>
      </c>
      <c r="U668">
        <f t="shared" si="531"/>
        <v>0</v>
      </c>
      <c r="V668">
        <f t="shared" si="532"/>
        <v>0</v>
      </c>
      <c r="W668">
        <f t="shared" si="567"/>
        <v>0</v>
      </c>
      <c r="X668">
        <f t="shared" si="533"/>
        <v>0</v>
      </c>
      <c r="Y668" s="22"/>
      <c r="Z668">
        <v>0</v>
      </c>
      <c r="AA668" s="31">
        <f t="shared" si="562"/>
        <v>0</v>
      </c>
      <c r="AB668">
        <f t="shared" si="564"/>
        <v>0</v>
      </c>
      <c r="AC668">
        <v>0</v>
      </c>
      <c r="AD668">
        <v>0</v>
      </c>
      <c r="AE668">
        <f t="shared" si="524"/>
        <v>0</v>
      </c>
      <c r="AF668">
        <f t="shared" si="552"/>
        <v>0</v>
      </c>
      <c r="AG668">
        <f t="shared" si="553"/>
        <v>0</v>
      </c>
      <c r="AJ668">
        <f t="shared" si="565"/>
        <v>0</v>
      </c>
      <c r="AK668" s="22" t="s">
        <v>1395</v>
      </c>
      <c r="AN668">
        <v>14</v>
      </c>
      <c r="AO668" s="24">
        <v>1</v>
      </c>
      <c r="AP668" s="25">
        <f t="shared" si="554"/>
        <v>45.876712328767127</v>
      </c>
      <c r="AQ668">
        <v>2</v>
      </c>
      <c r="AS668" s="24">
        <v>0</v>
      </c>
      <c r="AT668" s="24">
        <v>0</v>
      </c>
      <c r="AU668" s="27"/>
      <c r="AV668" s="27"/>
      <c r="AW668" s="52">
        <v>38595</v>
      </c>
      <c r="AX668" s="22" t="str">
        <f>IF(ISERROR(VLOOKUP($J668,'[2]early late'!$G$1:$BT$134,7,FALSE)),"",VLOOKUP($J668,'[2]early late'!$G$1:$BT$134,7,FALSE))</f>
        <v/>
      </c>
      <c r="AY668" s="22">
        <v>40553</v>
      </c>
      <c r="AZ668" s="27">
        <f t="shared" si="566"/>
        <v>64.333333333333329</v>
      </c>
      <c r="BA668" t="s">
        <v>101</v>
      </c>
      <c r="BB668" s="25">
        <f t="shared" ref="BB668:BB683" si="570">IF($BA668="OD",0,IF($BA668="OS",1,IF($BA668="OU",2,IF($BA668="null",3,""))))</f>
        <v>0</v>
      </c>
      <c r="BC668" s="27">
        <v>2.83</v>
      </c>
      <c r="BD668" s="27">
        <v>15.04</v>
      </c>
      <c r="BE668" s="27">
        <v>2.6</v>
      </c>
      <c r="BF668" s="27">
        <v>17.7</v>
      </c>
      <c r="BG668" s="27" t="str">
        <f>IF(ISERROR(VLOOKUP($J668,'[2]early late'!$G$1:$BT$134,8,FALSE)),"",VLOOKUP($J668,'[2]early late'!$G$1:$BT$134,8,FALSE))</f>
        <v/>
      </c>
      <c r="BH668" s="27" t="str">
        <f>IF(ISERROR(VLOOKUP($J668,'[2]early late'!$G$1:$BT$134,9,FALSE)),"",VLOOKUP($J668,'[2]early late'!$G$1:$BT$134,9,FALSE))</f>
        <v/>
      </c>
      <c r="BI668" s="27"/>
      <c r="BJ668">
        <v>2.68</v>
      </c>
      <c r="BK668">
        <v>16.420000000000002</v>
      </c>
      <c r="BM668" s="28" t="s">
        <v>1696</v>
      </c>
      <c r="BN668" s="28" t="str">
        <f>IF(ISERROR(VLOOKUP($J668,'[2]early late'!$G$1:$BT$134,40,FALSE)),"",VLOOKUP($J668,'[2]early late'!$G$1:$BT$134,40,FALSE))</f>
        <v/>
      </c>
      <c r="BO668" s="28" t="str">
        <f>IF(ISERROR(VLOOKUP($J668,'[2]early late'!$G$1:$BT$134,41,FALSE)),"",VLOOKUP($J668,'[2]early late'!$G$1:$BT$134,41,FALSE))</f>
        <v/>
      </c>
      <c r="BP668">
        <f t="shared" si="555"/>
        <v>-0.22999999999999998</v>
      </c>
      <c r="BQ668">
        <f t="shared" si="534"/>
        <v>2.66</v>
      </c>
      <c r="BR668">
        <f t="shared" si="535"/>
        <v>2.89</v>
      </c>
      <c r="BS668">
        <f t="shared" si="556"/>
        <v>-0.14999999999999991</v>
      </c>
      <c r="BT668">
        <f t="shared" si="536"/>
        <v>1.3800000000000026</v>
      </c>
      <c r="BU668">
        <f t="shared" si="537"/>
        <v>1.5300000000000029</v>
      </c>
      <c r="BW668" s="24">
        <f t="shared" ref="BW668:BW683" si="571">IF(ISNUMBER($BB668),IF(OR($BB668=$AS668,$BB668=2),1,0),"")</f>
        <v>1</v>
      </c>
      <c r="BX668" s="24" t="str">
        <f t="shared" si="538"/>
        <v/>
      </c>
      <c r="BY668" s="24" t="str">
        <f t="shared" si="539"/>
        <v/>
      </c>
      <c r="BZ668" s="24" t="str">
        <f t="shared" si="540"/>
        <v/>
      </c>
      <c r="CA668" s="24" t="str">
        <f t="shared" si="541"/>
        <v/>
      </c>
      <c r="CB668" s="24">
        <f t="shared" si="557"/>
        <v>1</v>
      </c>
      <c r="CC668" s="24">
        <f t="shared" si="542"/>
        <v>0</v>
      </c>
      <c r="CD668" s="25">
        <f t="shared" si="543"/>
        <v>0</v>
      </c>
      <c r="CE668" s="24" t="str">
        <f t="shared" si="544"/>
        <v/>
      </c>
      <c r="CF668">
        <f t="shared" si="545"/>
        <v>1</v>
      </c>
      <c r="CG668">
        <f t="shared" si="558"/>
        <v>1</v>
      </c>
      <c r="CH668">
        <f t="shared" si="559"/>
        <v>0</v>
      </c>
      <c r="CI668">
        <f t="shared" si="560"/>
        <v>0</v>
      </c>
      <c r="CJ668">
        <f t="shared" si="561"/>
        <v>1</v>
      </c>
      <c r="CK668" t="str">
        <f t="shared" si="563"/>
        <v/>
      </c>
      <c r="CL668" t="str">
        <f t="shared" si="568"/>
        <v/>
      </c>
      <c r="CM668" t="str">
        <f t="shared" si="569"/>
        <v/>
      </c>
      <c r="CN668" t="str">
        <f t="shared" si="546"/>
        <v/>
      </c>
      <c r="CO668" t="str">
        <f t="shared" si="547"/>
        <v/>
      </c>
    </row>
    <row r="669" spans="1:93" ht="16" x14ac:dyDescent="0.2">
      <c r="A669">
        <v>663</v>
      </c>
      <c r="B669" t="s">
        <v>1397</v>
      </c>
      <c r="C669" t="s">
        <v>94</v>
      </c>
      <c r="D669" t="s">
        <v>1398</v>
      </c>
      <c r="E669" t="s">
        <v>1399</v>
      </c>
      <c r="F669" t="s">
        <v>97</v>
      </c>
      <c r="G669">
        <v>92606</v>
      </c>
      <c r="H669" t="s">
        <v>1400</v>
      </c>
      <c r="J669" t="str">
        <f t="shared" si="527"/>
        <v>Lal Thakarar_0</v>
      </c>
      <c r="K669" s="22">
        <v>17802</v>
      </c>
      <c r="L669">
        <v>0</v>
      </c>
      <c r="M669" s="22"/>
      <c r="N669" s="22"/>
      <c r="O669">
        <v>0</v>
      </c>
      <c r="P669">
        <v>0</v>
      </c>
      <c r="Q669">
        <v>0</v>
      </c>
      <c r="R669">
        <f t="shared" si="528"/>
        <v>0</v>
      </c>
      <c r="S669">
        <f t="shared" si="529"/>
        <v>0</v>
      </c>
      <c r="T669">
        <f t="shared" si="530"/>
        <v>0</v>
      </c>
      <c r="U669">
        <f t="shared" si="531"/>
        <v>0</v>
      </c>
      <c r="V669">
        <f t="shared" si="532"/>
        <v>0</v>
      </c>
      <c r="W669">
        <f t="shared" si="567"/>
        <v>0</v>
      </c>
      <c r="X669">
        <f t="shared" si="533"/>
        <v>0</v>
      </c>
      <c r="Y669" s="22" t="s">
        <v>1697</v>
      </c>
      <c r="Z669">
        <v>0</v>
      </c>
      <c r="AA669" s="31">
        <f t="shared" si="562"/>
        <v>0</v>
      </c>
      <c r="AB669">
        <f t="shared" si="564"/>
        <v>0</v>
      </c>
      <c r="AC669">
        <v>0</v>
      </c>
      <c r="AD669">
        <v>0</v>
      </c>
      <c r="AE669">
        <f t="shared" si="524"/>
        <v>0</v>
      </c>
      <c r="AF669">
        <f t="shared" si="552"/>
        <v>0</v>
      </c>
      <c r="AG669">
        <f t="shared" si="553"/>
        <v>0</v>
      </c>
      <c r="AH669">
        <v>0</v>
      </c>
      <c r="AJ669">
        <f t="shared" si="565"/>
        <v>0</v>
      </c>
      <c r="AK669" s="22"/>
      <c r="AM669">
        <v>10</v>
      </c>
      <c r="AN669">
        <v>14</v>
      </c>
      <c r="AO669" s="24">
        <v>1</v>
      </c>
      <c r="AP669" s="25">
        <f t="shared" si="554"/>
        <v>56.131506849315066</v>
      </c>
      <c r="AQ669">
        <v>2</v>
      </c>
      <c r="AS669" s="24">
        <v>0</v>
      </c>
      <c r="AT669" s="24">
        <v>0</v>
      </c>
      <c r="AU669" s="27"/>
      <c r="AV669" s="27"/>
      <c r="AW669" s="22">
        <v>38588</v>
      </c>
      <c r="AX669" s="22" t="str">
        <f>IF(ISERROR(VLOOKUP($J669,'[2]early late'!$G$1:$BT$134,7,FALSE)),"",VLOOKUP($J669,'[2]early late'!$G$1:$BT$134,7,FALSE))</f>
        <v/>
      </c>
      <c r="AY669" s="46"/>
      <c r="AZ669" s="27" t="str">
        <f t="shared" si="566"/>
        <v/>
      </c>
      <c r="BA669" t="s">
        <v>1235</v>
      </c>
      <c r="BB669" s="25">
        <f t="shared" si="570"/>
        <v>3</v>
      </c>
      <c r="BC669" s="27">
        <v>3.22</v>
      </c>
      <c r="BD669" s="27">
        <v>7.24</v>
      </c>
      <c r="BE669" s="27"/>
      <c r="BF669" s="27"/>
      <c r="BG669" s="27" t="str">
        <f>IF(ISERROR(VLOOKUP($J669,'[2]early late'!$G$1:$BT$134,8,FALSE)),"",VLOOKUP($J669,'[2]early late'!$G$1:$BT$134,8,FALSE))</f>
        <v/>
      </c>
      <c r="BH669" s="27" t="str">
        <f>IF(ISERROR(VLOOKUP($J669,'[2]early late'!$G$1:$BT$134,9,FALSE)),"",VLOOKUP($J669,'[2]early late'!$G$1:$BT$134,9,FALSE))</f>
        <v/>
      </c>
      <c r="BI669" s="27"/>
      <c r="BJ669">
        <v>2.94</v>
      </c>
      <c r="BK669">
        <v>8.9499999999999993</v>
      </c>
      <c r="BM669" s="28" t="s">
        <v>1404</v>
      </c>
      <c r="BN669" s="28" t="str">
        <f>IF(ISERROR(VLOOKUP($J669,'[2]early late'!$G$1:$BT$134,40,FALSE)),"",VLOOKUP($J669,'[2]early late'!$G$1:$BT$134,40,FALSE))</f>
        <v/>
      </c>
      <c r="BO669" s="28" t="str">
        <f>IF(ISERROR(VLOOKUP($J669,'[2]early late'!$G$1:$BT$134,41,FALSE)),"",VLOOKUP($J669,'[2]early late'!$G$1:$BT$134,41,FALSE))</f>
        <v/>
      </c>
      <c r="BP669">
        <f t="shared" si="555"/>
        <v>-3.22</v>
      </c>
      <c r="BQ669">
        <f t="shared" si="534"/>
        <v>-7.24</v>
      </c>
      <c r="BR669">
        <f t="shared" si="535"/>
        <v>-4.0199999999999996</v>
      </c>
      <c r="BS669">
        <f t="shared" si="556"/>
        <v>-0.28000000000000025</v>
      </c>
      <c r="BT669">
        <f t="shared" si="536"/>
        <v>1.7099999999999991</v>
      </c>
      <c r="BU669">
        <f t="shared" si="537"/>
        <v>1.9900000000000002</v>
      </c>
      <c r="BW669" s="24">
        <f t="shared" si="571"/>
        <v>0</v>
      </c>
      <c r="BX669" s="24" t="str">
        <f t="shared" si="538"/>
        <v/>
      </c>
      <c r="BY669" s="24" t="str">
        <f t="shared" si="539"/>
        <v/>
      </c>
      <c r="BZ669" s="24" t="str">
        <f t="shared" si="540"/>
        <v/>
      </c>
      <c r="CA669" s="24" t="str">
        <f t="shared" si="541"/>
        <v/>
      </c>
      <c r="CB669" s="24" t="str">
        <f t="shared" si="557"/>
        <v/>
      </c>
      <c r="CC669" s="24">
        <f t="shared" si="542"/>
        <v>0</v>
      </c>
      <c r="CD669" s="25">
        <f t="shared" si="543"/>
        <v>0</v>
      </c>
      <c r="CE669" s="24" t="str">
        <f t="shared" si="544"/>
        <v/>
      </c>
      <c r="CF669">
        <f t="shared" si="545"/>
        <v>1</v>
      </c>
      <c r="CG669">
        <f t="shared" si="558"/>
        <v>1</v>
      </c>
      <c r="CH669">
        <f t="shared" si="559"/>
        <v>0</v>
      </c>
      <c r="CI669">
        <f t="shared" si="560"/>
        <v>0</v>
      </c>
      <c r="CJ669">
        <f t="shared" si="561"/>
        <v>1</v>
      </c>
      <c r="CK669" t="str">
        <f t="shared" si="563"/>
        <v/>
      </c>
      <c r="CL669" t="str">
        <f t="shared" si="568"/>
        <v/>
      </c>
      <c r="CM669" t="str">
        <f t="shared" si="569"/>
        <v/>
      </c>
      <c r="CN669" t="str">
        <f t="shared" si="546"/>
        <v/>
      </c>
      <c r="CO669" t="str">
        <f t="shared" si="547"/>
        <v/>
      </c>
    </row>
    <row r="670" spans="1:93" ht="16" x14ac:dyDescent="0.2">
      <c r="A670">
        <v>664</v>
      </c>
      <c r="B670" t="s">
        <v>1405</v>
      </c>
      <c r="C670" t="s">
        <v>94</v>
      </c>
      <c r="D670" t="s">
        <v>1406</v>
      </c>
      <c r="E670" t="s">
        <v>109</v>
      </c>
      <c r="F670" t="s">
        <v>97</v>
      </c>
      <c r="G670">
        <v>90046</v>
      </c>
      <c r="H670" t="s">
        <v>1407</v>
      </c>
      <c r="J670" t="str">
        <f t="shared" si="527"/>
        <v>Kim Tillinghast_1</v>
      </c>
      <c r="K670" s="22">
        <v>29724</v>
      </c>
      <c r="L670">
        <v>0</v>
      </c>
      <c r="M670" s="43"/>
      <c r="N670" s="43"/>
      <c r="O670">
        <v>0</v>
      </c>
      <c r="P670">
        <v>0</v>
      </c>
      <c r="Q670">
        <v>0</v>
      </c>
      <c r="R670">
        <f t="shared" si="528"/>
        <v>0</v>
      </c>
      <c r="S670">
        <f t="shared" si="529"/>
        <v>0</v>
      </c>
      <c r="T670">
        <f t="shared" si="530"/>
        <v>0</v>
      </c>
      <c r="U670">
        <f t="shared" si="531"/>
        <v>0</v>
      </c>
      <c r="V670">
        <f t="shared" si="532"/>
        <v>0</v>
      </c>
      <c r="W670">
        <f t="shared" si="567"/>
        <v>0</v>
      </c>
      <c r="X670">
        <f t="shared" si="533"/>
        <v>0</v>
      </c>
      <c r="Y670" s="22"/>
      <c r="Z670">
        <v>0</v>
      </c>
      <c r="AA670" s="31">
        <f t="shared" si="562"/>
        <v>0</v>
      </c>
      <c r="AB670">
        <f t="shared" si="564"/>
        <v>0</v>
      </c>
      <c r="AC670">
        <v>0</v>
      </c>
      <c r="AD670">
        <v>0</v>
      </c>
      <c r="AE670">
        <f t="shared" ref="AE670:AE683" si="572">IF(ISERROR(SEARCH("ectro",Y670)),0,1)</f>
        <v>0</v>
      </c>
      <c r="AF670">
        <f t="shared" si="552"/>
        <v>0</v>
      </c>
      <c r="AG670">
        <f t="shared" si="553"/>
        <v>0</v>
      </c>
      <c r="AH670">
        <v>0</v>
      </c>
      <c r="AJ670">
        <f t="shared" si="565"/>
        <v>0</v>
      </c>
      <c r="AK670" s="22" t="s">
        <v>1409</v>
      </c>
      <c r="AN670">
        <v>20</v>
      </c>
      <c r="AO670" s="24">
        <v>2</v>
      </c>
      <c r="AP670" s="25">
        <f t="shared" si="554"/>
        <v>24.021917808219179</v>
      </c>
      <c r="AQ670">
        <v>2</v>
      </c>
      <c r="AS670" s="24">
        <v>1</v>
      </c>
      <c r="AT670" s="24">
        <v>0</v>
      </c>
      <c r="AU670" s="27"/>
      <c r="AV670" s="27"/>
      <c r="AW670" s="22">
        <v>38621</v>
      </c>
      <c r="AX670" s="22" t="str">
        <f>IF(ISERROR(VLOOKUP($J670,'[2]early late'!$G$1:$BT$134,7,FALSE)),"",VLOOKUP($J670,'[2]early late'!$G$1:$BT$134,7,FALSE))</f>
        <v/>
      </c>
      <c r="AY670" s="22">
        <v>38628</v>
      </c>
      <c r="AZ670" s="27">
        <f t="shared" si="566"/>
        <v>0.23333333333333334</v>
      </c>
      <c r="BA670" t="s">
        <v>1235</v>
      </c>
      <c r="BB670" s="25">
        <f t="shared" si="570"/>
        <v>3</v>
      </c>
      <c r="BC670" s="27">
        <v>4.26</v>
      </c>
      <c r="BD670" s="27">
        <v>12.1</v>
      </c>
      <c r="BE670" s="27"/>
      <c r="BF670" s="27"/>
      <c r="BG670" s="27" t="str">
        <f>IF(ISERROR(VLOOKUP($J670,'[2]early late'!$G$1:$BT$134,8,FALSE)),"",VLOOKUP($J670,'[2]early late'!$G$1:$BT$134,8,FALSE))</f>
        <v/>
      </c>
      <c r="BH670" s="27" t="str">
        <f>IF(ISERROR(VLOOKUP($J670,'[2]early late'!$G$1:$BT$134,9,FALSE)),"",VLOOKUP($J670,'[2]early late'!$G$1:$BT$134,9,FALSE))</f>
        <v/>
      </c>
      <c r="BI670" s="27"/>
      <c r="BJ670">
        <v>3.42</v>
      </c>
      <c r="BK670">
        <v>10.38</v>
      </c>
      <c r="BM670" s="28" t="s">
        <v>1410</v>
      </c>
      <c r="BN670" s="28" t="str">
        <f>IF(ISERROR(VLOOKUP($J670,'[2]early late'!$G$1:$BT$134,40,FALSE)),"",VLOOKUP($J670,'[2]early late'!$G$1:$BT$134,40,FALSE))</f>
        <v/>
      </c>
      <c r="BO670" s="28" t="str">
        <f>IF(ISERROR(VLOOKUP($J670,'[2]early late'!$G$1:$BT$134,41,FALSE)),"",VLOOKUP($J670,'[2]early late'!$G$1:$BT$134,41,FALSE))</f>
        <v/>
      </c>
      <c r="BP670">
        <f t="shared" si="555"/>
        <v>-4.26</v>
      </c>
      <c r="BQ670">
        <f t="shared" si="534"/>
        <v>-12.1</v>
      </c>
      <c r="BR670">
        <f t="shared" si="535"/>
        <v>-7.84</v>
      </c>
      <c r="BS670">
        <f t="shared" si="556"/>
        <v>-0.83999999999999986</v>
      </c>
      <c r="BT670">
        <f t="shared" si="536"/>
        <v>-1.7199999999999989</v>
      </c>
      <c r="BU670">
        <f t="shared" si="537"/>
        <v>-0.87999999999999901</v>
      </c>
      <c r="BW670" s="24">
        <f t="shared" si="571"/>
        <v>0</v>
      </c>
      <c r="BX670" s="24" t="str">
        <f t="shared" si="538"/>
        <v/>
      </c>
      <c r="BY670" s="24" t="str">
        <f t="shared" si="539"/>
        <v/>
      </c>
      <c r="BZ670" s="24" t="str">
        <f t="shared" si="540"/>
        <v/>
      </c>
      <c r="CA670" s="24" t="str">
        <f t="shared" si="541"/>
        <v/>
      </c>
      <c r="CB670" s="24" t="str">
        <f t="shared" si="557"/>
        <v/>
      </c>
      <c r="CC670" s="24">
        <f t="shared" si="542"/>
        <v>0</v>
      </c>
      <c r="CD670" s="25">
        <f t="shared" si="543"/>
        <v>0</v>
      </c>
      <c r="CE670" s="24" t="str">
        <f t="shared" si="544"/>
        <v/>
      </c>
      <c r="CF670">
        <f t="shared" si="545"/>
        <v>1</v>
      </c>
      <c r="CG670">
        <f t="shared" si="558"/>
        <v>1</v>
      </c>
      <c r="CH670">
        <f t="shared" si="559"/>
        <v>0</v>
      </c>
      <c r="CI670">
        <f t="shared" si="560"/>
        <v>0</v>
      </c>
      <c r="CJ670">
        <f t="shared" si="561"/>
        <v>1</v>
      </c>
      <c r="CK670" t="str">
        <f t="shared" si="563"/>
        <v/>
      </c>
      <c r="CL670" t="str">
        <f t="shared" si="568"/>
        <v/>
      </c>
      <c r="CM670" t="str">
        <f t="shared" si="569"/>
        <v/>
      </c>
      <c r="CN670" t="str">
        <f t="shared" si="546"/>
        <v/>
      </c>
      <c r="CO670" t="str">
        <f t="shared" si="547"/>
        <v/>
      </c>
    </row>
    <row r="671" spans="1:93" ht="16" x14ac:dyDescent="0.2">
      <c r="A671">
        <v>665</v>
      </c>
      <c r="B671" t="s">
        <v>1415</v>
      </c>
      <c r="C671" t="s">
        <v>94</v>
      </c>
      <c r="D671" t="s">
        <v>1416</v>
      </c>
      <c r="E671" t="s">
        <v>386</v>
      </c>
      <c r="F671" t="s">
        <v>97</v>
      </c>
      <c r="G671">
        <v>90305</v>
      </c>
      <c r="H671" t="s">
        <v>1417</v>
      </c>
      <c r="J671" t="str">
        <f t="shared" si="527"/>
        <v>Lillian Jacobs_1</v>
      </c>
      <c r="K671" s="22">
        <v>5661</v>
      </c>
      <c r="L671">
        <v>1</v>
      </c>
      <c r="M671" s="22" t="s">
        <v>1418</v>
      </c>
      <c r="N671" s="22"/>
      <c r="O671">
        <v>1</v>
      </c>
      <c r="P671">
        <v>1</v>
      </c>
      <c r="Q671">
        <v>0</v>
      </c>
      <c r="R671">
        <f t="shared" si="528"/>
        <v>0</v>
      </c>
      <c r="S671">
        <f t="shared" si="529"/>
        <v>1</v>
      </c>
      <c r="T671">
        <f t="shared" si="530"/>
        <v>1</v>
      </c>
      <c r="U671">
        <f t="shared" si="531"/>
        <v>0</v>
      </c>
      <c r="V671">
        <f t="shared" si="532"/>
        <v>0</v>
      </c>
      <c r="W671">
        <f t="shared" si="567"/>
        <v>0</v>
      </c>
      <c r="X671">
        <f t="shared" si="533"/>
        <v>0</v>
      </c>
      <c r="Y671" s="22"/>
      <c r="Z671">
        <v>0</v>
      </c>
      <c r="AA671" s="31">
        <f t="shared" si="562"/>
        <v>0</v>
      </c>
      <c r="AB671">
        <f t="shared" si="564"/>
        <v>0</v>
      </c>
      <c r="AC671">
        <v>0</v>
      </c>
      <c r="AD671">
        <v>0</v>
      </c>
      <c r="AE671">
        <f t="shared" si="572"/>
        <v>0</v>
      </c>
      <c r="AF671">
        <f t="shared" si="552"/>
        <v>0</v>
      </c>
      <c r="AG671">
        <f t="shared" si="553"/>
        <v>0</v>
      </c>
      <c r="AH671">
        <v>1</v>
      </c>
      <c r="AI671" t="s">
        <v>469</v>
      </c>
      <c r="AJ671">
        <f t="shared" si="565"/>
        <v>1</v>
      </c>
      <c r="AK671" s="22"/>
      <c r="AL671">
        <v>10</v>
      </c>
      <c r="AN671" s="49">
        <v>11</v>
      </c>
      <c r="AO671" s="24">
        <v>2</v>
      </c>
      <c r="AP671" s="25">
        <f t="shared" si="554"/>
        <v>84.109589041095887</v>
      </c>
      <c r="AQ671">
        <v>2</v>
      </c>
      <c r="AS671" s="24">
        <v>1</v>
      </c>
      <c r="AT671" s="24">
        <v>0</v>
      </c>
      <c r="AU671" s="27"/>
      <c r="AV671" s="27"/>
      <c r="AW671" s="22">
        <v>36810</v>
      </c>
      <c r="AX671" s="22" t="str">
        <f>IF(ISERROR(VLOOKUP($J671,'[2]early late'!$G$1:$BT$134,7,FALSE)),"",VLOOKUP($J671,'[2]early late'!$G$1:$BT$134,7,FALSE))</f>
        <v/>
      </c>
      <c r="AY671" s="22">
        <f>AY670</f>
        <v>38628</v>
      </c>
      <c r="AZ671" s="27">
        <f t="shared" si="566"/>
        <v>59.733333333333334</v>
      </c>
      <c r="BA671" t="s">
        <v>101</v>
      </c>
      <c r="BB671" s="25">
        <f t="shared" si="570"/>
        <v>0</v>
      </c>
      <c r="BC671" s="27">
        <v>3.32</v>
      </c>
      <c r="BD671" s="27">
        <v>26.28</v>
      </c>
      <c r="BE671" s="27">
        <v>3.84</v>
      </c>
      <c r="BF671" s="27">
        <v>25.43</v>
      </c>
      <c r="BG671" s="27" t="str">
        <f>IF(ISERROR(VLOOKUP($J671,'[2]early late'!$G$1:$BT$134,8,FALSE)),"",VLOOKUP($J671,'[2]early late'!$G$1:$BT$134,8,FALSE))</f>
        <v/>
      </c>
      <c r="BH671" s="27" t="str">
        <f>IF(ISERROR(VLOOKUP($J671,'[2]early late'!$G$1:$BT$134,9,FALSE)),"",VLOOKUP($J671,'[2]early late'!$G$1:$BT$134,9,FALSE))</f>
        <v/>
      </c>
      <c r="BI671" s="27"/>
      <c r="BJ671">
        <v>-0.69</v>
      </c>
      <c r="BK671">
        <v>28.87</v>
      </c>
      <c r="BM671" s="28" t="s">
        <v>1419</v>
      </c>
      <c r="BN671" s="28" t="str">
        <f>IF(ISERROR(VLOOKUP($J671,'[2]early late'!$G$1:$BT$134,40,FALSE)),"",VLOOKUP($J671,'[2]early late'!$G$1:$BT$134,40,FALSE))</f>
        <v/>
      </c>
      <c r="BO671" s="28" t="str">
        <f>IF(ISERROR(VLOOKUP($J671,'[2]early late'!$G$1:$BT$134,41,FALSE)),"",VLOOKUP($J671,'[2]early late'!$G$1:$BT$134,41,FALSE))</f>
        <v/>
      </c>
      <c r="BP671">
        <f t="shared" si="555"/>
        <v>0.52</v>
      </c>
      <c r="BQ671">
        <f t="shared" si="534"/>
        <v>-0.85000000000000142</v>
      </c>
      <c r="BR671">
        <f t="shared" si="535"/>
        <v>-1.3700000000000014</v>
      </c>
      <c r="BS671">
        <f t="shared" si="556"/>
        <v>-4.01</v>
      </c>
      <c r="BT671">
        <f t="shared" si="536"/>
        <v>2.59</v>
      </c>
      <c r="BU671">
        <f t="shared" si="537"/>
        <v>6.6000000000000014</v>
      </c>
      <c r="BW671" s="24">
        <f t="shared" si="571"/>
        <v>0</v>
      </c>
      <c r="BX671" s="24" t="str">
        <f t="shared" si="538"/>
        <v/>
      </c>
      <c r="BY671" s="24" t="str">
        <f t="shared" si="539"/>
        <v/>
      </c>
      <c r="BZ671" s="24" t="str">
        <f t="shared" si="540"/>
        <v/>
      </c>
      <c r="CA671" s="24" t="str">
        <f t="shared" si="541"/>
        <v/>
      </c>
      <c r="CB671" s="24" t="str">
        <f t="shared" si="557"/>
        <v/>
      </c>
      <c r="CC671" s="24">
        <f t="shared" si="542"/>
        <v>0</v>
      </c>
      <c r="CD671" s="25">
        <f t="shared" si="543"/>
        <v>0</v>
      </c>
      <c r="CE671" s="24" t="str">
        <f t="shared" si="544"/>
        <v/>
      </c>
      <c r="CF671">
        <f t="shared" si="545"/>
        <v>1</v>
      </c>
      <c r="CG671">
        <f t="shared" si="558"/>
        <v>0</v>
      </c>
      <c r="CH671">
        <f t="shared" si="559"/>
        <v>0</v>
      </c>
      <c r="CI671">
        <f t="shared" si="560"/>
        <v>0</v>
      </c>
      <c r="CJ671">
        <f t="shared" si="561"/>
        <v>0</v>
      </c>
      <c r="CK671" t="str">
        <f t="shared" si="563"/>
        <v/>
      </c>
      <c r="CL671" t="str">
        <f t="shared" si="568"/>
        <v/>
      </c>
      <c r="CM671" t="str">
        <f t="shared" si="569"/>
        <v/>
      </c>
      <c r="CN671" t="str">
        <f t="shared" si="546"/>
        <v/>
      </c>
      <c r="CO671" t="str">
        <f t="shared" si="547"/>
        <v/>
      </c>
    </row>
    <row r="672" spans="1:93" ht="16" x14ac:dyDescent="0.2">
      <c r="A672">
        <v>666</v>
      </c>
      <c r="B672" t="s">
        <v>1432</v>
      </c>
      <c r="C672" t="s">
        <v>94</v>
      </c>
      <c r="J672" t="str">
        <f t="shared" si="527"/>
        <v>Linda Mason_1</v>
      </c>
      <c r="K672" s="22">
        <v>17269</v>
      </c>
      <c r="M672" s="22"/>
      <c r="N672" s="22"/>
      <c r="O672">
        <v>0</v>
      </c>
      <c r="P672">
        <v>0</v>
      </c>
      <c r="Q672">
        <v>0</v>
      </c>
      <c r="R672">
        <f t="shared" si="528"/>
        <v>0</v>
      </c>
      <c r="S672">
        <f t="shared" si="529"/>
        <v>0</v>
      </c>
      <c r="T672">
        <f t="shared" si="530"/>
        <v>0</v>
      </c>
      <c r="U672">
        <f t="shared" si="531"/>
        <v>0</v>
      </c>
      <c r="V672">
        <f t="shared" si="532"/>
        <v>0</v>
      </c>
      <c r="W672">
        <f t="shared" si="567"/>
        <v>0</v>
      </c>
      <c r="X672">
        <f t="shared" si="533"/>
        <v>0</v>
      </c>
      <c r="Y672" s="22"/>
      <c r="Z672">
        <v>0</v>
      </c>
      <c r="AA672" s="31">
        <f t="shared" si="562"/>
        <v>0</v>
      </c>
      <c r="AB672">
        <f t="shared" si="564"/>
        <v>0</v>
      </c>
      <c r="AC672">
        <v>0</v>
      </c>
      <c r="AD672">
        <v>0</v>
      </c>
      <c r="AE672">
        <f t="shared" si="572"/>
        <v>0</v>
      </c>
      <c r="AF672">
        <f t="shared" si="552"/>
        <v>0</v>
      </c>
      <c r="AG672">
        <f t="shared" si="553"/>
        <v>0</v>
      </c>
      <c r="AJ672">
        <f t="shared" si="565"/>
        <v>0</v>
      </c>
      <c r="AK672" s="22"/>
      <c r="AM672">
        <v>5</v>
      </c>
      <c r="AN672">
        <v>20</v>
      </c>
      <c r="AO672" s="24">
        <v>2</v>
      </c>
      <c r="AP672" s="25">
        <f t="shared" si="554"/>
        <v>56.890410958904113</v>
      </c>
      <c r="AQ672">
        <v>2</v>
      </c>
      <c r="AS672" s="24">
        <v>1</v>
      </c>
      <c r="AT672" s="24">
        <v>0</v>
      </c>
      <c r="AU672" s="27"/>
      <c r="AV672" s="27"/>
      <c r="AW672" s="52">
        <v>38338</v>
      </c>
      <c r="AX672" s="22" t="str">
        <f>IF(ISERROR(VLOOKUP($J672,'[2]early late'!$G$1:$BT$134,7,FALSE)),"",VLOOKUP($J672,'[2]early late'!$G$1:$BT$134,7,FALSE))</f>
        <v/>
      </c>
      <c r="AY672" s="22">
        <v>38355</v>
      </c>
      <c r="AZ672" s="27"/>
      <c r="BA672" t="s">
        <v>101</v>
      </c>
      <c r="BB672" s="25">
        <f t="shared" si="570"/>
        <v>0</v>
      </c>
      <c r="BC672" s="27">
        <v>4.17</v>
      </c>
      <c r="BD672" s="27">
        <v>12.93</v>
      </c>
      <c r="BE672" s="27">
        <v>3.45</v>
      </c>
      <c r="BF672" s="27">
        <v>11.71</v>
      </c>
      <c r="BG672" s="27" t="str">
        <f>IF(ISERROR(VLOOKUP($J672,'[2]early late'!$G$1:$BT$134,8,FALSE)),"",VLOOKUP($J672,'[2]early late'!$G$1:$BT$134,8,FALSE))</f>
        <v/>
      </c>
      <c r="BH672" s="27" t="str">
        <f>IF(ISERROR(VLOOKUP($J672,'[2]early late'!$G$1:$BT$134,9,FALSE)),"",VLOOKUP($J672,'[2]early late'!$G$1:$BT$134,9,FALSE))</f>
        <v/>
      </c>
      <c r="BI672" s="27"/>
      <c r="BJ672">
        <v>3.79</v>
      </c>
      <c r="BK672">
        <v>12.18</v>
      </c>
      <c r="BM672" s="28" t="s">
        <v>1435</v>
      </c>
      <c r="BN672" s="28" t="str">
        <f>IF(ISERROR(VLOOKUP($J672,'[2]early late'!$G$1:$BT$134,40,FALSE)),"",VLOOKUP($J672,'[2]early late'!$G$1:$BT$134,40,FALSE))</f>
        <v/>
      </c>
      <c r="BO672" s="28" t="str">
        <f>IF(ISERROR(VLOOKUP($J672,'[2]early late'!$G$1:$BT$134,41,FALSE)),"",VLOOKUP($J672,'[2]early late'!$G$1:$BT$134,41,FALSE))</f>
        <v/>
      </c>
      <c r="BP672">
        <f t="shared" si="555"/>
        <v>-0.71999999999999975</v>
      </c>
      <c r="BQ672">
        <f t="shared" si="534"/>
        <v>-1.2199999999999989</v>
      </c>
      <c r="BR672">
        <f t="shared" si="535"/>
        <v>-0.49999999999999911</v>
      </c>
      <c r="BS672">
        <f t="shared" si="556"/>
        <v>-0.37999999999999989</v>
      </c>
      <c r="BT672">
        <f t="shared" si="536"/>
        <v>-0.75</v>
      </c>
      <c r="BU672">
        <f t="shared" si="537"/>
        <v>-0.36999999999999922</v>
      </c>
      <c r="BW672" s="24">
        <f t="shared" si="571"/>
        <v>0</v>
      </c>
      <c r="BX672" s="24" t="str">
        <f t="shared" si="538"/>
        <v/>
      </c>
      <c r="BY672" s="24" t="str">
        <f t="shared" si="539"/>
        <v/>
      </c>
      <c r="BZ672" s="24" t="str">
        <f t="shared" si="540"/>
        <v/>
      </c>
      <c r="CA672" s="24" t="str">
        <f t="shared" si="541"/>
        <v/>
      </c>
      <c r="CB672" s="24" t="str">
        <f t="shared" si="557"/>
        <v/>
      </c>
      <c r="CC672" s="24">
        <f t="shared" si="542"/>
        <v>0</v>
      </c>
      <c r="CD672" s="25">
        <f t="shared" si="543"/>
        <v>0</v>
      </c>
      <c r="CE672" s="24" t="str">
        <f t="shared" si="544"/>
        <v/>
      </c>
      <c r="CF672">
        <f t="shared" si="545"/>
        <v>1</v>
      </c>
      <c r="CG672">
        <f t="shared" si="558"/>
        <v>1</v>
      </c>
      <c r="CH672">
        <f t="shared" si="559"/>
        <v>0</v>
      </c>
      <c r="CI672">
        <f t="shared" si="560"/>
        <v>0</v>
      </c>
      <c r="CJ672">
        <f t="shared" si="561"/>
        <v>1</v>
      </c>
      <c r="CK672" t="str">
        <f t="shared" si="563"/>
        <v/>
      </c>
      <c r="CL672" t="str">
        <f t="shared" si="568"/>
        <v/>
      </c>
      <c r="CM672" t="str">
        <f t="shared" si="569"/>
        <v/>
      </c>
      <c r="CN672" t="str">
        <f t="shared" si="546"/>
        <v/>
      </c>
      <c r="CO672" t="str">
        <f t="shared" si="547"/>
        <v/>
      </c>
    </row>
    <row r="673" spans="1:93" ht="16" x14ac:dyDescent="0.2">
      <c r="A673">
        <v>667</v>
      </c>
      <c r="B673" t="s">
        <v>1442</v>
      </c>
      <c r="C673" t="s">
        <v>94</v>
      </c>
      <c r="D673" t="s">
        <v>1443</v>
      </c>
      <c r="E673" t="s">
        <v>109</v>
      </c>
      <c r="F673" t="s">
        <v>97</v>
      </c>
      <c r="G673">
        <v>90025</v>
      </c>
      <c r="H673" t="s">
        <v>1444</v>
      </c>
      <c r="J673" t="str">
        <f t="shared" si="527"/>
        <v>Mahindokht Tehrani_1</v>
      </c>
      <c r="K673" s="22">
        <v>14326</v>
      </c>
      <c r="L673">
        <v>1</v>
      </c>
      <c r="M673" s="22" t="s">
        <v>147</v>
      </c>
      <c r="N673" s="22"/>
      <c r="O673">
        <v>0</v>
      </c>
      <c r="P673">
        <v>0</v>
      </c>
      <c r="Q673">
        <v>0</v>
      </c>
      <c r="R673">
        <f t="shared" si="528"/>
        <v>0</v>
      </c>
      <c r="S673">
        <f t="shared" si="529"/>
        <v>1</v>
      </c>
      <c r="T673">
        <f t="shared" si="530"/>
        <v>0</v>
      </c>
      <c r="U673">
        <f t="shared" si="531"/>
        <v>0</v>
      </c>
      <c r="V673">
        <f t="shared" si="532"/>
        <v>0</v>
      </c>
      <c r="W673">
        <f t="shared" si="567"/>
        <v>0</v>
      </c>
      <c r="X673">
        <f t="shared" si="533"/>
        <v>0</v>
      </c>
      <c r="Y673" s="22"/>
      <c r="Z673">
        <v>0</v>
      </c>
      <c r="AA673" s="31">
        <f t="shared" si="562"/>
        <v>0</v>
      </c>
      <c r="AB673">
        <f t="shared" si="564"/>
        <v>0</v>
      </c>
      <c r="AC673">
        <v>0</v>
      </c>
      <c r="AD673">
        <v>0</v>
      </c>
      <c r="AE673">
        <f t="shared" si="572"/>
        <v>0</v>
      </c>
      <c r="AF673">
        <f t="shared" si="552"/>
        <v>0</v>
      </c>
      <c r="AG673">
        <f t="shared" si="553"/>
        <v>0</v>
      </c>
      <c r="AH673">
        <v>0</v>
      </c>
      <c r="AJ673">
        <f t="shared" si="565"/>
        <v>0</v>
      </c>
      <c r="AK673" s="22" t="s">
        <v>290</v>
      </c>
      <c r="AN673" s="49">
        <v>14</v>
      </c>
      <c r="AO673" s="24">
        <v>2</v>
      </c>
      <c r="AP673" s="25">
        <f t="shared" si="554"/>
        <v>62.230136986301368</v>
      </c>
      <c r="AQ673">
        <v>2</v>
      </c>
      <c r="AS673" s="24">
        <v>1</v>
      </c>
      <c r="AT673" s="24">
        <v>0</v>
      </c>
      <c r="AU673" s="27"/>
      <c r="AV673" s="27"/>
      <c r="AW673" s="22">
        <v>37372</v>
      </c>
      <c r="AX673" s="22" t="str">
        <f>IF(ISERROR(VLOOKUP($J673,'[2]early late'!$G$1:$BT$134,7,FALSE)),"",VLOOKUP($J673,'[2]early late'!$G$1:$BT$134,7,FALSE))</f>
        <v/>
      </c>
      <c r="AY673" s="22">
        <f>AY672</f>
        <v>38355</v>
      </c>
      <c r="AZ673" s="27">
        <f>IF(AND(ISNUMBER(AW673),ISNUMBER(AY673)),DAYS360(AW673,AY673)/30,"")</f>
        <v>32.233333333333334</v>
      </c>
      <c r="BA673" t="s">
        <v>1235</v>
      </c>
      <c r="BB673" s="25">
        <f t="shared" si="570"/>
        <v>3</v>
      </c>
      <c r="BC673" s="27">
        <v>3.13</v>
      </c>
      <c r="BD673" s="27">
        <v>13.89</v>
      </c>
      <c r="BE673" s="27"/>
      <c r="BF673" s="27"/>
      <c r="BG673" s="27" t="str">
        <f>IF(ISERROR(VLOOKUP($J673,'[2]early late'!$G$1:$BT$134,8,FALSE)),"",VLOOKUP($J673,'[2]early late'!$G$1:$BT$134,8,FALSE))</f>
        <v/>
      </c>
      <c r="BH673" s="27" t="str">
        <f>IF(ISERROR(VLOOKUP($J673,'[2]early late'!$G$1:$BT$134,9,FALSE)),"",VLOOKUP($J673,'[2]early late'!$G$1:$BT$134,9,FALSE))</f>
        <v/>
      </c>
      <c r="BI673" s="27"/>
      <c r="BJ673">
        <v>1.1599999999999999</v>
      </c>
      <c r="BK673">
        <v>10.69</v>
      </c>
      <c r="BM673" s="28" t="s">
        <v>1698</v>
      </c>
      <c r="BN673" s="28" t="str">
        <f>IF(ISERROR(VLOOKUP($J673,'[2]early late'!$G$1:$BT$134,40,FALSE)),"",VLOOKUP($J673,'[2]early late'!$G$1:$BT$134,40,FALSE))</f>
        <v/>
      </c>
      <c r="BO673" s="28" t="str">
        <f>IF(ISERROR(VLOOKUP($J673,'[2]early late'!$G$1:$BT$134,41,FALSE)),"",VLOOKUP($J673,'[2]early late'!$G$1:$BT$134,41,FALSE))</f>
        <v/>
      </c>
      <c r="BP673">
        <f t="shared" si="555"/>
        <v>-3.13</v>
      </c>
      <c r="BQ673">
        <f t="shared" si="534"/>
        <v>-13.89</v>
      </c>
      <c r="BR673">
        <f t="shared" si="535"/>
        <v>-10.760000000000002</v>
      </c>
      <c r="BS673">
        <f t="shared" si="556"/>
        <v>-1.97</v>
      </c>
      <c r="BT673">
        <f t="shared" si="536"/>
        <v>-3.2000000000000011</v>
      </c>
      <c r="BU673">
        <f t="shared" si="537"/>
        <v>-1.2300000000000022</v>
      </c>
      <c r="BW673" s="24">
        <f t="shared" si="571"/>
        <v>0</v>
      </c>
      <c r="BX673" s="24" t="str">
        <f t="shared" si="538"/>
        <v/>
      </c>
      <c r="BY673" s="24" t="str">
        <f t="shared" si="539"/>
        <v/>
      </c>
      <c r="BZ673" s="24" t="str">
        <f t="shared" si="540"/>
        <v/>
      </c>
      <c r="CA673" s="24" t="str">
        <f t="shared" si="541"/>
        <v/>
      </c>
      <c r="CB673" s="24" t="str">
        <f t="shared" si="557"/>
        <v/>
      </c>
      <c r="CC673" s="24">
        <f t="shared" si="542"/>
        <v>0</v>
      </c>
      <c r="CD673" s="25">
        <f t="shared" si="543"/>
        <v>0</v>
      </c>
      <c r="CE673" s="24" t="str">
        <f t="shared" si="544"/>
        <v/>
      </c>
      <c r="CF673">
        <f t="shared" si="545"/>
        <v>1</v>
      </c>
      <c r="CG673">
        <f t="shared" si="558"/>
        <v>0</v>
      </c>
      <c r="CH673">
        <f t="shared" si="559"/>
        <v>0</v>
      </c>
      <c r="CI673">
        <f t="shared" si="560"/>
        <v>0</v>
      </c>
      <c r="CJ673">
        <f t="shared" si="561"/>
        <v>0</v>
      </c>
      <c r="CK673" t="str">
        <f t="shared" si="563"/>
        <v/>
      </c>
      <c r="CL673" t="str">
        <f t="shared" si="568"/>
        <v/>
      </c>
      <c r="CM673" t="str">
        <f t="shared" si="569"/>
        <v/>
      </c>
      <c r="CN673" t="str">
        <f t="shared" si="546"/>
        <v/>
      </c>
      <c r="CO673" t="str">
        <f t="shared" si="547"/>
        <v/>
      </c>
    </row>
    <row r="674" spans="1:93" ht="16" x14ac:dyDescent="0.2">
      <c r="A674">
        <v>668</v>
      </c>
      <c r="B674" t="s">
        <v>1469</v>
      </c>
      <c r="C674" t="s">
        <v>94</v>
      </c>
      <c r="D674" t="s">
        <v>1470</v>
      </c>
      <c r="E674" t="s">
        <v>601</v>
      </c>
      <c r="F674" t="s">
        <v>97</v>
      </c>
      <c r="G674">
        <v>91011</v>
      </c>
      <c r="H674" t="s">
        <v>1471</v>
      </c>
      <c r="J674" t="str">
        <f t="shared" si="527"/>
        <v>Merle Gee***_0</v>
      </c>
      <c r="K674" s="22">
        <v>20593</v>
      </c>
      <c r="L674">
        <v>0</v>
      </c>
      <c r="M674" s="22"/>
      <c r="N674" s="22"/>
      <c r="O674">
        <v>0</v>
      </c>
      <c r="P674">
        <v>0</v>
      </c>
      <c r="Q674">
        <v>0</v>
      </c>
      <c r="R674">
        <f t="shared" si="528"/>
        <v>0</v>
      </c>
      <c r="S674">
        <f t="shared" si="529"/>
        <v>0</v>
      </c>
      <c r="T674">
        <f t="shared" si="530"/>
        <v>0</v>
      </c>
      <c r="U674">
        <f t="shared" si="531"/>
        <v>0</v>
      </c>
      <c r="V674">
        <f t="shared" si="532"/>
        <v>0</v>
      </c>
      <c r="W674">
        <f t="shared" si="567"/>
        <v>0</v>
      </c>
      <c r="X674">
        <f t="shared" si="533"/>
        <v>0</v>
      </c>
      <c r="Y674" s="22"/>
      <c r="Z674">
        <v>0</v>
      </c>
      <c r="AA674" s="31">
        <f t="shared" si="562"/>
        <v>0</v>
      </c>
      <c r="AB674">
        <f t="shared" si="564"/>
        <v>0</v>
      </c>
      <c r="AC674">
        <v>0</v>
      </c>
      <c r="AD674">
        <v>0</v>
      </c>
      <c r="AE674">
        <f t="shared" si="572"/>
        <v>0</v>
      </c>
      <c r="AF674">
        <f t="shared" si="552"/>
        <v>0</v>
      </c>
      <c r="AG674">
        <f t="shared" si="553"/>
        <v>0</v>
      </c>
      <c r="AH674">
        <v>0</v>
      </c>
      <c r="AJ674">
        <f t="shared" si="565"/>
        <v>0</v>
      </c>
      <c r="AK674" s="22"/>
      <c r="AN674">
        <v>14</v>
      </c>
      <c r="AO674" s="24">
        <v>1</v>
      </c>
      <c r="AP674" s="25">
        <f t="shared" si="554"/>
        <v>51.821917808219176</v>
      </c>
      <c r="AQ674">
        <v>2</v>
      </c>
      <c r="AS674" s="24">
        <v>0</v>
      </c>
      <c r="AT674" s="24">
        <v>0</v>
      </c>
      <c r="AU674" s="27"/>
      <c r="AV674" s="27"/>
      <c r="AW674" s="22">
        <v>39785</v>
      </c>
      <c r="AX674" s="22" t="str">
        <f>IF(ISERROR(VLOOKUP($J674,'[2]early late'!$G$1:$BT$134,7,FALSE)),"",VLOOKUP($J674,'[2]early late'!$G$1:$BT$134,7,FALSE))</f>
        <v/>
      </c>
      <c r="AY674" s="22"/>
      <c r="AZ674" s="27" t="str">
        <f>IF(AND(ISNUMBER(AW674),ISNUMBER(AY674)),DAYS360(AW674,AY674)/30,"")</f>
        <v/>
      </c>
      <c r="BB674" s="25" t="str">
        <f t="shared" si="570"/>
        <v/>
      </c>
      <c r="BC674" s="27">
        <v>3.4</v>
      </c>
      <c r="BD674" s="27"/>
      <c r="BE674" s="27"/>
      <c r="BF674" s="27"/>
      <c r="BG674" s="27" t="str">
        <f>IF(ISERROR(VLOOKUP($J674,'[2]early late'!$G$1:$BT$134,8,FALSE)),"",VLOOKUP($J674,'[2]early late'!$G$1:$BT$134,8,FALSE))</f>
        <v/>
      </c>
      <c r="BH674" s="27" t="str">
        <f>IF(ISERROR(VLOOKUP($J674,'[2]early late'!$G$1:$BT$134,9,FALSE)),"",VLOOKUP($J674,'[2]early late'!$G$1:$BT$134,9,FALSE))</f>
        <v/>
      </c>
      <c r="BI674" s="27"/>
      <c r="BJ674" s="27">
        <v>2.96</v>
      </c>
      <c r="BM674" s="28"/>
      <c r="BN674" s="28" t="str">
        <f>IF(ISERROR(VLOOKUP($J674,'[2]early late'!$G$1:$BT$134,40,FALSE)),"",VLOOKUP($J674,'[2]early late'!$G$1:$BT$134,40,FALSE))</f>
        <v/>
      </c>
      <c r="BO674" s="28" t="str">
        <f>IF(ISERROR(VLOOKUP($J674,'[2]early late'!$G$1:$BT$134,41,FALSE)),"",VLOOKUP($J674,'[2]early late'!$G$1:$BT$134,41,FALSE))</f>
        <v/>
      </c>
      <c r="BP674">
        <f t="shared" si="555"/>
        <v>-3.4</v>
      </c>
      <c r="BQ674">
        <f t="shared" si="534"/>
        <v>0</v>
      </c>
      <c r="BR674">
        <f t="shared" si="535"/>
        <v>3.4</v>
      </c>
      <c r="BS674">
        <f t="shared" si="556"/>
        <v>-0.43999999999999995</v>
      </c>
      <c r="BT674" t="str">
        <f t="shared" si="536"/>
        <v/>
      </c>
      <c r="BU674" t="str">
        <f t="shared" si="537"/>
        <v/>
      </c>
      <c r="BW674" s="24" t="str">
        <f t="shared" si="571"/>
        <v/>
      </c>
      <c r="BX674" s="24" t="str">
        <f t="shared" si="538"/>
        <v/>
      </c>
      <c r="BY674" s="24" t="str">
        <f t="shared" si="539"/>
        <v/>
      </c>
      <c r="BZ674" s="24" t="str">
        <f t="shared" si="540"/>
        <v/>
      </c>
      <c r="CA674" s="24" t="str">
        <f t="shared" si="541"/>
        <v/>
      </c>
      <c r="CB674" s="24" t="str">
        <f t="shared" si="557"/>
        <v/>
      </c>
      <c r="CC674" s="24">
        <f t="shared" si="542"/>
        <v>0</v>
      </c>
      <c r="CD674" s="25">
        <f t="shared" si="543"/>
        <v>0</v>
      </c>
      <c r="CE674" s="24" t="str">
        <f t="shared" si="544"/>
        <v/>
      </c>
      <c r="CF674">
        <f t="shared" si="545"/>
        <v>1</v>
      </c>
      <c r="CG674">
        <f t="shared" si="558"/>
        <v>1</v>
      </c>
      <c r="CH674">
        <f t="shared" si="559"/>
        <v>0</v>
      </c>
      <c r="CI674">
        <f t="shared" si="560"/>
        <v>0</v>
      </c>
      <c r="CJ674">
        <f t="shared" si="561"/>
        <v>1</v>
      </c>
      <c r="CK674" t="str">
        <f t="shared" si="563"/>
        <v/>
      </c>
      <c r="CL674" t="str">
        <f t="shared" si="568"/>
        <v/>
      </c>
      <c r="CM674" t="str">
        <f t="shared" si="569"/>
        <v/>
      </c>
      <c r="CN674" t="str">
        <f t="shared" si="546"/>
        <v/>
      </c>
      <c r="CO674" t="str">
        <f t="shared" si="547"/>
        <v/>
      </c>
    </row>
    <row r="675" spans="1:93" ht="16" x14ac:dyDescent="0.2">
      <c r="A675">
        <v>669</v>
      </c>
      <c r="B675" t="s">
        <v>1499</v>
      </c>
      <c r="C675" t="s">
        <v>94</v>
      </c>
      <c r="D675" t="s">
        <v>1500</v>
      </c>
      <c r="E675" t="s">
        <v>1501</v>
      </c>
      <c r="F675" t="s">
        <v>97</v>
      </c>
      <c r="G675">
        <v>94303</v>
      </c>
      <c r="H675" t="s">
        <v>1502</v>
      </c>
      <c r="J675" t="str">
        <f t="shared" si="527"/>
        <v>Paymon Mogharabi_1</v>
      </c>
      <c r="K675" s="22">
        <v>24127</v>
      </c>
      <c r="L675">
        <v>1</v>
      </c>
      <c r="M675" s="22" t="s">
        <v>888</v>
      </c>
      <c r="N675" s="22"/>
      <c r="O675">
        <v>0</v>
      </c>
      <c r="P675">
        <v>0</v>
      </c>
      <c r="Q675">
        <v>0</v>
      </c>
      <c r="R675">
        <f t="shared" si="528"/>
        <v>0</v>
      </c>
      <c r="S675">
        <f t="shared" si="529"/>
        <v>0</v>
      </c>
      <c r="T675">
        <f t="shared" si="530"/>
        <v>0</v>
      </c>
      <c r="U675">
        <f t="shared" si="531"/>
        <v>0</v>
      </c>
      <c r="V675">
        <f t="shared" si="532"/>
        <v>0</v>
      </c>
      <c r="W675">
        <f t="shared" si="567"/>
        <v>0</v>
      </c>
      <c r="X675">
        <f t="shared" si="533"/>
        <v>0</v>
      </c>
      <c r="Y675" s="22"/>
      <c r="Z675">
        <v>0</v>
      </c>
      <c r="AA675" s="31">
        <f t="shared" si="562"/>
        <v>0</v>
      </c>
      <c r="AB675">
        <f t="shared" si="564"/>
        <v>0</v>
      </c>
      <c r="AC675">
        <v>0</v>
      </c>
      <c r="AD675">
        <v>0</v>
      </c>
      <c r="AE675">
        <f t="shared" si="572"/>
        <v>0</v>
      </c>
      <c r="AF675">
        <f t="shared" si="552"/>
        <v>0</v>
      </c>
      <c r="AG675">
        <f t="shared" si="553"/>
        <v>0</v>
      </c>
      <c r="AH675">
        <v>0</v>
      </c>
      <c r="AJ675">
        <f t="shared" si="565"/>
        <v>0</v>
      </c>
      <c r="AK675" s="22" t="s">
        <v>1503</v>
      </c>
      <c r="AN675">
        <v>20</v>
      </c>
      <c r="AO675" s="24">
        <v>1</v>
      </c>
      <c r="AP675" s="25">
        <f t="shared" si="554"/>
        <v>43.12054794520548</v>
      </c>
      <c r="AQ675">
        <v>2</v>
      </c>
      <c r="AS675" s="24">
        <v>1</v>
      </c>
      <c r="AT675" s="24">
        <v>0</v>
      </c>
      <c r="AU675" s="27"/>
      <c r="AV675" s="27"/>
      <c r="AW675" s="22">
        <v>40095</v>
      </c>
      <c r="AX675" s="22" t="str">
        <f>IF(ISERROR(VLOOKUP($J675,'[2]early late'!$G$1:$BT$134,7,FALSE)),"",VLOOKUP($J675,'[2]early late'!$G$1:$BT$134,7,FALSE))</f>
        <v/>
      </c>
      <c r="AY675" s="22">
        <v>40101</v>
      </c>
      <c r="AZ675" s="27">
        <f>IF(AND(ISNUMBER(AW675),ISNUMBER(AY675)),DAYS360(AW675,AY675)/30,"")</f>
        <v>0.2</v>
      </c>
      <c r="BA675" t="s">
        <v>101</v>
      </c>
      <c r="BB675" s="25">
        <f t="shared" si="570"/>
        <v>0</v>
      </c>
      <c r="BC675" s="27">
        <v>4.8</v>
      </c>
      <c r="BD675" s="27">
        <v>11.24</v>
      </c>
      <c r="BE675" s="27">
        <v>4.41</v>
      </c>
      <c r="BF675" s="27">
        <v>11.53</v>
      </c>
      <c r="BG675" s="27" t="str">
        <f>IF(ISERROR(VLOOKUP($J675,'[2]early late'!$G$1:$BT$134,8,FALSE)),"",VLOOKUP($J675,'[2]early late'!$G$1:$BT$134,8,FALSE))</f>
        <v/>
      </c>
      <c r="BH675" s="27" t="str">
        <f>IF(ISERROR(VLOOKUP($J675,'[2]early late'!$G$1:$BT$134,9,FALSE)),"",VLOOKUP($J675,'[2]early late'!$G$1:$BT$134,9,FALSE))</f>
        <v/>
      </c>
      <c r="BI675" s="27"/>
      <c r="BJ675" s="41"/>
      <c r="BM675" s="28" t="s">
        <v>1504</v>
      </c>
      <c r="BN675" s="28" t="str">
        <f>IF(ISERROR(VLOOKUP($J675,'[2]early late'!$G$1:$BT$134,40,FALSE)),"",VLOOKUP($J675,'[2]early late'!$G$1:$BT$134,40,FALSE))</f>
        <v/>
      </c>
      <c r="BO675" s="28" t="str">
        <f>IF(ISERROR(VLOOKUP($J675,'[2]early late'!$G$1:$BT$134,41,FALSE)),"",VLOOKUP($J675,'[2]early late'!$G$1:$BT$134,41,FALSE))</f>
        <v/>
      </c>
      <c r="BP675">
        <f t="shared" si="555"/>
        <v>-0.38999999999999968</v>
      </c>
      <c r="BQ675">
        <f t="shared" si="534"/>
        <v>0.28999999999999915</v>
      </c>
      <c r="BR675">
        <f t="shared" si="535"/>
        <v>0.67999999999999883</v>
      </c>
      <c r="BS675" t="str">
        <f t="shared" si="556"/>
        <v/>
      </c>
      <c r="BT675" t="str">
        <f t="shared" si="536"/>
        <v/>
      </c>
      <c r="BU675" t="str">
        <f t="shared" si="537"/>
        <v/>
      </c>
      <c r="BW675" s="24">
        <f t="shared" si="571"/>
        <v>0</v>
      </c>
      <c r="BX675" s="24" t="str">
        <f t="shared" si="538"/>
        <v/>
      </c>
      <c r="BY675" s="24" t="str">
        <f t="shared" si="539"/>
        <v/>
      </c>
      <c r="BZ675" s="24" t="str">
        <f t="shared" si="540"/>
        <v/>
      </c>
      <c r="CA675" s="24" t="str">
        <f t="shared" si="541"/>
        <v/>
      </c>
      <c r="CB675" s="24" t="str">
        <f t="shared" si="557"/>
        <v/>
      </c>
      <c r="CC675" s="24">
        <f t="shared" si="542"/>
        <v>0</v>
      </c>
      <c r="CD675" s="25" t="str">
        <f t="shared" si="543"/>
        <v/>
      </c>
      <c r="CE675" s="24" t="str">
        <f t="shared" si="544"/>
        <v/>
      </c>
      <c r="CF675">
        <f t="shared" si="545"/>
        <v>0</v>
      </c>
      <c r="CG675" t="str">
        <f t="shared" si="558"/>
        <v/>
      </c>
      <c r="CH675" t="str">
        <f t="shared" si="559"/>
        <v/>
      </c>
      <c r="CI675" t="str">
        <f t="shared" si="560"/>
        <v/>
      </c>
      <c r="CJ675" t="str">
        <f t="shared" si="561"/>
        <v/>
      </c>
      <c r="CK675" t="str">
        <f t="shared" si="563"/>
        <v/>
      </c>
      <c r="CL675" t="str">
        <f t="shared" si="568"/>
        <v/>
      </c>
      <c r="CM675" t="str">
        <f t="shared" si="569"/>
        <v/>
      </c>
      <c r="CN675" t="str">
        <f t="shared" si="546"/>
        <v/>
      </c>
      <c r="CO675" t="str">
        <f t="shared" si="547"/>
        <v/>
      </c>
    </row>
    <row r="676" spans="1:93" ht="16" x14ac:dyDescent="0.2">
      <c r="A676">
        <v>670</v>
      </c>
      <c r="B676" t="s">
        <v>1518</v>
      </c>
      <c r="C676" t="s">
        <v>94</v>
      </c>
      <c r="D676" t="s">
        <v>1519</v>
      </c>
      <c r="E676" t="s">
        <v>1520</v>
      </c>
      <c r="F676" t="s">
        <v>97</v>
      </c>
      <c r="G676">
        <v>91710</v>
      </c>
      <c r="H676" t="s">
        <v>1521</v>
      </c>
      <c r="J676" t="str">
        <f t="shared" si="527"/>
        <v>Robert Ponce_1</v>
      </c>
      <c r="K676" s="22">
        <v>16947</v>
      </c>
      <c r="L676">
        <v>0</v>
      </c>
      <c r="M676" s="22"/>
      <c r="N676" s="22"/>
      <c r="O676">
        <v>0</v>
      </c>
      <c r="P676">
        <v>0</v>
      </c>
      <c r="Q676">
        <v>0</v>
      </c>
      <c r="R676">
        <f t="shared" si="528"/>
        <v>0</v>
      </c>
      <c r="S676">
        <f t="shared" si="529"/>
        <v>0</v>
      </c>
      <c r="T676">
        <f t="shared" si="530"/>
        <v>0</v>
      </c>
      <c r="U676">
        <f t="shared" si="531"/>
        <v>0</v>
      </c>
      <c r="V676">
        <f t="shared" si="532"/>
        <v>0</v>
      </c>
      <c r="W676">
        <f t="shared" si="567"/>
        <v>0</v>
      </c>
      <c r="X676">
        <f t="shared" si="533"/>
        <v>0</v>
      </c>
      <c r="Y676" s="22"/>
      <c r="Z676">
        <v>0</v>
      </c>
      <c r="AA676" s="31">
        <f t="shared" si="562"/>
        <v>0</v>
      </c>
      <c r="AB676">
        <f t="shared" si="564"/>
        <v>0</v>
      </c>
      <c r="AC676">
        <v>0</v>
      </c>
      <c r="AD676">
        <v>0</v>
      </c>
      <c r="AE676">
        <f t="shared" si="572"/>
        <v>0</v>
      </c>
      <c r="AF676">
        <f t="shared" si="552"/>
        <v>0</v>
      </c>
      <c r="AG676">
        <f t="shared" si="553"/>
        <v>0</v>
      </c>
      <c r="AH676">
        <v>0</v>
      </c>
      <c r="AJ676">
        <f t="shared" si="565"/>
        <v>0</v>
      </c>
      <c r="AK676" s="22"/>
      <c r="AN676">
        <v>14</v>
      </c>
      <c r="AO676" s="24">
        <v>1</v>
      </c>
      <c r="AP676" s="25">
        <f t="shared" si="554"/>
        <v>58.909589041095892</v>
      </c>
      <c r="AQ676">
        <v>2</v>
      </c>
      <c r="AS676" s="24">
        <v>1</v>
      </c>
      <c r="AT676" s="24">
        <v>0</v>
      </c>
      <c r="AU676" s="27"/>
      <c r="AV676" s="27"/>
      <c r="AW676" s="22">
        <v>38765</v>
      </c>
      <c r="AX676" s="22" t="str">
        <f>IF(ISERROR(VLOOKUP($J676,'[2]early late'!$G$1:$BT$134,7,FALSE)),"",VLOOKUP($J676,'[2]early late'!$G$1:$BT$134,7,FALSE))</f>
        <v/>
      </c>
      <c r="AY676" s="22"/>
      <c r="AZ676" s="27" t="str">
        <f>IF(AND(ISNUMBER(AW676),ISNUMBER(AY676)),DAYS360(AW676,AY676)/30,"")</f>
        <v/>
      </c>
      <c r="BA676" t="s">
        <v>101</v>
      </c>
      <c r="BB676" s="25">
        <f t="shared" si="570"/>
        <v>0</v>
      </c>
      <c r="BC676" s="27">
        <v>2.74</v>
      </c>
      <c r="BD676" s="27">
        <v>13.71</v>
      </c>
      <c r="BE676" s="27">
        <v>2.56</v>
      </c>
      <c r="BF676" s="27">
        <v>11.93</v>
      </c>
      <c r="BG676" s="27" t="str">
        <f>IF(ISERROR(VLOOKUP($J676,'[2]early late'!$G$1:$BT$134,8,FALSE)),"",VLOOKUP($J676,'[2]early late'!$G$1:$BT$134,8,FALSE))</f>
        <v/>
      </c>
      <c r="BH676" s="27" t="str">
        <f>IF(ISERROR(VLOOKUP($J676,'[2]early late'!$G$1:$BT$134,9,FALSE)),"",VLOOKUP($J676,'[2]early late'!$G$1:$BT$134,9,FALSE))</f>
        <v/>
      </c>
      <c r="BI676" s="27"/>
      <c r="BJ676">
        <v>2.61</v>
      </c>
      <c r="BK676">
        <v>12.33</v>
      </c>
      <c r="BM676" s="28" t="s">
        <v>1523</v>
      </c>
      <c r="BN676" s="28" t="str">
        <f>IF(ISERROR(VLOOKUP($J676,'[2]early late'!$G$1:$BT$134,40,FALSE)),"",VLOOKUP($J676,'[2]early late'!$G$1:$BT$134,40,FALSE))</f>
        <v/>
      </c>
      <c r="BO676" s="28" t="str">
        <f>IF(ISERROR(VLOOKUP($J676,'[2]early late'!$G$1:$BT$134,41,FALSE)),"",VLOOKUP($J676,'[2]early late'!$G$1:$BT$134,41,FALSE))</f>
        <v/>
      </c>
      <c r="BP676">
        <f t="shared" si="555"/>
        <v>-0.18000000000000016</v>
      </c>
      <c r="BQ676">
        <f t="shared" si="534"/>
        <v>-1.7800000000000011</v>
      </c>
      <c r="BR676">
        <f t="shared" si="535"/>
        <v>-1.600000000000001</v>
      </c>
      <c r="BS676">
        <f t="shared" si="556"/>
        <v>-0.13000000000000034</v>
      </c>
      <c r="BT676">
        <f t="shared" si="536"/>
        <v>-1.3800000000000008</v>
      </c>
      <c r="BU676">
        <f t="shared" si="537"/>
        <v>-1.25</v>
      </c>
      <c r="BW676" s="24">
        <f t="shared" si="571"/>
        <v>0</v>
      </c>
      <c r="BX676" s="24" t="str">
        <f t="shared" si="538"/>
        <v/>
      </c>
      <c r="BY676" s="24" t="str">
        <f t="shared" si="539"/>
        <v/>
      </c>
      <c r="BZ676" s="24" t="str">
        <f t="shared" si="540"/>
        <v/>
      </c>
      <c r="CA676" s="24" t="str">
        <f t="shared" si="541"/>
        <v/>
      </c>
      <c r="CB676" s="24" t="str">
        <f t="shared" si="557"/>
        <v/>
      </c>
      <c r="CC676" s="24">
        <f t="shared" si="542"/>
        <v>0</v>
      </c>
      <c r="CD676" s="25">
        <f t="shared" si="543"/>
        <v>0</v>
      </c>
      <c r="CE676" s="24" t="str">
        <f t="shared" si="544"/>
        <v/>
      </c>
      <c r="CF676">
        <f t="shared" si="545"/>
        <v>1</v>
      </c>
      <c r="CG676">
        <f t="shared" si="558"/>
        <v>1</v>
      </c>
      <c r="CH676">
        <f t="shared" si="559"/>
        <v>0</v>
      </c>
      <c r="CI676">
        <f t="shared" si="560"/>
        <v>0</v>
      </c>
      <c r="CJ676">
        <f t="shared" si="561"/>
        <v>1</v>
      </c>
      <c r="CK676" t="str">
        <f t="shared" si="563"/>
        <v/>
      </c>
      <c r="CL676" t="str">
        <f t="shared" si="568"/>
        <v/>
      </c>
      <c r="CM676" t="str">
        <f t="shared" si="569"/>
        <v/>
      </c>
      <c r="CN676" t="str">
        <f t="shared" si="546"/>
        <v/>
      </c>
      <c r="CO676" t="str">
        <f t="shared" si="547"/>
        <v/>
      </c>
    </row>
    <row r="677" spans="1:93" ht="16" x14ac:dyDescent="0.2">
      <c r="A677">
        <v>671</v>
      </c>
      <c r="B677" t="s">
        <v>1530</v>
      </c>
      <c r="C677" t="s">
        <v>94</v>
      </c>
      <c r="D677" t="s">
        <v>1531</v>
      </c>
      <c r="E677" t="s">
        <v>1532</v>
      </c>
      <c r="F677" t="s">
        <v>97</v>
      </c>
      <c r="G677">
        <v>90242</v>
      </c>
      <c r="H677" t="s">
        <v>1533</v>
      </c>
      <c r="J677" t="str">
        <f t="shared" si="527"/>
        <v>Shirley Ramirez-x_0</v>
      </c>
      <c r="K677" s="22">
        <v>19081</v>
      </c>
      <c r="L677">
        <v>1</v>
      </c>
      <c r="M677" s="22" t="s">
        <v>1534</v>
      </c>
      <c r="N677" s="22"/>
      <c r="O677">
        <v>1</v>
      </c>
      <c r="P677">
        <v>1</v>
      </c>
      <c r="Q677">
        <v>0</v>
      </c>
      <c r="R677">
        <f t="shared" si="528"/>
        <v>1</v>
      </c>
      <c r="S677">
        <f t="shared" si="529"/>
        <v>0</v>
      </c>
      <c r="T677">
        <f t="shared" si="530"/>
        <v>0</v>
      </c>
      <c r="U677">
        <f t="shared" si="531"/>
        <v>0</v>
      </c>
      <c r="V677">
        <f t="shared" si="532"/>
        <v>0</v>
      </c>
      <c r="W677">
        <f t="shared" si="567"/>
        <v>0</v>
      </c>
      <c r="X677">
        <f t="shared" si="533"/>
        <v>0</v>
      </c>
      <c r="Y677" s="22" t="s">
        <v>1699</v>
      </c>
      <c r="Z677">
        <v>0</v>
      </c>
      <c r="AA677" s="31">
        <f t="shared" si="562"/>
        <v>0</v>
      </c>
      <c r="AB677">
        <f t="shared" si="564"/>
        <v>0</v>
      </c>
      <c r="AC677">
        <v>0</v>
      </c>
      <c r="AD677">
        <v>0</v>
      </c>
      <c r="AE677">
        <f t="shared" si="572"/>
        <v>0</v>
      </c>
      <c r="AF677">
        <f t="shared" si="552"/>
        <v>0</v>
      </c>
      <c r="AG677">
        <f t="shared" si="553"/>
        <v>0</v>
      </c>
      <c r="AH677">
        <v>0</v>
      </c>
      <c r="AJ677">
        <f t="shared" si="565"/>
        <v>0</v>
      </c>
      <c r="AK677" s="22"/>
      <c r="AL677" s="49">
        <v>28</v>
      </c>
      <c r="AN677">
        <v>14</v>
      </c>
      <c r="AO677" s="24">
        <v>2</v>
      </c>
      <c r="AP677" s="25">
        <f t="shared" si="554"/>
        <v>51.178082191780824</v>
      </c>
      <c r="AQ677">
        <v>2</v>
      </c>
      <c r="AS677" s="24">
        <v>0</v>
      </c>
      <c r="AT677" s="24">
        <v>0</v>
      </c>
      <c r="AU677" s="27"/>
      <c r="AV677" s="27"/>
      <c r="AW677" s="22">
        <v>38035</v>
      </c>
      <c r="AX677" s="22" t="str">
        <f>IF(ISERROR(VLOOKUP($J677,'[2]early late'!$G$1:$BT$134,7,FALSE)),"",VLOOKUP($J677,'[2]early late'!$G$1:$BT$134,7,FALSE))</f>
        <v/>
      </c>
      <c r="AY677" s="22">
        <v>38393</v>
      </c>
      <c r="AZ677" s="27">
        <f>IF(AND(ISNUMBER(AW677),ISNUMBER(AY677)),DAYS360(AW677,AY677)/30,"")</f>
        <v>11.733333333333333</v>
      </c>
      <c r="BA677" t="s">
        <v>118</v>
      </c>
      <c r="BB677" s="25">
        <f t="shared" si="570"/>
        <v>1</v>
      </c>
      <c r="BC677" s="27">
        <v>3.52</v>
      </c>
      <c r="BD677" s="27">
        <v>17.47</v>
      </c>
      <c r="BE677" s="27">
        <v>3.41</v>
      </c>
      <c r="BF677" s="27">
        <v>15.43</v>
      </c>
      <c r="BG677" s="27" t="str">
        <f>IF(ISERROR(VLOOKUP($J677,'[2]early late'!$G$1:$BT$134,8,FALSE)),"",VLOOKUP($J677,'[2]early late'!$G$1:$BT$134,8,FALSE))</f>
        <v/>
      </c>
      <c r="BH677" s="27" t="str">
        <f>IF(ISERROR(VLOOKUP($J677,'[2]early late'!$G$1:$BT$134,9,FALSE)),"",VLOOKUP($J677,'[2]early late'!$G$1:$BT$134,9,FALSE))</f>
        <v/>
      </c>
      <c r="BI677" s="27"/>
      <c r="BJ677">
        <v>3.03</v>
      </c>
      <c r="BK677">
        <v>10.94</v>
      </c>
      <c r="BM677" s="28" t="s">
        <v>1536</v>
      </c>
      <c r="BN677" s="28" t="str">
        <f>IF(ISERROR(VLOOKUP($J677,'[2]early late'!$G$1:$BT$134,40,FALSE)),"",VLOOKUP($J677,'[2]early late'!$G$1:$BT$134,40,FALSE))</f>
        <v/>
      </c>
      <c r="BO677" s="28" t="str">
        <f>IF(ISERROR(VLOOKUP($J677,'[2]early late'!$G$1:$BT$134,41,FALSE)),"",VLOOKUP($J677,'[2]early late'!$G$1:$BT$134,41,FALSE))</f>
        <v/>
      </c>
      <c r="BP677">
        <f t="shared" si="555"/>
        <v>-0.10999999999999988</v>
      </c>
      <c r="BQ677">
        <f t="shared" si="534"/>
        <v>-2.0399999999999991</v>
      </c>
      <c r="BR677">
        <f t="shared" si="535"/>
        <v>-1.9299999999999993</v>
      </c>
      <c r="BS677">
        <f t="shared" si="556"/>
        <v>-0.49000000000000021</v>
      </c>
      <c r="BT677">
        <f t="shared" si="536"/>
        <v>-6.5299999999999994</v>
      </c>
      <c r="BU677">
        <f t="shared" si="537"/>
        <v>-6.0399999999999991</v>
      </c>
      <c r="BW677" s="24">
        <f t="shared" si="571"/>
        <v>0</v>
      </c>
      <c r="BX677" s="24" t="str">
        <f t="shared" si="538"/>
        <v/>
      </c>
      <c r="BY677" s="24" t="str">
        <f t="shared" si="539"/>
        <v/>
      </c>
      <c r="BZ677" s="24" t="str">
        <f t="shared" si="540"/>
        <v/>
      </c>
      <c r="CA677" s="24" t="str">
        <f t="shared" si="541"/>
        <v/>
      </c>
      <c r="CB677" s="24" t="str">
        <f t="shared" si="557"/>
        <v/>
      </c>
      <c r="CC677" s="24">
        <f t="shared" si="542"/>
        <v>0</v>
      </c>
      <c r="CD677" s="25">
        <f t="shared" si="543"/>
        <v>0</v>
      </c>
      <c r="CE677" s="24" t="str">
        <f t="shared" si="544"/>
        <v/>
      </c>
      <c r="CF677">
        <f t="shared" si="545"/>
        <v>1</v>
      </c>
      <c r="CG677">
        <f t="shared" si="558"/>
        <v>1</v>
      </c>
      <c r="CH677">
        <f t="shared" si="559"/>
        <v>0</v>
      </c>
      <c r="CI677">
        <f t="shared" si="560"/>
        <v>0</v>
      </c>
      <c r="CJ677">
        <f t="shared" si="561"/>
        <v>1</v>
      </c>
      <c r="CK677" t="str">
        <f t="shared" si="563"/>
        <v/>
      </c>
      <c r="CL677" t="str">
        <f t="shared" si="568"/>
        <v/>
      </c>
      <c r="CM677" t="str">
        <f t="shared" si="569"/>
        <v/>
      </c>
      <c r="CN677" t="str">
        <f t="shared" si="546"/>
        <v/>
      </c>
      <c r="CO677" t="str">
        <f t="shared" si="547"/>
        <v/>
      </c>
    </row>
    <row r="678" spans="1:93" ht="16" x14ac:dyDescent="0.2">
      <c r="A678">
        <v>672</v>
      </c>
      <c r="B678" t="s">
        <v>1605</v>
      </c>
      <c r="C678" t="s">
        <v>94</v>
      </c>
      <c r="D678" t="s">
        <v>1606</v>
      </c>
      <c r="E678" t="s">
        <v>1607</v>
      </c>
      <c r="F678" t="s">
        <v>97</v>
      </c>
      <c r="G678">
        <v>92870</v>
      </c>
      <c r="H678" t="s">
        <v>1608</v>
      </c>
      <c r="J678" t="str">
        <f t="shared" si="527"/>
        <v>Carol Ebbinghouse_0</v>
      </c>
      <c r="K678" s="22">
        <v>18826</v>
      </c>
      <c r="L678">
        <v>0</v>
      </c>
      <c r="M678" s="22"/>
      <c r="N678" s="22"/>
      <c r="O678">
        <v>0</v>
      </c>
      <c r="P678">
        <v>0</v>
      </c>
      <c r="Q678">
        <v>0</v>
      </c>
      <c r="R678">
        <f t="shared" si="528"/>
        <v>0</v>
      </c>
      <c r="S678">
        <f t="shared" si="529"/>
        <v>0</v>
      </c>
      <c r="T678">
        <f t="shared" si="530"/>
        <v>0</v>
      </c>
      <c r="U678">
        <f t="shared" si="531"/>
        <v>0</v>
      </c>
      <c r="V678">
        <f t="shared" si="532"/>
        <v>0</v>
      </c>
      <c r="W678">
        <f t="shared" si="567"/>
        <v>0</v>
      </c>
      <c r="X678">
        <f t="shared" si="533"/>
        <v>0</v>
      </c>
      <c r="Y678" s="22"/>
      <c r="Z678">
        <v>0</v>
      </c>
      <c r="AA678" s="31">
        <f t="shared" si="562"/>
        <v>0</v>
      </c>
      <c r="AB678">
        <f t="shared" si="564"/>
        <v>0</v>
      </c>
      <c r="AC678">
        <v>0</v>
      </c>
      <c r="AD678">
        <v>0</v>
      </c>
      <c r="AE678">
        <f t="shared" si="572"/>
        <v>0</v>
      </c>
      <c r="AF678">
        <f t="shared" si="552"/>
        <v>0</v>
      </c>
      <c r="AG678">
        <f t="shared" si="553"/>
        <v>0</v>
      </c>
      <c r="AH678">
        <v>0</v>
      </c>
      <c r="AJ678">
        <f t="shared" si="565"/>
        <v>0</v>
      </c>
      <c r="AK678" s="22"/>
      <c r="AM678">
        <v>8</v>
      </c>
      <c r="AN678">
        <v>15</v>
      </c>
      <c r="AO678" s="24">
        <v>2</v>
      </c>
      <c r="AP678" s="25">
        <f t="shared" si="554"/>
        <v>50.131506849315066</v>
      </c>
      <c r="AQ678">
        <v>1</v>
      </c>
      <c r="AS678" s="24">
        <v>0</v>
      </c>
      <c r="AT678" s="24">
        <v>0</v>
      </c>
      <c r="AU678" s="27"/>
      <c r="AV678" s="27"/>
      <c r="AW678" s="22">
        <v>37391</v>
      </c>
      <c r="AX678" s="22" t="str">
        <f>IF(ISERROR(VLOOKUP($J678,'[2]early late'!$G$1:$BT$134,7,FALSE)),"",VLOOKUP($J678,'[2]early late'!$G$1:$BT$134,7,FALSE))</f>
        <v/>
      </c>
      <c r="AY678" s="22">
        <v>37413</v>
      </c>
      <c r="AZ678" s="27">
        <v>0.7</v>
      </c>
      <c r="BA678" t="s">
        <v>245</v>
      </c>
      <c r="BB678" s="25">
        <f t="shared" si="570"/>
        <v>2</v>
      </c>
      <c r="BC678" s="27">
        <v>5.15</v>
      </c>
      <c r="BD678" s="27">
        <v>15.009</v>
      </c>
      <c r="BE678" s="27">
        <v>4.3099999999999996</v>
      </c>
      <c r="BF678" s="27">
        <v>16.57</v>
      </c>
      <c r="BG678" s="27" t="str">
        <f>IF(ISERROR(VLOOKUP($J678,'[2]early late'!$G$1:$BT$134,8,FALSE)),"",VLOOKUP($J678,'[2]early late'!$G$1:$BT$134,8,FALSE))</f>
        <v/>
      </c>
      <c r="BH678" s="27" t="str">
        <f>IF(ISERROR(VLOOKUP($J678,'[2]early late'!$G$1:$BT$134,9,FALSE)),"",VLOOKUP($J678,'[2]early late'!$G$1:$BT$134,9,FALSE))</f>
        <v/>
      </c>
      <c r="BI678" s="27"/>
      <c r="BJ678">
        <v>5.3719999999999999</v>
      </c>
      <c r="BK678">
        <v>22.911999999999999</v>
      </c>
      <c r="BN678" s="28" t="str">
        <f>IF(ISERROR(VLOOKUP($J678,'[2]early late'!$G$1:$BT$134,40,FALSE)),"",VLOOKUP($J678,'[2]early late'!$G$1:$BT$134,40,FALSE))</f>
        <v/>
      </c>
      <c r="BO678" s="28" t="str">
        <f>IF(ISERROR(VLOOKUP($J678,'[2]early late'!$G$1:$BT$134,41,FALSE)),"",VLOOKUP($J678,'[2]early late'!$G$1:$BT$134,41,FALSE))</f>
        <v/>
      </c>
      <c r="BP678">
        <f t="shared" si="555"/>
        <v>-0.84000000000000075</v>
      </c>
      <c r="BQ678">
        <f t="shared" si="534"/>
        <v>1.5609999999999999</v>
      </c>
      <c r="BR678">
        <f t="shared" si="535"/>
        <v>2.4010000000000007</v>
      </c>
      <c r="BS678">
        <f t="shared" si="556"/>
        <v>0.22199999999999953</v>
      </c>
      <c r="BT678">
        <f t="shared" si="536"/>
        <v>7.9029999999999987</v>
      </c>
      <c r="BU678">
        <f t="shared" si="537"/>
        <v>7.6809999999999992</v>
      </c>
      <c r="BW678" s="24">
        <f t="shared" si="571"/>
        <v>1</v>
      </c>
      <c r="BX678" s="24">
        <f t="shared" si="538"/>
        <v>2.5369999999999999</v>
      </c>
      <c r="BY678" s="24">
        <f t="shared" si="539"/>
        <v>2.6700000000000004</v>
      </c>
      <c r="BZ678" s="24">
        <f t="shared" si="540"/>
        <v>-0.14000000000000057</v>
      </c>
      <c r="CA678" s="24">
        <f t="shared" si="541"/>
        <v>0</v>
      </c>
      <c r="CB678" s="24">
        <f t="shared" si="557"/>
        <v>1</v>
      </c>
      <c r="CC678" s="24">
        <f t="shared" si="542"/>
        <v>0</v>
      </c>
      <c r="CD678" s="25">
        <f t="shared" si="543"/>
        <v>0</v>
      </c>
      <c r="CE678" s="24">
        <f t="shared" si="544"/>
        <v>1</v>
      </c>
      <c r="CF678">
        <f t="shared" si="545"/>
        <v>1</v>
      </c>
      <c r="CG678">
        <f t="shared" si="558"/>
        <v>1</v>
      </c>
      <c r="CH678">
        <f t="shared" si="559"/>
        <v>0</v>
      </c>
      <c r="CI678">
        <f t="shared" si="560"/>
        <v>0</v>
      </c>
      <c r="CJ678">
        <f t="shared" si="561"/>
        <v>1</v>
      </c>
      <c r="CK678" t="str">
        <f t="shared" si="563"/>
        <v/>
      </c>
      <c r="CL678" t="str">
        <f t="shared" si="568"/>
        <v/>
      </c>
      <c r="CM678" t="str">
        <f t="shared" si="569"/>
        <v/>
      </c>
      <c r="CN678" t="str">
        <f t="shared" si="546"/>
        <v/>
      </c>
      <c r="CO678" t="str">
        <f t="shared" si="547"/>
        <v/>
      </c>
    </row>
    <row r="679" spans="1:93" ht="16" x14ac:dyDescent="0.2">
      <c r="A679">
        <v>673</v>
      </c>
      <c r="B679" t="s">
        <v>1609</v>
      </c>
      <c r="C679" t="s">
        <v>94</v>
      </c>
      <c r="D679" t="s">
        <v>1610</v>
      </c>
      <c r="E679" t="s">
        <v>1064</v>
      </c>
      <c r="F679" t="s">
        <v>97</v>
      </c>
      <c r="G679">
        <v>91324</v>
      </c>
      <c r="H679" t="s">
        <v>1611</v>
      </c>
      <c r="J679" t="str">
        <f t="shared" si="527"/>
        <v>Dirlys Calabro_0</v>
      </c>
      <c r="K679" s="22">
        <v>12792</v>
      </c>
      <c r="L679">
        <v>0</v>
      </c>
      <c r="M679" s="22"/>
      <c r="N679" s="22"/>
      <c r="O679">
        <v>0</v>
      </c>
      <c r="P679">
        <v>0</v>
      </c>
      <c r="Q679">
        <v>0</v>
      </c>
      <c r="R679">
        <f t="shared" si="528"/>
        <v>0</v>
      </c>
      <c r="S679">
        <f t="shared" si="529"/>
        <v>0</v>
      </c>
      <c r="T679">
        <f t="shared" si="530"/>
        <v>0</v>
      </c>
      <c r="U679">
        <f t="shared" si="531"/>
        <v>0</v>
      </c>
      <c r="V679">
        <f t="shared" si="532"/>
        <v>0</v>
      </c>
      <c r="W679">
        <f t="shared" si="567"/>
        <v>0</v>
      </c>
      <c r="X679">
        <f t="shared" si="533"/>
        <v>0</v>
      </c>
      <c r="Y679" s="22"/>
      <c r="Z679">
        <v>0</v>
      </c>
      <c r="AA679" s="31">
        <f t="shared" si="562"/>
        <v>0</v>
      </c>
      <c r="AB679">
        <f t="shared" si="564"/>
        <v>0</v>
      </c>
      <c r="AC679">
        <v>0</v>
      </c>
      <c r="AD679">
        <v>0</v>
      </c>
      <c r="AE679">
        <f t="shared" si="572"/>
        <v>0</v>
      </c>
      <c r="AF679">
        <f t="shared" si="552"/>
        <v>0</v>
      </c>
      <c r="AG679">
        <f t="shared" si="553"/>
        <v>0</v>
      </c>
      <c r="AH679">
        <v>0</v>
      </c>
      <c r="AJ679">
        <f t="shared" si="565"/>
        <v>0</v>
      </c>
      <c r="AK679" s="22"/>
      <c r="AN679">
        <v>15</v>
      </c>
      <c r="AO679" s="24">
        <v>2</v>
      </c>
      <c r="AP679" s="25">
        <f t="shared" si="554"/>
        <v>65.194520547945203</v>
      </c>
      <c r="AQ679">
        <v>1</v>
      </c>
      <c r="AS679" s="24">
        <v>0</v>
      </c>
      <c r="AT679" s="24">
        <v>0</v>
      </c>
      <c r="AU679" s="27"/>
      <c r="AV679" s="27"/>
      <c r="AW679" s="22">
        <v>36936</v>
      </c>
      <c r="AX679" s="22" t="str">
        <f>IF(ISERROR(VLOOKUP($J679,'[2]early late'!$G$1:$BT$134,7,FALSE)),"",VLOOKUP($J679,'[2]early late'!$G$1:$BT$134,7,FALSE))</f>
        <v/>
      </c>
      <c r="AY679" s="22">
        <v>36965</v>
      </c>
      <c r="AZ679" s="27">
        <v>1.0333333333333301</v>
      </c>
      <c r="BA679" t="s">
        <v>245</v>
      </c>
      <c r="BB679" s="25">
        <f t="shared" si="570"/>
        <v>2</v>
      </c>
      <c r="BC679" s="27">
        <v>2.6989999999999998</v>
      </c>
      <c r="BD679" s="27">
        <v>12.821</v>
      </c>
      <c r="BE679" s="27">
        <v>4.2729999999999997</v>
      </c>
      <c r="BF679" s="27">
        <v>14.143000000000001</v>
      </c>
      <c r="BG679" s="27" t="str">
        <f>IF(ISERROR(VLOOKUP($J679,'[2]early late'!$G$1:$BT$134,8,FALSE)),"",VLOOKUP($J679,'[2]early late'!$G$1:$BT$134,8,FALSE))</f>
        <v/>
      </c>
      <c r="BH679" s="27" t="str">
        <f>IF(ISERROR(VLOOKUP($J679,'[2]early late'!$G$1:$BT$134,9,FALSE)),"",VLOOKUP($J679,'[2]early late'!$G$1:$BT$134,9,FALSE))</f>
        <v/>
      </c>
      <c r="BI679" s="27"/>
      <c r="BJ679">
        <v>4.0140000000000002</v>
      </c>
      <c r="BK679">
        <v>17.794</v>
      </c>
      <c r="BN679" s="28" t="str">
        <f>IF(ISERROR(VLOOKUP($J679,'[2]early late'!$G$1:$BT$134,40,FALSE)),"",VLOOKUP($J679,'[2]early late'!$G$1:$BT$134,40,FALSE))</f>
        <v/>
      </c>
      <c r="BO679" s="28" t="str">
        <f>IF(ISERROR(VLOOKUP($J679,'[2]early late'!$G$1:$BT$134,41,FALSE)),"",VLOOKUP($J679,'[2]early late'!$G$1:$BT$134,41,FALSE))</f>
        <v/>
      </c>
      <c r="BP679">
        <f t="shared" si="555"/>
        <v>1.5739999999999998</v>
      </c>
      <c r="BQ679">
        <f t="shared" si="534"/>
        <v>1.322000000000001</v>
      </c>
      <c r="BR679">
        <f t="shared" si="535"/>
        <v>-0.25199999999999889</v>
      </c>
      <c r="BS679">
        <f t="shared" si="556"/>
        <v>1.3150000000000004</v>
      </c>
      <c r="BT679">
        <f t="shared" si="536"/>
        <v>4.9730000000000008</v>
      </c>
      <c r="BU679">
        <f t="shared" si="537"/>
        <v>3.6580000000000013</v>
      </c>
      <c r="BW679" s="24">
        <f t="shared" si="571"/>
        <v>1</v>
      </c>
      <c r="BX679" s="24">
        <f t="shared" si="538"/>
        <v>-0.13600000000000012</v>
      </c>
      <c r="BY679" s="24">
        <f t="shared" si="539"/>
        <v>2.0659999999999998</v>
      </c>
      <c r="BZ679" s="24">
        <f t="shared" si="540"/>
        <v>2.3079999999999998</v>
      </c>
      <c r="CA679" s="24">
        <f t="shared" si="541"/>
        <v>0</v>
      </c>
      <c r="CB679" s="24">
        <f t="shared" si="557"/>
        <v>0</v>
      </c>
      <c r="CC679" s="24">
        <f t="shared" si="542"/>
        <v>0</v>
      </c>
      <c r="CD679" s="25">
        <f t="shared" si="543"/>
        <v>0</v>
      </c>
      <c r="CE679" s="24">
        <f t="shared" si="544"/>
        <v>0</v>
      </c>
      <c r="CF679">
        <f t="shared" si="545"/>
        <v>1</v>
      </c>
      <c r="CG679">
        <f t="shared" si="558"/>
        <v>1</v>
      </c>
      <c r="CH679">
        <f t="shared" si="559"/>
        <v>1</v>
      </c>
      <c r="CI679">
        <f t="shared" si="560"/>
        <v>1</v>
      </c>
      <c r="CJ679">
        <f t="shared" si="561"/>
        <v>1</v>
      </c>
      <c r="CK679" t="str">
        <f t="shared" si="563"/>
        <v/>
      </c>
      <c r="CL679" t="str">
        <f t="shared" si="568"/>
        <v/>
      </c>
      <c r="CM679" t="str">
        <f t="shared" si="569"/>
        <v/>
      </c>
      <c r="CN679" t="str">
        <f t="shared" si="546"/>
        <v/>
      </c>
      <c r="CO679" t="str">
        <f t="shared" si="547"/>
        <v/>
      </c>
    </row>
    <row r="680" spans="1:93" ht="16" hidden="1" x14ac:dyDescent="0.2">
      <c r="A680">
        <v>674</v>
      </c>
      <c r="B680" t="s">
        <v>1615</v>
      </c>
      <c r="C680" t="s">
        <v>94</v>
      </c>
      <c r="J680" t="str">
        <f t="shared" si="527"/>
        <v>Fusaye Kosaka_0</v>
      </c>
      <c r="K680" s="22">
        <v>12584</v>
      </c>
      <c r="L680">
        <v>1</v>
      </c>
      <c r="M680" s="22" t="s">
        <v>184</v>
      </c>
      <c r="N680" s="22"/>
      <c r="O680">
        <v>0</v>
      </c>
      <c r="P680">
        <v>0</v>
      </c>
      <c r="Q680">
        <v>0</v>
      </c>
      <c r="R680">
        <f t="shared" si="528"/>
        <v>0</v>
      </c>
      <c r="S680">
        <f t="shared" si="529"/>
        <v>1</v>
      </c>
      <c r="T680">
        <f t="shared" si="530"/>
        <v>0</v>
      </c>
      <c r="U680">
        <f t="shared" si="531"/>
        <v>0</v>
      </c>
      <c r="V680">
        <f t="shared" si="532"/>
        <v>0</v>
      </c>
      <c r="W680">
        <f t="shared" si="567"/>
        <v>0</v>
      </c>
      <c r="X680">
        <f t="shared" si="533"/>
        <v>0</v>
      </c>
      <c r="Y680" s="22" t="s">
        <v>1674</v>
      </c>
      <c r="Z680">
        <v>0</v>
      </c>
      <c r="AA680" s="31">
        <f t="shared" si="562"/>
        <v>0</v>
      </c>
      <c r="AB680">
        <f t="shared" si="564"/>
        <v>0</v>
      </c>
      <c r="AC680">
        <v>0</v>
      </c>
      <c r="AD680">
        <v>0</v>
      </c>
      <c r="AE680">
        <f t="shared" si="572"/>
        <v>0</v>
      </c>
      <c r="AF680">
        <f t="shared" si="552"/>
        <v>0</v>
      </c>
      <c r="AG680">
        <f t="shared" si="553"/>
        <v>1</v>
      </c>
      <c r="AH680">
        <v>0</v>
      </c>
      <c r="AJ680">
        <f t="shared" si="565"/>
        <v>0</v>
      </c>
      <c r="AK680" s="22" t="s">
        <v>106</v>
      </c>
      <c r="AN680">
        <v>10</v>
      </c>
      <c r="AO680" s="24">
        <v>2</v>
      </c>
      <c r="AP680" s="25">
        <f t="shared" si="554"/>
        <v>73.717808219178082</v>
      </c>
      <c r="AQ680">
        <v>1</v>
      </c>
      <c r="AS680" s="24">
        <v>0</v>
      </c>
      <c r="AT680" s="24">
        <v>0</v>
      </c>
      <c r="AU680" s="27"/>
      <c r="AV680" s="27"/>
      <c r="AW680" s="29">
        <v>39883</v>
      </c>
      <c r="AX680" s="22" t="str">
        <f>IF(ISERROR(VLOOKUP($J680,'[2]early late'!$G$1:$BT$134,7,FALSE)),"",VLOOKUP($J680,'[2]early late'!$G$1:$BT$134,7,FALSE))</f>
        <v/>
      </c>
      <c r="AY680" s="29">
        <v>39993</v>
      </c>
      <c r="AZ680" s="27">
        <v>3.6</v>
      </c>
      <c r="BA680" t="s">
        <v>245</v>
      </c>
      <c r="BB680" s="25">
        <f t="shared" si="570"/>
        <v>2</v>
      </c>
      <c r="BC680">
        <v>1.18</v>
      </c>
      <c r="BD680">
        <v>22.9</v>
      </c>
      <c r="BE680">
        <v>1.86</v>
      </c>
      <c r="BF680">
        <v>23.7</v>
      </c>
      <c r="BG680" s="27" t="str">
        <f>IF(ISERROR(VLOOKUP($J680,'[2]early late'!$G$1:$BT$134,8,FALSE)),"",VLOOKUP($J680,'[2]early late'!$G$1:$BT$134,8,FALSE))</f>
        <v/>
      </c>
      <c r="BH680" s="27" t="str">
        <f>IF(ISERROR(VLOOKUP($J680,'[2]early late'!$G$1:$BT$134,9,FALSE)),"",VLOOKUP($J680,'[2]early late'!$G$1:$BT$134,9,FALSE))</f>
        <v/>
      </c>
      <c r="BJ680">
        <v>2.74</v>
      </c>
      <c r="BK680">
        <v>23.96</v>
      </c>
      <c r="BN680" s="28" t="str">
        <f>IF(ISERROR(VLOOKUP($J680,'[2]early late'!$G$1:$BT$134,40,FALSE)),"",VLOOKUP($J680,'[2]early late'!$G$1:$BT$134,40,FALSE))</f>
        <v/>
      </c>
      <c r="BO680" s="28" t="str">
        <f>IF(ISERROR(VLOOKUP($J680,'[2]early late'!$G$1:$BT$134,41,FALSE)),"",VLOOKUP($J680,'[2]early late'!$G$1:$BT$134,41,FALSE))</f>
        <v/>
      </c>
      <c r="BP680">
        <f t="shared" si="555"/>
        <v>0.68000000000000016</v>
      </c>
      <c r="BQ680">
        <f t="shared" si="534"/>
        <v>0.80000000000000071</v>
      </c>
      <c r="BR680">
        <f t="shared" si="535"/>
        <v>0.12000000000000055</v>
      </c>
      <c r="BS680">
        <f t="shared" si="556"/>
        <v>1.5600000000000003</v>
      </c>
      <c r="BT680">
        <f t="shared" si="536"/>
        <v>1.0600000000000023</v>
      </c>
      <c r="BU680">
        <f t="shared" si="537"/>
        <v>-0.5</v>
      </c>
      <c r="BW680" s="24">
        <f t="shared" si="571"/>
        <v>1</v>
      </c>
      <c r="BX680" s="24">
        <f t="shared" si="538"/>
        <v>0.49000000000000021</v>
      </c>
      <c r="BY680" s="24">
        <f t="shared" si="539"/>
        <v>-6.0000000000000053E-2</v>
      </c>
      <c r="BZ680" s="24">
        <f t="shared" si="540"/>
        <v>-0.53999999999999981</v>
      </c>
      <c r="CA680" s="24">
        <f t="shared" si="541"/>
        <v>1</v>
      </c>
      <c r="CB680" s="24">
        <f t="shared" si="557"/>
        <v>0</v>
      </c>
      <c r="CC680" s="24">
        <f t="shared" si="542"/>
        <v>1</v>
      </c>
      <c r="CD680" s="25">
        <f t="shared" si="543"/>
        <v>0</v>
      </c>
      <c r="CE680" s="24">
        <f t="shared" si="544"/>
        <v>1</v>
      </c>
      <c r="CF680">
        <f t="shared" si="545"/>
        <v>1</v>
      </c>
      <c r="CG680">
        <f t="shared" si="558"/>
        <v>1</v>
      </c>
      <c r="CH680">
        <f t="shared" si="559"/>
        <v>1</v>
      </c>
      <c r="CI680">
        <f t="shared" si="560"/>
        <v>1</v>
      </c>
      <c r="CJ680">
        <f t="shared" si="561"/>
        <v>1</v>
      </c>
      <c r="CK680" t="str">
        <f t="shared" si="563"/>
        <v/>
      </c>
      <c r="CL680" t="str">
        <f t="shared" si="568"/>
        <v/>
      </c>
      <c r="CM680" t="str">
        <f t="shared" si="569"/>
        <v/>
      </c>
      <c r="CN680" t="str">
        <f t="shared" si="546"/>
        <v/>
      </c>
      <c r="CO680" t="str">
        <f t="shared" si="547"/>
        <v/>
      </c>
    </row>
    <row r="681" spans="1:93" ht="16" x14ac:dyDescent="0.2">
      <c r="A681">
        <v>675</v>
      </c>
      <c r="B681" t="s">
        <v>1616</v>
      </c>
      <c r="C681" t="s">
        <v>94</v>
      </c>
      <c r="D681" t="s">
        <v>1617</v>
      </c>
      <c r="E681" t="s">
        <v>1618</v>
      </c>
      <c r="F681" t="s">
        <v>97</v>
      </c>
      <c r="G681">
        <v>93460</v>
      </c>
      <c r="H681" t="s">
        <v>1619</v>
      </c>
      <c r="J681" t="str">
        <f t="shared" si="527"/>
        <v>Helen Reynolds_1</v>
      </c>
      <c r="K681" s="22">
        <v>9962</v>
      </c>
      <c r="L681">
        <v>1</v>
      </c>
      <c r="M681" s="22" t="s">
        <v>1700</v>
      </c>
      <c r="N681" s="22"/>
      <c r="O681">
        <v>0</v>
      </c>
      <c r="P681">
        <v>0</v>
      </c>
      <c r="Q681">
        <v>0</v>
      </c>
      <c r="R681">
        <f t="shared" si="528"/>
        <v>0</v>
      </c>
      <c r="S681">
        <f t="shared" si="529"/>
        <v>0</v>
      </c>
      <c r="T681">
        <f t="shared" si="530"/>
        <v>0</v>
      </c>
      <c r="U681">
        <f t="shared" si="531"/>
        <v>0</v>
      </c>
      <c r="V681">
        <f t="shared" si="532"/>
        <v>0</v>
      </c>
      <c r="W681">
        <f t="shared" si="567"/>
        <v>0</v>
      </c>
      <c r="X681">
        <f t="shared" si="533"/>
        <v>0</v>
      </c>
      <c r="Y681" s="22"/>
      <c r="Z681">
        <v>0</v>
      </c>
      <c r="AA681" s="31">
        <f t="shared" si="562"/>
        <v>0</v>
      </c>
      <c r="AB681">
        <f t="shared" si="564"/>
        <v>0</v>
      </c>
      <c r="AC681">
        <v>0</v>
      </c>
      <c r="AD681">
        <v>0</v>
      </c>
      <c r="AE681">
        <f t="shared" si="572"/>
        <v>0</v>
      </c>
      <c r="AF681">
        <f t="shared" si="552"/>
        <v>0</v>
      </c>
      <c r="AG681">
        <f t="shared" si="553"/>
        <v>0</v>
      </c>
      <c r="AH681">
        <v>0</v>
      </c>
      <c r="AJ681">
        <f t="shared" si="565"/>
        <v>0</v>
      </c>
      <c r="AK681" s="22" t="s">
        <v>1701</v>
      </c>
      <c r="AM681">
        <v>9</v>
      </c>
      <c r="AN681" t="str">
        <f>IF(ISERROR(VLOOKUP($J681,'[2]early late'!$G$1:$BT$134,6,FALSE)),"",VLOOKUP($J681,'[2]early late'!$G$1:$BT$134,6,FALSE))</f>
        <v/>
      </c>
      <c r="AO681" s="24">
        <v>2</v>
      </c>
      <c r="AP681" s="25">
        <f t="shared" si="554"/>
        <v>73.427397260273978</v>
      </c>
      <c r="AQ681">
        <v>1</v>
      </c>
      <c r="AS681" s="24">
        <v>1</v>
      </c>
      <c r="AT681" s="24">
        <v>0</v>
      </c>
      <c r="AU681" s="27"/>
      <c r="AV681" s="27"/>
      <c r="AW681" s="22">
        <v>37155</v>
      </c>
      <c r="AX681" s="22" t="str">
        <f>IF(ISERROR(VLOOKUP($J681,'[2]early late'!$G$1:$BT$134,7,FALSE)),"",VLOOKUP($J681,'[2]early late'!$G$1:$BT$134,7,FALSE))</f>
        <v/>
      </c>
      <c r="AY681" s="22">
        <v>37231</v>
      </c>
      <c r="AZ681" s="27">
        <v>2.5</v>
      </c>
      <c r="BA681" t="s">
        <v>245</v>
      </c>
      <c r="BB681" s="25">
        <f t="shared" si="570"/>
        <v>2</v>
      </c>
      <c r="BC681" s="27">
        <v>1.96</v>
      </c>
      <c r="BD681" s="27">
        <v>15.77</v>
      </c>
      <c r="BE681" s="27">
        <v>2.84</v>
      </c>
      <c r="BF681" s="27">
        <v>14.48</v>
      </c>
      <c r="BG681" s="27" t="str">
        <f>IF(ISERROR(VLOOKUP($J681,'[2]early late'!$G$1:$BT$134,8,FALSE)),"",VLOOKUP($J681,'[2]early late'!$G$1:$BT$134,8,FALSE))</f>
        <v/>
      </c>
      <c r="BH681" s="27" t="str">
        <f>IF(ISERROR(VLOOKUP($J681,'[2]early late'!$G$1:$BT$134,9,FALSE)),"",VLOOKUP($J681,'[2]early late'!$G$1:$BT$134,9,FALSE))</f>
        <v/>
      </c>
      <c r="BI681" s="27"/>
      <c r="BJ681">
        <v>3.68</v>
      </c>
      <c r="BK681">
        <v>20.3</v>
      </c>
      <c r="BN681" s="28" t="str">
        <f>IF(ISERROR(VLOOKUP($J681,'[2]early late'!$G$1:$BT$134,40,FALSE)),"",VLOOKUP($J681,'[2]early late'!$G$1:$BT$134,40,FALSE))</f>
        <v/>
      </c>
      <c r="BO681" s="28" t="str">
        <f>IF(ISERROR(VLOOKUP($J681,'[2]early late'!$G$1:$BT$134,41,FALSE)),"",VLOOKUP($J681,'[2]early late'!$G$1:$BT$134,41,FALSE))</f>
        <v/>
      </c>
      <c r="BP681">
        <f t="shared" si="555"/>
        <v>0.87999999999999989</v>
      </c>
      <c r="BQ681">
        <f t="shared" si="534"/>
        <v>-1.2899999999999991</v>
      </c>
      <c r="BR681">
        <f t="shared" si="535"/>
        <v>-2.169999999999999</v>
      </c>
      <c r="BS681">
        <f t="shared" si="556"/>
        <v>1.7200000000000002</v>
      </c>
      <c r="BT681">
        <f t="shared" si="536"/>
        <v>4.5300000000000011</v>
      </c>
      <c r="BU681">
        <f t="shared" si="537"/>
        <v>2.8100000000000023</v>
      </c>
      <c r="BW681" s="24">
        <f t="shared" si="571"/>
        <v>1</v>
      </c>
      <c r="BX681" s="24">
        <f t="shared" si="538"/>
        <v>5.0000000000000266E-2</v>
      </c>
      <c r="BY681" s="24">
        <f t="shared" si="539"/>
        <v>-1.48</v>
      </c>
      <c r="BZ681" s="24">
        <f t="shared" si="540"/>
        <v>0.35599999999999987</v>
      </c>
      <c r="CA681" s="24">
        <f t="shared" si="541"/>
        <v>0</v>
      </c>
      <c r="CB681" s="24">
        <f t="shared" si="557"/>
        <v>0</v>
      </c>
      <c r="CC681" s="24">
        <f t="shared" si="542"/>
        <v>0</v>
      </c>
      <c r="CD681" s="25">
        <f t="shared" si="543"/>
        <v>0</v>
      </c>
      <c r="CE681" s="24">
        <f t="shared" si="544"/>
        <v>1</v>
      </c>
      <c r="CF681">
        <f t="shared" si="545"/>
        <v>1</v>
      </c>
      <c r="CG681">
        <f t="shared" si="558"/>
        <v>1</v>
      </c>
      <c r="CH681">
        <f t="shared" si="559"/>
        <v>1</v>
      </c>
      <c r="CI681">
        <f t="shared" si="560"/>
        <v>1</v>
      </c>
      <c r="CJ681">
        <f t="shared" si="561"/>
        <v>1</v>
      </c>
      <c r="CK681" t="str">
        <f t="shared" si="563"/>
        <v/>
      </c>
      <c r="CL681" t="str">
        <f t="shared" si="568"/>
        <v/>
      </c>
      <c r="CM681" t="str">
        <f t="shared" si="569"/>
        <v/>
      </c>
      <c r="CN681" t="str">
        <f t="shared" si="546"/>
        <v/>
      </c>
      <c r="CO681" t="str">
        <f t="shared" si="547"/>
        <v/>
      </c>
    </row>
    <row r="682" spans="1:93" ht="16" x14ac:dyDescent="0.2">
      <c r="A682">
        <v>676</v>
      </c>
      <c r="B682" t="s">
        <v>1622</v>
      </c>
      <c r="C682" t="s">
        <v>94</v>
      </c>
      <c r="D682" t="s">
        <v>1623</v>
      </c>
      <c r="E682" t="s">
        <v>115</v>
      </c>
      <c r="F682" t="s">
        <v>97</v>
      </c>
      <c r="G682">
        <v>93307</v>
      </c>
      <c r="H682" t="s">
        <v>1624</v>
      </c>
      <c r="J682" t="str">
        <f t="shared" si="527"/>
        <v>Pamela Clegg_0</v>
      </c>
      <c r="K682" s="22">
        <v>21613</v>
      </c>
      <c r="L682">
        <v>0</v>
      </c>
      <c r="M682" s="22"/>
      <c r="N682" s="22"/>
      <c r="O682">
        <v>0</v>
      </c>
      <c r="P682">
        <v>0</v>
      </c>
      <c r="Q682">
        <v>0</v>
      </c>
      <c r="R682">
        <f t="shared" si="528"/>
        <v>0</v>
      </c>
      <c r="S682">
        <f t="shared" si="529"/>
        <v>0</v>
      </c>
      <c r="T682">
        <f t="shared" si="530"/>
        <v>0</v>
      </c>
      <c r="U682">
        <f t="shared" si="531"/>
        <v>0</v>
      </c>
      <c r="V682">
        <f t="shared" si="532"/>
        <v>0</v>
      </c>
      <c r="W682">
        <f t="shared" si="567"/>
        <v>0</v>
      </c>
      <c r="X682">
        <f t="shared" si="533"/>
        <v>0</v>
      </c>
      <c r="Y682" s="22"/>
      <c r="Z682">
        <v>0</v>
      </c>
      <c r="AA682" s="31">
        <f t="shared" si="562"/>
        <v>0</v>
      </c>
      <c r="AB682">
        <f t="shared" si="564"/>
        <v>0</v>
      </c>
      <c r="AC682">
        <v>0</v>
      </c>
      <c r="AD682">
        <v>0</v>
      </c>
      <c r="AE682">
        <f t="shared" si="572"/>
        <v>0</v>
      </c>
      <c r="AF682">
        <f t="shared" si="552"/>
        <v>0</v>
      </c>
      <c r="AG682">
        <f t="shared" si="553"/>
        <v>0</v>
      </c>
      <c r="AH682">
        <v>0</v>
      </c>
      <c r="AJ682">
        <f t="shared" si="565"/>
        <v>0</v>
      </c>
      <c r="AK682" s="22"/>
      <c r="AL682">
        <v>25</v>
      </c>
      <c r="AM682">
        <v>5</v>
      </c>
      <c r="AN682">
        <v>15</v>
      </c>
      <c r="AO682" s="24">
        <v>2</v>
      </c>
      <c r="AP682" s="25">
        <f t="shared" si="554"/>
        <v>42.304109589041097</v>
      </c>
      <c r="AQ682">
        <v>1</v>
      </c>
      <c r="AS682" s="24">
        <v>0</v>
      </c>
      <c r="AT682" s="24">
        <v>0</v>
      </c>
      <c r="AU682" s="27"/>
      <c r="AV682" s="27"/>
      <c r="AW682" s="22">
        <v>37281</v>
      </c>
      <c r="AX682" s="22" t="str">
        <f>IF(ISERROR(VLOOKUP($J682,'[2]early late'!$G$1:$BT$134,7,FALSE)),"",VLOOKUP($J682,'[2]early late'!$G$1:$BT$134,7,FALSE))</f>
        <v/>
      </c>
      <c r="AY682" s="22">
        <v>37314</v>
      </c>
      <c r="AZ682" s="27">
        <v>1.06666666666667</v>
      </c>
      <c r="BA682" t="s">
        <v>245</v>
      </c>
      <c r="BB682" s="25">
        <f t="shared" si="570"/>
        <v>2</v>
      </c>
      <c r="BC682" s="27">
        <v>3.77</v>
      </c>
      <c r="BD682" s="27">
        <v>9.9600000000000009</v>
      </c>
      <c r="BE682" s="27">
        <v>4.04</v>
      </c>
      <c r="BF682" s="27">
        <v>9.0299999999999994</v>
      </c>
      <c r="BG682" s="27" t="str">
        <f>IF(ISERROR(VLOOKUP($J682,'[2]early late'!$G$1:$BT$134,8,FALSE)),"",VLOOKUP($J682,'[2]early late'!$G$1:$BT$134,8,FALSE))</f>
        <v/>
      </c>
      <c r="BH682" s="27" t="str">
        <f>IF(ISERROR(VLOOKUP($J682,'[2]early late'!$G$1:$BT$134,9,FALSE)),"",VLOOKUP($J682,'[2]early late'!$G$1:$BT$134,9,FALSE))</f>
        <v/>
      </c>
      <c r="BI682" s="27"/>
      <c r="BJ682">
        <v>3.91</v>
      </c>
      <c r="BK682">
        <v>10.85</v>
      </c>
      <c r="BN682" s="28" t="str">
        <f>IF(ISERROR(VLOOKUP($J682,'[2]early late'!$G$1:$BT$134,40,FALSE)),"",VLOOKUP($J682,'[2]early late'!$G$1:$BT$134,40,FALSE))</f>
        <v/>
      </c>
      <c r="BO682" s="28" t="str">
        <f>IF(ISERROR(VLOOKUP($J682,'[2]early late'!$G$1:$BT$134,41,FALSE)),"",VLOOKUP($J682,'[2]early late'!$G$1:$BT$134,41,FALSE))</f>
        <v/>
      </c>
      <c r="BP682">
        <f t="shared" si="555"/>
        <v>0.27</v>
      </c>
      <c r="BQ682">
        <f t="shared" si="534"/>
        <v>-0.93000000000000149</v>
      </c>
      <c r="BR682">
        <f t="shared" si="535"/>
        <v>-1.2000000000000015</v>
      </c>
      <c r="BS682">
        <f t="shared" si="556"/>
        <v>0.14000000000000012</v>
      </c>
      <c r="BT682">
        <f t="shared" si="536"/>
        <v>0.88999999999999879</v>
      </c>
      <c r="BU682">
        <f t="shared" si="537"/>
        <v>0.74999999999999822</v>
      </c>
      <c r="BW682" s="24">
        <f t="shared" si="571"/>
        <v>1</v>
      </c>
      <c r="BX682" s="24">
        <f t="shared" si="538"/>
        <v>-0.47999999999999954</v>
      </c>
      <c r="BY682" s="24">
        <f t="shared" si="539"/>
        <v>1.4100000000000001</v>
      </c>
      <c r="BZ682" s="24">
        <f t="shared" si="540"/>
        <v>1.5499999999999998</v>
      </c>
      <c r="CA682" s="24">
        <f t="shared" si="541"/>
        <v>0</v>
      </c>
      <c r="CB682" s="24">
        <f t="shared" si="557"/>
        <v>1</v>
      </c>
      <c r="CC682" s="24">
        <f t="shared" si="542"/>
        <v>0</v>
      </c>
      <c r="CD682" s="25">
        <f t="shared" si="543"/>
        <v>0</v>
      </c>
      <c r="CE682" s="24">
        <f t="shared" si="544"/>
        <v>0</v>
      </c>
      <c r="CF682">
        <f t="shared" si="545"/>
        <v>1</v>
      </c>
      <c r="CG682">
        <f t="shared" si="558"/>
        <v>1</v>
      </c>
      <c r="CH682">
        <f t="shared" si="559"/>
        <v>0</v>
      </c>
      <c r="CI682">
        <f t="shared" si="560"/>
        <v>1</v>
      </c>
      <c r="CJ682">
        <f t="shared" si="561"/>
        <v>1</v>
      </c>
      <c r="CK682" t="str">
        <f t="shared" si="563"/>
        <v/>
      </c>
      <c r="CL682" t="str">
        <f t="shared" si="568"/>
        <v/>
      </c>
      <c r="CM682" t="str">
        <f t="shared" si="569"/>
        <v/>
      </c>
      <c r="CN682" t="str">
        <f t="shared" si="546"/>
        <v/>
      </c>
      <c r="CO682" t="str">
        <f t="shared" si="547"/>
        <v/>
      </c>
    </row>
    <row r="683" spans="1:93" ht="16" x14ac:dyDescent="0.2">
      <c r="A683">
        <v>677</v>
      </c>
      <c r="B683" t="s">
        <v>1627</v>
      </c>
      <c r="C683" t="s">
        <v>94</v>
      </c>
      <c r="D683" t="s">
        <v>1628</v>
      </c>
      <c r="E683" t="s">
        <v>1629</v>
      </c>
      <c r="F683" t="s">
        <v>97</v>
      </c>
      <c r="G683">
        <v>92404</v>
      </c>
      <c r="H683" t="s">
        <v>1630</v>
      </c>
      <c r="J683" t="str">
        <f t="shared" si="527"/>
        <v>Rhoda Fox_0</v>
      </c>
      <c r="K683" s="22">
        <v>9689</v>
      </c>
      <c r="L683">
        <v>1</v>
      </c>
      <c r="M683" s="43" t="s">
        <v>1631</v>
      </c>
      <c r="N683" s="43"/>
      <c r="O683">
        <v>0</v>
      </c>
      <c r="P683">
        <v>0</v>
      </c>
      <c r="Q683">
        <v>0</v>
      </c>
      <c r="R683">
        <f t="shared" si="528"/>
        <v>0</v>
      </c>
      <c r="S683">
        <f t="shared" si="529"/>
        <v>1</v>
      </c>
      <c r="T683">
        <f t="shared" si="530"/>
        <v>0</v>
      </c>
      <c r="U683">
        <f t="shared" si="531"/>
        <v>0</v>
      </c>
      <c r="V683">
        <f t="shared" si="532"/>
        <v>0</v>
      </c>
      <c r="W683">
        <f t="shared" si="567"/>
        <v>0</v>
      </c>
      <c r="X683">
        <f t="shared" si="533"/>
        <v>0</v>
      </c>
      <c r="Y683" s="22"/>
      <c r="Z683">
        <v>0</v>
      </c>
      <c r="AA683" s="31">
        <f t="shared" si="562"/>
        <v>0</v>
      </c>
      <c r="AB683">
        <f t="shared" si="564"/>
        <v>0</v>
      </c>
      <c r="AC683">
        <v>0</v>
      </c>
      <c r="AD683">
        <v>0</v>
      </c>
      <c r="AE683">
        <f t="shared" si="572"/>
        <v>0</v>
      </c>
      <c r="AF683">
        <f t="shared" si="552"/>
        <v>0</v>
      </c>
      <c r="AG683">
        <f t="shared" si="553"/>
        <v>0</v>
      </c>
      <c r="AH683">
        <v>0</v>
      </c>
      <c r="AJ683">
        <f t="shared" si="565"/>
        <v>0</v>
      </c>
      <c r="AK683" s="22" t="s">
        <v>1632</v>
      </c>
      <c r="AN683" s="53">
        <v>14</v>
      </c>
      <c r="AO683" s="24">
        <v>2</v>
      </c>
      <c r="AP683" s="25">
        <f t="shared" si="554"/>
        <v>73.476712328767121</v>
      </c>
      <c r="AQ683">
        <v>1</v>
      </c>
      <c r="AS683" s="24">
        <v>0</v>
      </c>
      <c r="AT683" s="24">
        <v>0</v>
      </c>
      <c r="AU683" s="27"/>
      <c r="AV683" s="27"/>
      <c r="AW683" s="22">
        <v>36901</v>
      </c>
      <c r="AX683" s="22" t="str">
        <f>IF(ISERROR(VLOOKUP($J683,'[2]early late'!$G$1:$BT$134,7,FALSE)),"",VLOOKUP($J683,'[2]early late'!$G$1:$BT$134,7,FALSE))</f>
        <v/>
      </c>
      <c r="AY683" s="22">
        <v>37028</v>
      </c>
      <c r="AZ683" s="27">
        <v>4.2333333333333298</v>
      </c>
      <c r="BA683" t="s">
        <v>245</v>
      </c>
      <c r="BB683" s="25">
        <f t="shared" si="570"/>
        <v>2</v>
      </c>
      <c r="BC683" s="27">
        <v>1.73</v>
      </c>
      <c r="BD683" s="27">
        <v>15.93</v>
      </c>
      <c r="BE683" s="27">
        <v>2.91</v>
      </c>
      <c r="BF683" s="27">
        <v>21.19</v>
      </c>
      <c r="BG683" s="27" t="str">
        <f>IF(ISERROR(VLOOKUP($J683,'[2]early late'!$G$1:$BT$134,8,FALSE)),"",VLOOKUP($J683,'[2]early late'!$G$1:$BT$134,8,FALSE))</f>
        <v/>
      </c>
      <c r="BH683" s="27" t="str">
        <f>IF(ISERROR(VLOOKUP($J683,'[2]early late'!$G$1:$BT$134,9,FALSE)),"",VLOOKUP($J683,'[2]early late'!$G$1:$BT$134,9,FALSE))</f>
        <v/>
      </c>
      <c r="BI683" s="27"/>
      <c r="BJ683">
        <v>2.88</v>
      </c>
      <c r="BK683">
        <v>22.89</v>
      </c>
      <c r="BN683" s="28" t="str">
        <f>IF(ISERROR(VLOOKUP($J683,'[2]early late'!$G$1:$BT$134,40,FALSE)),"",VLOOKUP($J683,'[2]early late'!$G$1:$BT$134,40,FALSE))</f>
        <v/>
      </c>
      <c r="BO683" s="28" t="str">
        <f>IF(ISERROR(VLOOKUP($J683,'[2]early late'!$G$1:$BT$134,41,FALSE)),"",VLOOKUP($J683,'[2]early late'!$G$1:$BT$134,41,FALSE))</f>
        <v/>
      </c>
      <c r="BP683">
        <f t="shared" si="555"/>
        <v>1.1800000000000002</v>
      </c>
      <c r="BQ683">
        <f t="shared" si="534"/>
        <v>5.2600000000000016</v>
      </c>
      <c r="BR683">
        <f t="shared" si="535"/>
        <v>4.0800000000000018</v>
      </c>
      <c r="BS683">
        <f t="shared" si="556"/>
        <v>1.1499999999999999</v>
      </c>
      <c r="BT683">
        <f t="shared" si="536"/>
        <v>6.9600000000000009</v>
      </c>
      <c r="BU683">
        <f t="shared" si="537"/>
        <v>5.8100000000000023</v>
      </c>
      <c r="BW683" s="24">
        <f t="shared" si="571"/>
        <v>1</v>
      </c>
      <c r="BX683" s="24">
        <f t="shared" si="538"/>
        <v>1.2</v>
      </c>
      <c r="BY683" s="24">
        <f t="shared" si="539"/>
        <v>0.73</v>
      </c>
      <c r="BZ683" s="24">
        <f t="shared" si="540"/>
        <v>0.15000000000000036</v>
      </c>
      <c r="CA683" s="24">
        <f t="shared" si="541"/>
        <v>1</v>
      </c>
      <c r="CB683" s="24">
        <f t="shared" si="557"/>
        <v>0</v>
      </c>
      <c r="CC683" s="24">
        <f t="shared" si="542"/>
        <v>0</v>
      </c>
      <c r="CD683" s="25">
        <f t="shared" si="543"/>
        <v>0</v>
      </c>
      <c r="CE683" s="24">
        <f t="shared" si="544"/>
        <v>1</v>
      </c>
      <c r="CF683">
        <f t="shared" si="545"/>
        <v>1</v>
      </c>
      <c r="CG683">
        <f t="shared" si="558"/>
        <v>1</v>
      </c>
      <c r="CH683">
        <f t="shared" si="559"/>
        <v>1</v>
      </c>
      <c r="CI683">
        <f t="shared" si="560"/>
        <v>0</v>
      </c>
      <c r="CJ683">
        <f t="shared" si="561"/>
        <v>1</v>
      </c>
      <c r="CK683" t="str">
        <f t="shared" si="563"/>
        <v/>
      </c>
      <c r="CL683" t="str">
        <f t="shared" si="568"/>
        <v/>
      </c>
      <c r="CM683" t="str">
        <f t="shared" si="569"/>
        <v/>
      </c>
      <c r="CN683" t="str">
        <f t="shared" si="546"/>
        <v/>
      </c>
      <c r="CO683" t="str">
        <f t="shared" si="547"/>
        <v/>
      </c>
    </row>
    <row r="684" spans="1:93" ht="16" hidden="1" x14ac:dyDescent="0.2">
      <c r="B684" s="54"/>
      <c r="C684" s="54"/>
      <c r="I684" s="55"/>
      <c r="K684" s="22"/>
      <c r="AO684" s="24"/>
      <c r="AP684" s="25"/>
      <c r="AS684" s="24"/>
      <c r="AW684" s="22"/>
      <c r="AY684" s="46"/>
      <c r="BB684" s="25"/>
      <c r="BC684" s="55"/>
      <c r="BE684" s="55"/>
      <c r="BJ684" s="55"/>
      <c r="BW684" s="24"/>
      <c r="CB684" s="24"/>
    </row>
    <row r="685" spans="1:93" ht="16" hidden="1" x14ac:dyDescent="0.2">
      <c r="B685" s="54"/>
      <c r="C685" s="54"/>
      <c r="I685" s="55"/>
      <c r="K685" s="22"/>
      <c r="AO685" s="24"/>
      <c r="AP685" s="25"/>
      <c r="AS685" s="24"/>
      <c r="AW685" s="22"/>
      <c r="AY685" s="46"/>
      <c r="BB685" s="25"/>
      <c r="BC685" s="55"/>
      <c r="BE685" s="55"/>
      <c r="BJ685" s="55"/>
      <c r="BW685" s="24"/>
      <c r="CB685" s="24"/>
    </row>
    <row r="686" spans="1:93" ht="16" hidden="1" x14ac:dyDescent="0.2">
      <c r="B686" s="54"/>
      <c r="C686" s="54"/>
      <c r="I686" s="55"/>
      <c r="K686" s="22"/>
      <c r="AO686" s="24"/>
      <c r="AP686" s="25"/>
      <c r="AS686" s="24"/>
      <c r="AW686" s="22"/>
      <c r="AY686" s="46"/>
      <c r="BB686" s="25"/>
      <c r="BC686" s="55"/>
      <c r="BE686" s="55"/>
      <c r="BJ686" s="55"/>
      <c r="BW686" s="24"/>
      <c r="CB686" s="24"/>
    </row>
    <row r="687" spans="1:93" ht="16" hidden="1" x14ac:dyDescent="0.2">
      <c r="B687" s="54"/>
      <c r="C687" s="54"/>
      <c r="I687" s="55"/>
      <c r="K687" s="22"/>
      <c r="AO687" s="24"/>
      <c r="AP687" s="25"/>
      <c r="AS687" s="24"/>
      <c r="AY687" s="55"/>
      <c r="BB687" s="25"/>
      <c r="BC687" s="55"/>
      <c r="BE687" s="55"/>
      <c r="BJ687" s="55"/>
      <c r="BW687" s="24"/>
      <c r="CB687" s="24"/>
    </row>
    <row r="688" spans="1:93" ht="16" hidden="1" x14ac:dyDescent="0.2">
      <c r="B688" s="54"/>
      <c r="C688" s="54"/>
      <c r="I688" s="55"/>
      <c r="K688" s="22"/>
      <c r="AO688" s="24"/>
      <c r="AP688" s="25"/>
      <c r="AS688" s="24"/>
      <c r="AW688" s="22"/>
      <c r="AY688" s="46"/>
      <c r="BB688" s="25"/>
      <c r="BC688" s="55"/>
      <c r="BE688" s="55"/>
      <c r="BJ688" s="55"/>
      <c r="BW688" s="24"/>
      <c r="CB688" s="24"/>
    </row>
    <row r="689" spans="2:80" ht="16" hidden="1" x14ac:dyDescent="0.2">
      <c r="B689" s="54"/>
      <c r="C689" s="54"/>
      <c r="I689" s="55"/>
      <c r="K689" s="22"/>
      <c r="AO689" s="24"/>
      <c r="AP689" s="25"/>
      <c r="AS689" s="24"/>
      <c r="AW689" s="22"/>
      <c r="AY689" s="46"/>
      <c r="BB689" s="25"/>
      <c r="BC689" s="55"/>
      <c r="BE689" s="55"/>
      <c r="BJ689" s="55"/>
      <c r="BW689" s="24"/>
      <c r="CB689" s="24"/>
    </row>
    <row r="690" spans="2:80" ht="16" hidden="1" x14ac:dyDescent="0.2">
      <c r="B690" s="54"/>
      <c r="C690" s="54"/>
      <c r="I690" s="55"/>
      <c r="K690" s="22"/>
      <c r="AO690" s="24"/>
      <c r="AP690" s="25"/>
      <c r="AS690" s="24"/>
      <c r="AW690" s="22"/>
      <c r="AY690" s="46"/>
      <c r="BB690" s="25"/>
      <c r="BC690" s="55"/>
      <c r="BE690" s="62"/>
      <c r="BJ690" s="62"/>
      <c r="BW690" s="24"/>
      <c r="CB690" s="24"/>
    </row>
    <row r="691" spans="2:80" ht="16" hidden="1" x14ac:dyDescent="0.2">
      <c r="B691" s="54"/>
      <c r="C691" s="54"/>
      <c r="I691" s="55"/>
      <c r="K691" s="22"/>
      <c r="AO691" s="24"/>
      <c r="AP691" s="25"/>
      <c r="AS691" s="24"/>
      <c r="AW691" s="22"/>
      <c r="AY691" s="46"/>
      <c r="BB691" s="25"/>
      <c r="BC691" s="55"/>
      <c r="BE691" s="55"/>
      <c r="BJ691" s="55"/>
      <c r="BW691" s="24"/>
      <c r="CB691" s="24"/>
    </row>
    <row r="692" spans="2:80" ht="16" hidden="1" x14ac:dyDescent="0.2">
      <c r="B692" s="54"/>
      <c r="C692" s="54"/>
      <c r="I692" s="55"/>
      <c r="K692" s="22"/>
      <c r="AO692" s="24"/>
      <c r="AP692" s="25"/>
      <c r="AS692" s="24"/>
      <c r="AY692" s="55"/>
      <c r="BB692" s="25"/>
      <c r="BC692" s="55"/>
      <c r="BE692" s="55"/>
      <c r="BJ692" s="55"/>
      <c r="BW692" s="24"/>
      <c r="CB692" s="24"/>
    </row>
    <row r="693" spans="2:80" ht="16" hidden="1" x14ac:dyDescent="0.2">
      <c r="B693" s="54"/>
      <c r="C693" s="54"/>
      <c r="I693" s="55"/>
      <c r="K693" s="22"/>
      <c r="AO693" s="24"/>
      <c r="AP693" s="25"/>
      <c r="AS693" s="24"/>
      <c r="AW693" s="22"/>
      <c r="AY693" s="61"/>
      <c r="BB693" s="25"/>
      <c r="BC693" s="55"/>
      <c r="BE693" s="55"/>
      <c r="BJ693" s="66"/>
      <c r="BW693" s="24"/>
      <c r="CB693" s="24"/>
    </row>
    <row r="694" spans="2:80" ht="16" hidden="1" x14ac:dyDescent="0.2">
      <c r="B694" s="54"/>
      <c r="C694" s="54"/>
      <c r="I694" s="55"/>
      <c r="K694" s="22"/>
      <c r="AO694" s="24"/>
      <c r="AP694" s="25"/>
      <c r="AS694" s="24"/>
      <c r="AW694" s="22"/>
      <c r="AY694" s="46"/>
      <c r="BB694" s="25"/>
      <c r="BC694" s="62"/>
      <c r="BE694" s="55"/>
      <c r="BJ694" s="55"/>
      <c r="BW694" s="24"/>
      <c r="CB694" s="24"/>
    </row>
    <row r="695" spans="2:80" ht="16" hidden="1" x14ac:dyDescent="0.2">
      <c r="B695" s="54"/>
      <c r="C695" s="54"/>
      <c r="I695" s="55"/>
      <c r="K695" s="22"/>
      <c r="AO695" s="24"/>
      <c r="AP695" s="25"/>
      <c r="AS695" s="24"/>
      <c r="AW695" s="22"/>
      <c r="AY695" s="46"/>
      <c r="BB695" s="25"/>
      <c r="BC695" s="55"/>
      <c r="BE695" s="55"/>
      <c r="BJ695" s="55"/>
      <c r="BW695" s="24"/>
      <c r="CB695" s="24"/>
    </row>
    <row r="696" spans="2:80" ht="16" hidden="1" x14ac:dyDescent="0.2">
      <c r="B696" s="54"/>
      <c r="C696" s="54"/>
      <c r="I696" s="55"/>
      <c r="K696" s="22"/>
      <c r="AO696" s="24"/>
      <c r="AP696" s="25"/>
      <c r="AS696" s="24"/>
      <c r="AW696" s="22"/>
      <c r="AY696" s="46"/>
      <c r="BB696" s="25"/>
      <c r="BC696" s="55"/>
      <c r="BE696" s="55"/>
      <c r="BJ696" s="55"/>
      <c r="BW696" s="24"/>
      <c r="CB696" s="24"/>
    </row>
    <row r="697" spans="2:80" ht="16" hidden="1" x14ac:dyDescent="0.2">
      <c r="B697" s="54"/>
      <c r="C697" s="54"/>
      <c r="I697" s="55"/>
      <c r="K697" s="22"/>
      <c r="AO697" s="24"/>
      <c r="AP697" s="25"/>
      <c r="AS697" s="24"/>
      <c r="AW697" s="22"/>
      <c r="AY697" s="46"/>
      <c r="BB697" s="25"/>
      <c r="BC697" s="55"/>
      <c r="BE697" s="55"/>
      <c r="BJ697" s="55"/>
      <c r="BW697" s="24"/>
      <c r="CB697" s="24"/>
    </row>
    <row r="698" spans="2:80" ht="16" hidden="1" x14ac:dyDescent="0.2">
      <c r="B698" s="54"/>
      <c r="C698" s="54"/>
      <c r="I698" s="55"/>
      <c r="K698" s="22"/>
      <c r="AO698" s="24"/>
      <c r="AP698" s="25"/>
      <c r="AS698" s="24"/>
      <c r="AY698" s="55"/>
      <c r="BB698" s="25"/>
      <c r="BC698" s="55"/>
      <c r="BE698" s="55"/>
      <c r="BJ698" s="55"/>
      <c r="BW698" s="24"/>
      <c r="CB698" s="24"/>
    </row>
    <row r="699" spans="2:80" ht="16" hidden="1" x14ac:dyDescent="0.2">
      <c r="B699" s="54"/>
      <c r="C699" s="54"/>
      <c r="I699" s="55"/>
      <c r="K699" s="22"/>
      <c r="AO699" s="24"/>
      <c r="AP699" s="25"/>
      <c r="AS699" s="24"/>
      <c r="AW699" s="22"/>
      <c r="AY699" s="46"/>
      <c r="BB699" s="25"/>
      <c r="BC699" s="55"/>
      <c r="BE699" s="55"/>
      <c r="BJ699" s="55"/>
      <c r="BW699" s="24"/>
      <c r="CB699" s="24"/>
    </row>
    <row r="700" spans="2:80" ht="16" hidden="1" x14ac:dyDescent="0.2">
      <c r="B700" s="54"/>
      <c r="C700" s="54"/>
      <c r="I700" s="55"/>
      <c r="K700" s="22"/>
      <c r="AO700" s="24"/>
      <c r="AP700" s="25"/>
      <c r="AS700" s="24"/>
      <c r="AW700" s="22"/>
      <c r="AY700" s="46"/>
      <c r="BB700" s="25"/>
      <c r="BC700" s="55"/>
      <c r="BE700" s="55"/>
      <c r="BJ700" s="55"/>
      <c r="BW700" s="24"/>
      <c r="CB700" s="24"/>
    </row>
    <row r="701" spans="2:80" ht="16" hidden="1" x14ac:dyDescent="0.2">
      <c r="B701" s="54"/>
      <c r="C701" s="54"/>
      <c r="I701" s="55"/>
      <c r="K701" s="22"/>
      <c r="AO701" s="24"/>
      <c r="AP701" s="25"/>
      <c r="AS701" s="24"/>
      <c r="AW701" s="22"/>
      <c r="AY701" s="46"/>
      <c r="BB701" s="25"/>
      <c r="BC701" s="55"/>
      <c r="BE701" s="55"/>
      <c r="BJ701" s="55"/>
      <c r="BW701" s="24"/>
      <c r="CB701" s="24"/>
    </row>
    <row r="702" spans="2:80" ht="16" hidden="1" x14ac:dyDescent="0.2">
      <c r="B702" s="54"/>
      <c r="C702" s="54"/>
      <c r="I702" s="55"/>
      <c r="K702" s="22"/>
      <c r="AO702" s="24"/>
      <c r="AP702" s="25"/>
      <c r="AS702" s="24"/>
      <c r="AW702" s="22"/>
      <c r="AY702" s="46"/>
      <c r="BB702" s="25"/>
      <c r="BC702" s="65"/>
      <c r="BE702" s="55"/>
      <c r="BJ702" s="55"/>
      <c r="BW702" s="24"/>
      <c r="CB702" s="24"/>
    </row>
    <row r="703" spans="2:80" ht="16" hidden="1" x14ac:dyDescent="0.2">
      <c r="B703" s="54"/>
      <c r="C703" s="54"/>
      <c r="I703" s="55"/>
      <c r="K703" s="22"/>
      <c r="AO703" s="24"/>
      <c r="AP703" s="25"/>
      <c r="AS703" s="24"/>
      <c r="AW703" s="22"/>
      <c r="AY703" s="46"/>
      <c r="BB703" s="25"/>
      <c r="BC703" s="65"/>
      <c r="BE703" s="55"/>
      <c r="BJ703" s="55"/>
      <c r="BW703" s="24"/>
      <c r="CB703" s="24"/>
    </row>
    <row r="704" spans="2:80" ht="16" hidden="1" x14ac:dyDescent="0.2">
      <c r="B704" s="54"/>
      <c r="C704" s="54"/>
      <c r="I704" s="55"/>
      <c r="K704" s="22"/>
      <c r="AO704" s="24"/>
      <c r="AP704" s="25"/>
      <c r="AS704" s="24"/>
      <c r="AW704" s="22"/>
      <c r="AY704" s="46"/>
      <c r="BB704" s="25"/>
      <c r="BC704" s="55"/>
      <c r="BE704" s="55"/>
      <c r="BJ704" s="55"/>
      <c r="BW704" s="24"/>
      <c r="CB704" s="24"/>
    </row>
    <row r="705" spans="2:80" ht="16" hidden="1" x14ac:dyDescent="0.2">
      <c r="B705" s="54"/>
      <c r="C705" s="54"/>
      <c r="I705" s="55"/>
      <c r="K705" s="22"/>
      <c r="AO705" s="24"/>
      <c r="AP705" s="25"/>
      <c r="AS705" s="24"/>
      <c r="AW705" s="22"/>
      <c r="AY705" s="46"/>
      <c r="BB705" s="25"/>
      <c r="BC705" s="55"/>
      <c r="BE705" s="55"/>
      <c r="BJ705" s="55"/>
      <c r="BW705" s="24"/>
      <c r="CB705" s="24"/>
    </row>
    <row r="706" spans="2:80" ht="16" hidden="1" x14ac:dyDescent="0.2">
      <c r="B706" s="54"/>
      <c r="C706" s="54"/>
      <c r="I706" s="55"/>
      <c r="K706" s="22"/>
      <c r="AO706" s="24"/>
      <c r="AP706" s="25"/>
      <c r="AS706" s="24"/>
      <c r="AW706" s="22"/>
      <c r="AY706" s="46"/>
      <c r="BB706" s="25"/>
      <c r="BC706" s="55"/>
      <c r="BE706" s="55"/>
      <c r="BJ706" s="55"/>
      <c r="BW706" s="24"/>
      <c r="CB706" s="24"/>
    </row>
    <row r="707" spans="2:80" ht="16" hidden="1" x14ac:dyDescent="0.2">
      <c r="B707" s="54"/>
      <c r="C707" s="54"/>
      <c r="I707" s="55"/>
      <c r="K707" s="22"/>
      <c r="AO707" s="24"/>
      <c r="AP707" s="25"/>
      <c r="AS707" s="24"/>
      <c r="AW707" s="22"/>
      <c r="AY707" s="46"/>
      <c r="BB707" s="25"/>
      <c r="BC707" s="55"/>
      <c r="BE707" s="55"/>
      <c r="BJ707" s="55"/>
      <c r="BW707" s="24"/>
      <c r="CB707" s="24"/>
    </row>
    <row r="708" spans="2:80" ht="16" hidden="1" x14ac:dyDescent="0.2">
      <c r="B708" s="54"/>
      <c r="C708" s="54"/>
      <c r="I708" s="55"/>
      <c r="K708" s="22"/>
      <c r="AO708" s="24"/>
      <c r="AP708" s="25"/>
      <c r="AS708" s="24"/>
      <c r="AW708" s="22"/>
      <c r="AY708" s="46"/>
      <c r="BB708" s="25"/>
      <c r="BC708" s="55"/>
      <c r="BE708" s="55"/>
      <c r="BJ708" s="55"/>
      <c r="BW708" s="24"/>
      <c r="CB708" s="24"/>
    </row>
    <row r="709" spans="2:80" ht="16" hidden="1" x14ac:dyDescent="0.2">
      <c r="B709" s="54"/>
      <c r="C709" s="54"/>
      <c r="I709" s="55"/>
      <c r="K709" s="22"/>
      <c r="AO709" s="24"/>
      <c r="AP709" s="25"/>
      <c r="AS709" s="24"/>
      <c r="AY709" s="55"/>
      <c r="BB709" s="25"/>
      <c r="BC709" s="55"/>
      <c r="BE709" s="55"/>
      <c r="BJ709" s="55"/>
      <c r="BW709" s="24"/>
      <c r="CB709" s="24"/>
    </row>
    <row r="710" spans="2:80" ht="16" hidden="1" x14ac:dyDescent="0.2">
      <c r="B710" s="54"/>
      <c r="C710" s="54"/>
      <c r="I710" s="55"/>
      <c r="K710" s="22"/>
      <c r="AO710" s="24"/>
      <c r="AP710" s="25"/>
      <c r="AS710" s="24"/>
      <c r="AW710" s="22"/>
      <c r="AY710" s="46"/>
      <c r="BB710" s="25"/>
      <c r="BC710" s="55"/>
      <c r="BE710" s="55"/>
      <c r="BJ710" s="55"/>
      <c r="BW710" s="24"/>
      <c r="CB710" s="24"/>
    </row>
    <row r="711" spans="2:80" ht="16" hidden="1" x14ac:dyDescent="0.2">
      <c r="B711" s="54"/>
      <c r="C711" s="54"/>
      <c r="I711" s="55"/>
      <c r="K711" s="22"/>
      <c r="AO711" s="24"/>
      <c r="AP711" s="25"/>
      <c r="AS711" s="24"/>
      <c r="AW711" s="22"/>
      <c r="AY711" s="46"/>
      <c r="BB711" s="25"/>
      <c r="BC711" s="55"/>
      <c r="BE711" s="55"/>
      <c r="BJ711" s="55"/>
      <c r="BW711" s="24"/>
      <c r="CB711" s="24"/>
    </row>
    <row r="712" spans="2:80" ht="16" hidden="1" x14ac:dyDescent="0.2">
      <c r="B712" s="54"/>
      <c r="C712" s="54"/>
      <c r="I712" s="55"/>
      <c r="K712" s="22"/>
      <c r="AO712" s="24"/>
      <c r="AP712" s="25"/>
      <c r="AS712" s="24"/>
      <c r="AW712" s="22"/>
      <c r="AY712" s="46"/>
      <c r="BB712" s="25"/>
      <c r="BC712" s="55"/>
      <c r="BE712" s="55"/>
      <c r="BJ712" s="55"/>
      <c r="BW712" s="24"/>
      <c r="CB712" s="24"/>
    </row>
    <row r="713" spans="2:80" ht="16" hidden="1" x14ac:dyDescent="0.2">
      <c r="B713" s="54"/>
      <c r="C713" s="54"/>
      <c r="I713" s="46"/>
      <c r="K713" s="22"/>
      <c r="AO713" s="24"/>
      <c r="AP713" s="25"/>
      <c r="AS713" s="24"/>
      <c r="AY713" s="55"/>
      <c r="BB713" s="25"/>
      <c r="BC713" s="55"/>
      <c r="BE713" s="55"/>
      <c r="BJ713" s="55"/>
      <c r="BW713" s="24"/>
      <c r="CB713" s="24"/>
    </row>
    <row r="714" spans="2:80" ht="16" hidden="1" x14ac:dyDescent="0.2">
      <c r="B714" s="54"/>
      <c r="C714" s="54"/>
      <c r="I714" s="55"/>
      <c r="K714" s="22"/>
      <c r="AO714" s="24"/>
      <c r="AP714" s="25"/>
      <c r="AS714" s="24"/>
      <c r="AY714" s="55"/>
      <c r="BB714" s="25"/>
      <c r="BC714" s="55"/>
      <c r="BE714" s="55"/>
      <c r="BJ714" s="55"/>
      <c r="BW714" s="24"/>
      <c r="CB714" s="24"/>
    </row>
    <row r="715" spans="2:80" ht="16" hidden="1" x14ac:dyDescent="0.2">
      <c r="B715" s="54"/>
      <c r="C715" s="54"/>
      <c r="I715" s="55"/>
      <c r="K715" s="22"/>
      <c r="AO715" s="24"/>
      <c r="AP715" s="25"/>
      <c r="AS715" s="24"/>
      <c r="AW715" s="22"/>
      <c r="AY715" s="46"/>
      <c r="BB715" s="25"/>
      <c r="BC715" s="55"/>
      <c r="BE715" s="55"/>
      <c r="BJ715" s="55"/>
      <c r="BW715" s="24"/>
      <c r="CB715" s="24"/>
    </row>
    <row r="716" spans="2:80" ht="16" hidden="1" x14ac:dyDescent="0.2">
      <c r="B716" s="54"/>
      <c r="C716" s="54"/>
      <c r="I716" s="55"/>
      <c r="K716" s="22"/>
      <c r="AO716" s="24"/>
      <c r="AP716" s="25"/>
      <c r="AS716" s="24"/>
      <c r="BB716" s="25"/>
      <c r="BC716" s="55"/>
      <c r="BE716" s="55"/>
      <c r="BJ716" s="55"/>
      <c r="BW716" s="24"/>
      <c r="CB716" s="24"/>
    </row>
    <row r="717" spans="2:80" ht="16" hidden="1" x14ac:dyDescent="0.2">
      <c r="B717" s="54"/>
      <c r="C717" s="54"/>
      <c r="I717" s="55"/>
      <c r="K717" s="22"/>
      <c r="AO717" s="24"/>
      <c r="AP717" s="25"/>
      <c r="AS717" s="24"/>
      <c r="AW717" s="22"/>
      <c r="AY717" s="22"/>
      <c r="BB717" s="25"/>
      <c r="BC717" s="55"/>
      <c r="BE717" s="55"/>
      <c r="BJ717" s="55"/>
      <c r="BW717" s="24"/>
      <c r="CB717" s="24"/>
    </row>
    <row r="718" spans="2:80" ht="16" hidden="1" x14ac:dyDescent="0.2">
      <c r="B718" s="54"/>
      <c r="C718" s="54"/>
      <c r="I718" s="55"/>
      <c r="K718" s="22"/>
      <c r="AO718" s="24"/>
      <c r="AP718" s="25"/>
      <c r="AS718" s="24"/>
      <c r="AW718" s="22"/>
      <c r="AY718" s="22"/>
      <c r="BB718" s="25"/>
      <c r="BC718" s="55"/>
      <c r="BE718" s="55"/>
      <c r="BJ718" s="55"/>
      <c r="BW718" s="24"/>
      <c r="CB718" s="24"/>
    </row>
    <row r="719" spans="2:80" ht="16" hidden="1" x14ac:dyDescent="0.2">
      <c r="B719" s="54"/>
      <c r="C719" s="54"/>
      <c r="I719" s="55"/>
      <c r="K719" s="22"/>
      <c r="AO719" s="24"/>
      <c r="AP719" s="25"/>
      <c r="AS719" s="24"/>
      <c r="AW719" s="22"/>
      <c r="AY719" s="22"/>
      <c r="BB719" s="25"/>
      <c r="BC719" s="55"/>
      <c r="BE719" s="55"/>
      <c r="BJ719" s="55"/>
      <c r="BW719" s="24"/>
      <c r="CB719" s="24"/>
    </row>
    <row r="720" spans="2:80" ht="16" hidden="1" x14ac:dyDescent="0.2">
      <c r="B720" s="54"/>
      <c r="C720" s="54"/>
      <c r="I720" s="55"/>
      <c r="K720" s="22"/>
      <c r="AO720" s="24"/>
      <c r="AP720" s="25"/>
      <c r="AS720" s="24"/>
      <c r="AW720" s="22"/>
      <c r="AY720" s="22"/>
      <c r="BB720" s="25"/>
      <c r="BC720" s="55"/>
      <c r="BE720" s="55"/>
      <c r="BJ720" s="55"/>
      <c r="BW720" s="24"/>
      <c r="CB720" s="24"/>
    </row>
    <row r="721" spans="2:80" ht="16" hidden="1" x14ac:dyDescent="0.2">
      <c r="B721" s="54"/>
      <c r="C721" s="54"/>
      <c r="I721" s="55"/>
      <c r="K721" s="22"/>
      <c r="AO721" s="24"/>
      <c r="AP721" s="25"/>
      <c r="AS721" s="24"/>
      <c r="AW721" s="22"/>
      <c r="AY721" s="22"/>
      <c r="BB721" s="25"/>
      <c r="BC721" s="55"/>
      <c r="BE721" s="55"/>
      <c r="BJ721" s="55"/>
      <c r="BW721" s="24"/>
      <c r="CB721" s="24"/>
    </row>
    <row r="722" spans="2:80" ht="16" hidden="1" x14ac:dyDescent="0.2">
      <c r="B722" s="54"/>
      <c r="C722" s="54"/>
      <c r="I722" s="55"/>
      <c r="K722" s="22"/>
      <c r="AO722" s="24"/>
      <c r="AP722" s="25"/>
      <c r="AS722" s="24"/>
      <c r="BB722" s="25"/>
      <c r="BC722" s="55"/>
      <c r="BE722" s="55"/>
      <c r="BJ722" s="55"/>
      <c r="BW722" s="24"/>
      <c r="CB722" s="24"/>
    </row>
    <row r="723" spans="2:80" ht="16" hidden="1" x14ac:dyDescent="0.2">
      <c r="B723" s="54"/>
      <c r="C723" s="54"/>
      <c r="I723" s="55"/>
      <c r="K723" s="22"/>
      <c r="AO723" s="24"/>
      <c r="AP723" s="25"/>
      <c r="AS723" s="24"/>
      <c r="BB723" s="25"/>
      <c r="BC723" s="55"/>
      <c r="BE723" s="55"/>
      <c r="BJ723" s="55"/>
      <c r="BW723" s="24"/>
      <c r="CB723" s="24"/>
    </row>
    <row r="724" spans="2:80" ht="16" hidden="1" x14ac:dyDescent="0.2">
      <c r="B724" s="54"/>
      <c r="C724" s="54"/>
      <c r="I724" s="55"/>
      <c r="K724" s="22"/>
      <c r="AO724" s="24"/>
      <c r="AP724" s="25"/>
      <c r="AS724" s="24"/>
      <c r="AW724" s="22"/>
      <c r="AY724" s="22"/>
      <c r="BB724" s="25"/>
      <c r="BC724" s="55"/>
      <c r="BE724" s="55"/>
      <c r="BJ724" s="55"/>
      <c r="BW724" s="24"/>
      <c r="CB724" s="24"/>
    </row>
    <row r="725" spans="2:80" ht="16" hidden="1" x14ac:dyDescent="0.2">
      <c r="B725" s="54"/>
      <c r="C725" s="54"/>
      <c r="I725" s="55"/>
      <c r="K725" s="22"/>
      <c r="AO725" s="24"/>
      <c r="AP725" s="25"/>
      <c r="AS725" s="24"/>
      <c r="AW725" s="22"/>
      <c r="AY725" s="22"/>
      <c r="BB725" s="25"/>
      <c r="BC725" s="55"/>
      <c r="BE725" s="55"/>
      <c r="BJ725" s="55"/>
      <c r="BW725" s="24"/>
      <c r="CB725" s="24"/>
    </row>
    <row r="726" spans="2:80" ht="16" hidden="1" x14ac:dyDescent="0.2">
      <c r="B726" s="54"/>
      <c r="C726" s="54"/>
      <c r="I726" s="55"/>
      <c r="K726" s="22"/>
      <c r="AO726" s="24"/>
      <c r="AP726" s="25"/>
      <c r="AS726" s="24"/>
      <c r="AW726" s="22"/>
      <c r="AY726" s="22"/>
      <c r="BB726" s="25"/>
      <c r="BC726" s="55"/>
      <c r="BE726" s="62"/>
      <c r="BJ726" s="62"/>
      <c r="BW726" s="24"/>
      <c r="CB726" s="24"/>
    </row>
    <row r="727" spans="2:80" ht="16" hidden="1" x14ac:dyDescent="0.2">
      <c r="B727" s="54"/>
      <c r="C727" s="54"/>
      <c r="I727" s="55"/>
      <c r="K727" s="22"/>
      <c r="AO727" s="24"/>
      <c r="AP727" s="25"/>
      <c r="AS727" s="24"/>
      <c r="AW727" s="22"/>
      <c r="AY727" s="22"/>
      <c r="BB727" s="25"/>
      <c r="BC727" s="55"/>
      <c r="BE727" s="55"/>
      <c r="BJ727" s="55"/>
      <c r="BW727" s="24"/>
      <c r="CB727" s="24"/>
    </row>
    <row r="728" spans="2:80" ht="16" hidden="1" x14ac:dyDescent="0.2">
      <c r="B728" s="54"/>
      <c r="C728" s="54"/>
      <c r="I728" s="55"/>
      <c r="K728" s="22"/>
      <c r="AO728" s="24"/>
      <c r="AP728" s="25"/>
      <c r="AS728" s="24"/>
      <c r="AW728" s="22"/>
      <c r="AY728" s="22"/>
      <c r="BB728" s="25"/>
      <c r="BW728" s="24"/>
      <c r="CB728" s="24"/>
    </row>
    <row r="729" spans="2:80" ht="16" hidden="1" x14ac:dyDescent="0.2">
      <c r="B729" s="54"/>
      <c r="C729" s="54"/>
      <c r="I729" s="55"/>
      <c r="AO729" s="24"/>
      <c r="AP729" s="25"/>
      <c r="AS729" s="24"/>
      <c r="BB729" s="25"/>
      <c r="BW729" s="24"/>
      <c r="CB729" s="24"/>
    </row>
    <row r="730" spans="2:80" ht="16" hidden="1" x14ac:dyDescent="0.2">
      <c r="B730" s="54"/>
      <c r="C730" s="54"/>
      <c r="I730" s="55"/>
      <c r="K730" s="22"/>
      <c r="AO730" s="24"/>
      <c r="AP730" s="25"/>
      <c r="AS730" s="24"/>
      <c r="BB730" s="25"/>
      <c r="BW730" s="24"/>
      <c r="CB730" s="24"/>
    </row>
    <row r="731" spans="2:80" ht="16" hidden="1" x14ac:dyDescent="0.2">
      <c r="B731" s="54"/>
      <c r="C731" s="54"/>
      <c r="I731" s="55"/>
      <c r="K731" s="22"/>
      <c r="AO731" s="24"/>
      <c r="AP731" s="25"/>
      <c r="AS731" s="24"/>
      <c r="AW731" s="22"/>
      <c r="AY731" s="22"/>
      <c r="BB731" s="25"/>
      <c r="BC731" s="55"/>
      <c r="BE731" s="55"/>
      <c r="BJ731" s="55"/>
      <c r="BW731" s="24"/>
      <c r="CB731" s="24"/>
    </row>
    <row r="732" spans="2:80" ht="16" hidden="1" x14ac:dyDescent="0.2">
      <c r="B732" s="54"/>
      <c r="C732" s="54"/>
      <c r="I732" s="55"/>
      <c r="K732" s="22"/>
      <c r="AO732" s="24"/>
      <c r="AP732" s="25"/>
      <c r="AS732" s="24"/>
      <c r="AW732" s="22"/>
      <c r="AY732" s="22"/>
      <c r="BB732" s="25"/>
      <c r="BC732" s="55"/>
      <c r="BE732" s="55"/>
      <c r="BJ732" s="55"/>
      <c r="BW732" s="24"/>
      <c r="CB732" s="24"/>
    </row>
    <row r="733" spans="2:80" ht="16" hidden="1" x14ac:dyDescent="0.2">
      <c r="B733" s="54"/>
      <c r="C733" s="54"/>
      <c r="I733" s="55"/>
      <c r="K733" s="22"/>
      <c r="AO733" s="24"/>
      <c r="AP733" s="25"/>
      <c r="AS733" s="24"/>
      <c r="BB733" s="25"/>
      <c r="BC733" s="55"/>
      <c r="BE733" s="55"/>
      <c r="BJ733" s="55"/>
      <c r="BW733" s="24"/>
      <c r="CB733" s="24"/>
    </row>
    <row r="734" spans="2:80" ht="16" hidden="1" x14ac:dyDescent="0.2">
      <c r="B734" s="54"/>
      <c r="C734" s="54"/>
      <c r="I734" s="55"/>
      <c r="K734" s="22"/>
      <c r="AO734" s="24"/>
      <c r="AP734" s="25"/>
      <c r="AS734" s="24"/>
      <c r="AW734" s="22"/>
      <c r="AY734" s="22"/>
      <c r="BB734" s="25"/>
      <c r="BC734" s="55"/>
      <c r="BE734" s="55"/>
      <c r="BJ734" s="55"/>
      <c r="BW734" s="24"/>
      <c r="CB734" s="24"/>
    </row>
    <row r="735" spans="2:80" ht="16" hidden="1" x14ac:dyDescent="0.2">
      <c r="B735" s="54"/>
      <c r="C735" s="54"/>
      <c r="I735" s="55"/>
      <c r="K735" s="22"/>
      <c r="AO735" s="24"/>
      <c r="AP735" s="25"/>
      <c r="AS735" s="24"/>
      <c r="AW735" s="22"/>
      <c r="AY735" s="22"/>
      <c r="BB735" s="25"/>
      <c r="BC735" s="55"/>
      <c r="BE735" s="55"/>
      <c r="BJ735" s="55"/>
      <c r="BW735" s="24"/>
      <c r="CB735" s="24"/>
    </row>
    <row r="736" spans="2:80" ht="16" hidden="1" x14ac:dyDescent="0.2">
      <c r="B736" s="54"/>
      <c r="C736" s="54"/>
      <c r="I736" s="55"/>
      <c r="K736" s="22"/>
      <c r="AO736" s="24"/>
      <c r="AP736" s="25"/>
      <c r="AS736" s="24"/>
      <c r="BB736" s="25"/>
      <c r="BC736" s="55"/>
      <c r="BE736" s="55"/>
      <c r="BJ736" s="55"/>
      <c r="BW736" s="24"/>
      <c r="CB736" s="24"/>
    </row>
    <row r="737" spans="2:80" ht="16" hidden="1" x14ac:dyDescent="0.2">
      <c r="B737" s="54"/>
      <c r="C737" s="54"/>
      <c r="I737" s="55"/>
      <c r="K737" s="22"/>
      <c r="AO737" s="24"/>
      <c r="AP737" s="25"/>
      <c r="AS737" s="24"/>
      <c r="BB737" s="25"/>
      <c r="BC737" s="55"/>
      <c r="BE737" s="55"/>
      <c r="BJ737" s="55"/>
      <c r="BW737" s="24"/>
      <c r="CB737" s="24"/>
    </row>
    <row r="738" spans="2:80" ht="16" hidden="1" x14ac:dyDescent="0.2">
      <c r="B738" s="54"/>
      <c r="C738" s="54"/>
      <c r="I738" s="55"/>
      <c r="K738" s="22"/>
      <c r="AO738" s="24"/>
      <c r="AP738" s="25"/>
      <c r="AS738" s="24"/>
      <c r="BB738" s="25"/>
      <c r="BC738" s="55"/>
      <c r="BE738" s="55"/>
      <c r="BJ738" s="55"/>
      <c r="BW738" s="24"/>
      <c r="CB738" s="24"/>
    </row>
    <row r="739" spans="2:80" ht="16" hidden="1" x14ac:dyDescent="0.2">
      <c r="B739" s="54"/>
      <c r="C739" s="54"/>
      <c r="I739" s="55"/>
      <c r="K739" s="22"/>
      <c r="AO739" s="24"/>
      <c r="AP739" s="25"/>
      <c r="AS739" s="24"/>
      <c r="BB739" s="25"/>
      <c r="BC739" s="55"/>
      <c r="BE739" s="55"/>
      <c r="BJ739" s="55"/>
      <c r="BW739" s="24"/>
      <c r="CB739" s="24"/>
    </row>
    <row r="740" spans="2:80" ht="16" hidden="1" x14ac:dyDescent="0.2">
      <c r="B740" s="54"/>
      <c r="C740" s="54"/>
      <c r="I740" s="55"/>
      <c r="K740" s="22"/>
      <c r="AO740" s="24"/>
      <c r="AP740" s="25"/>
      <c r="AS740" s="24"/>
      <c r="BB740" s="25"/>
      <c r="BC740" s="55"/>
      <c r="BE740" s="55"/>
      <c r="BJ740" s="55"/>
      <c r="BW740" s="24"/>
      <c r="CB740" s="24"/>
    </row>
    <row r="741" spans="2:80" ht="16" hidden="1" x14ac:dyDescent="0.2">
      <c r="B741" s="54"/>
      <c r="C741" s="54"/>
      <c r="I741" s="55"/>
      <c r="K741" s="22"/>
      <c r="AO741" s="24"/>
      <c r="AP741" s="25"/>
      <c r="AS741" s="24"/>
      <c r="BB741" s="25"/>
      <c r="BC741" s="55"/>
      <c r="BE741" s="55"/>
      <c r="BJ741" s="55"/>
      <c r="BW741" s="24"/>
      <c r="CB741" s="24"/>
    </row>
    <row r="742" spans="2:80" ht="16" hidden="1" x14ac:dyDescent="0.2">
      <c r="B742" s="54"/>
      <c r="C742" s="54"/>
      <c r="I742" s="55"/>
      <c r="K742" s="22"/>
      <c r="AO742" s="24"/>
      <c r="AP742" s="25"/>
      <c r="AS742" s="24"/>
      <c r="BB742" s="25"/>
      <c r="BC742" s="55"/>
      <c r="BE742" s="55"/>
      <c r="BJ742" s="55"/>
      <c r="BW742" s="24"/>
      <c r="CB742" s="24"/>
    </row>
    <row r="743" spans="2:80" ht="16" hidden="1" x14ac:dyDescent="0.2">
      <c r="B743" s="54"/>
      <c r="C743" s="54"/>
      <c r="I743" s="55"/>
      <c r="K743" s="22"/>
      <c r="AO743" s="24"/>
      <c r="AP743" s="25"/>
      <c r="AS743" s="24"/>
      <c r="AW743" s="22"/>
      <c r="AY743" s="22"/>
      <c r="BB743" s="25"/>
      <c r="BC743" s="55"/>
      <c r="BE743" s="55"/>
      <c r="BJ743" s="24"/>
      <c r="BW743" s="24"/>
      <c r="CB743" s="24"/>
    </row>
    <row r="744" spans="2:80" ht="16" hidden="1" x14ac:dyDescent="0.2">
      <c r="B744" s="54"/>
      <c r="C744" s="54"/>
      <c r="I744" s="55"/>
      <c r="K744" s="22"/>
      <c r="AO744" s="24"/>
      <c r="AP744" s="25"/>
      <c r="AS744" s="24"/>
      <c r="BB744" s="25"/>
      <c r="BC744" s="55"/>
      <c r="BE744" s="55"/>
      <c r="BJ744" s="55"/>
      <c r="BW744" s="24"/>
      <c r="CB744" s="24"/>
    </row>
    <row r="745" spans="2:80" ht="16" hidden="1" x14ac:dyDescent="0.2">
      <c r="B745" s="54"/>
      <c r="C745" s="54"/>
      <c r="I745" s="55"/>
      <c r="K745" s="22"/>
      <c r="AO745" s="24"/>
      <c r="AP745" s="25"/>
      <c r="AS745" s="24"/>
      <c r="AW745" s="22"/>
      <c r="AY745" s="22"/>
      <c r="BB745" s="25"/>
      <c r="BC745" s="55"/>
      <c r="BE745" s="55"/>
      <c r="BJ745" s="55"/>
      <c r="BW745" s="24"/>
      <c r="CB745" s="24"/>
    </row>
    <row r="746" spans="2:80" ht="16" hidden="1" x14ac:dyDescent="0.2">
      <c r="B746" s="54"/>
      <c r="C746" s="54"/>
      <c r="I746" s="55"/>
      <c r="K746" s="22"/>
      <c r="AO746" s="24"/>
      <c r="AP746" s="25"/>
      <c r="AS746" s="24"/>
      <c r="BB746" s="25"/>
      <c r="BC746" s="55"/>
      <c r="BE746" s="55"/>
      <c r="BJ746" s="55"/>
      <c r="BW746" s="24"/>
      <c r="CB746" s="24"/>
    </row>
    <row r="747" spans="2:80" ht="16" hidden="1" x14ac:dyDescent="0.2">
      <c r="B747" s="54"/>
      <c r="C747" s="54"/>
      <c r="I747" s="55"/>
      <c r="K747" s="22"/>
      <c r="AO747" s="24"/>
      <c r="AP747" s="25"/>
      <c r="AS747" s="24"/>
      <c r="BB747" s="25"/>
      <c r="BC747" s="55"/>
      <c r="BE747" s="55"/>
      <c r="BJ747" s="55"/>
      <c r="BW747" s="24"/>
      <c r="CB747" s="24"/>
    </row>
    <row r="748" spans="2:80" ht="16" hidden="1" x14ac:dyDescent="0.2">
      <c r="B748" s="54"/>
      <c r="C748" s="54"/>
      <c r="I748" s="55"/>
      <c r="K748" s="22"/>
      <c r="AO748" s="24"/>
      <c r="AP748" s="25"/>
      <c r="AS748" s="24"/>
      <c r="BB748" s="25"/>
      <c r="BC748" s="55"/>
      <c r="BE748" s="55"/>
      <c r="BW748" s="24"/>
      <c r="CB748" s="24"/>
    </row>
    <row r="749" spans="2:80" ht="16" hidden="1" x14ac:dyDescent="0.2">
      <c r="B749" s="54"/>
      <c r="C749" s="54"/>
      <c r="I749" s="55"/>
      <c r="K749" s="22"/>
      <c r="AO749" s="24"/>
      <c r="AP749" s="25"/>
      <c r="AS749" s="24"/>
      <c r="BB749" s="25"/>
      <c r="BC749" s="55"/>
      <c r="BE749" s="55"/>
      <c r="BW749" s="24"/>
      <c r="CB749" s="24"/>
    </row>
    <row r="750" spans="2:80" ht="16" hidden="1" x14ac:dyDescent="0.2">
      <c r="B750" s="54"/>
      <c r="C750" s="54"/>
      <c r="I750" s="55"/>
      <c r="K750" s="22"/>
      <c r="AO750" s="24"/>
      <c r="AP750" s="25"/>
      <c r="AS750" s="24"/>
      <c r="AW750" s="22"/>
      <c r="BB750" s="25"/>
      <c r="BC750" s="55"/>
      <c r="BE750" s="55"/>
      <c r="BW750" s="24"/>
      <c r="CB750" s="24"/>
    </row>
    <row r="751" spans="2:80" ht="16" hidden="1" x14ac:dyDescent="0.2">
      <c r="B751" s="54"/>
      <c r="C751" s="54"/>
      <c r="I751" s="55"/>
      <c r="K751" s="22"/>
      <c r="AO751" s="24"/>
      <c r="AP751" s="25"/>
      <c r="AS751" s="24"/>
      <c r="AW751" s="22"/>
      <c r="AX751" s="22"/>
      <c r="AY751" s="22"/>
      <c r="BB751" s="25"/>
      <c r="BC751" s="55"/>
      <c r="BE751" s="55"/>
      <c r="BW751" s="24"/>
      <c r="CB751" s="24"/>
    </row>
    <row r="752" spans="2:80" ht="16" hidden="1" x14ac:dyDescent="0.2">
      <c r="B752" s="54"/>
      <c r="C752" s="54"/>
      <c r="I752" s="55"/>
      <c r="K752" s="22"/>
      <c r="AO752" s="24"/>
      <c r="AP752" s="25"/>
      <c r="AS752" s="24"/>
      <c r="AW752" s="22"/>
      <c r="AY752" s="22"/>
      <c r="BB752" s="25"/>
      <c r="BC752" s="55"/>
      <c r="BE752" s="55"/>
      <c r="BW752" s="24"/>
      <c r="CB752" s="24"/>
    </row>
    <row r="753" spans="2:80" ht="16" hidden="1" x14ac:dyDescent="0.2">
      <c r="B753" s="54"/>
      <c r="C753" s="54"/>
      <c r="I753" s="55"/>
      <c r="K753" s="22"/>
      <c r="AO753" s="24"/>
      <c r="AP753" s="25"/>
      <c r="BB753" s="25"/>
      <c r="BC753" s="55"/>
      <c r="BE753" s="55"/>
      <c r="BW753" s="24"/>
      <c r="CB753" s="24"/>
    </row>
    <row r="754" spans="2:80" ht="16" hidden="1" x14ac:dyDescent="0.2">
      <c r="B754" s="54"/>
      <c r="C754" s="54"/>
      <c r="I754" s="55"/>
      <c r="K754" s="22"/>
      <c r="AO754" s="24"/>
      <c r="AP754" s="25"/>
      <c r="BB754" s="25"/>
      <c r="BC754" s="55"/>
      <c r="BW754" s="24"/>
      <c r="CB754" s="24"/>
    </row>
    <row r="755" spans="2:80" ht="16" hidden="1" x14ac:dyDescent="0.2">
      <c r="B755" s="54"/>
      <c r="C755" s="54"/>
      <c r="I755" s="55"/>
      <c r="K755" s="22"/>
      <c r="AO755" s="24"/>
      <c r="AP755" s="25"/>
      <c r="BB755" s="25"/>
      <c r="BC755" s="55"/>
      <c r="BW755" s="24"/>
      <c r="CB755" s="24"/>
    </row>
    <row r="756" spans="2:80" ht="16" hidden="1" x14ac:dyDescent="0.2">
      <c r="B756" s="54"/>
      <c r="C756" s="54"/>
      <c r="I756" s="55"/>
      <c r="K756" s="22"/>
      <c r="AO756" s="24"/>
      <c r="AP756" s="25"/>
      <c r="BB756" s="25"/>
      <c r="BC756" s="55"/>
      <c r="BW756" s="24"/>
      <c r="CB756" s="24"/>
    </row>
    <row r="757" spans="2:80" ht="16" hidden="1" x14ac:dyDescent="0.2">
      <c r="B757" s="54"/>
      <c r="C757" s="54"/>
      <c r="I757" s="55"/>
      <c r="K757" s="22"/>
      <c r="AO757" s="24"/>
      <c r="AP757" s="25"/>
      <c r="BB757" s="25"/>
      <c r="BC757" s="55"/>
      <c r="BW757" s="24"/>
      <c r="CB757" s="24"/>
    </row>
    <row r="758" spans="2:80" ht="16" hidden="1" x14ac:dyDescent="0.2">
      <c r="B758" s="54"/>
      <c r="C758" s="54"/>
      <c r="I758" s="55"/>
      <c r="K758" s="22"/>
      <c r="AO758" s="24"/>
      <c r="AP758" s="25"/>
      <c r="BB758" s="25"/>
      <c r="BC758" s="55"/>
      <c r="BW758" s="24"/>
      <c r="CB758" s="24"/>
    </row>
    <row r="759" spans="2:80" ht="16" hidden="1" x14ac:dyDescent="0.2">
      <c r="B759" s="54"/>
      <c r="C759" s="54"/>
      <c r="I759" s="55"/>
      <c r="K759" s="22"/>
      <c r="AO759" s="24"/>
      <c r="AP759" s="25"/>
      <c r="BB759" s="25"/>
      <c r="BW759" s="24"/>
      <c r="CB759" s="24"/>
    </row>
    <row r="760" spans="2:80" ht="16" hidden="1" x14ac:dyDescent="0.2">
      <c r="B760" s="54"/>
      <c r="C760" s="54"/>
      <c r="I760" s="55"/>
      <c r="K760" s="22"/>
      <c r="AO760" s="24"/>
      <c r="AP760" s="25"/>
      <c r="BB760" s="25"/>
      <c r="BW760" s="24"/>
      <c r="CB760" s="24"/>
    </row>
    <row r="761" spans="2:80" ht="16" hidden="1" x14ac:dyDescent="0.2">
      <c r="B761" s="70"/>
      <c r="C761" s="54"/>
      <c r="I761" s="55"/>
      <c r="K761" s="22"/>
      <c r="AO761" s="24"/>
      <c r="AP761" s="25"/>
      <c r="BB761" s="25"/>
      <c r="BW761" s="24"/>
      <c r="CB761" s="24"/>
    </row>
    <row r="762" spans="2:80" ht="16" hidden="1" x14ac:dyDescent="0.2">
      <c r="B762" s="54"/>
      <c r="C762" s="54"/>
      <c r="I762" s="55"/>
      <c r="K762" s="22"/>
      <c r="AO762" s="24"/>
      <c r="AP762" s="25"/>
      <c r="AW762" s="22"/>
      <c r="BB762" s="25"/>
      <c r="BW762" s="24"/>
      <c r="CB762" s="24"/>
    </row>
    <row r="763" spans="2:80" ht="16" hidden="1" x14ac:dyDescent="0.2">
      <c r="B763" s="54"/>
      <c r="C763" s="54"/>
      <c r="I763" s="55"/>
      <c r="K763" s="22"/>
      <c r="AO763" s="24"/>
      <c r="AP763" s="25"/>
      <c r="AW763" s="22"/>
      <c r="BB763" s="25"/>
      <c r="BW763" s="24"/>
      <c r="CB763" s="24"/>
    </row>
    <row r="764" spans="2:80" ht="16" hidden="1" x14ac:dyDescent="0.2">
      <c r="B764" s="70"/>
      <c r="C764" s="54"/>
      <c r="I764" s="55"/>
      <c r="K764" s="22"/>
      <c r="AO764" s="24"/>
      <c r="AP764" s="25"/>
      <c r="BB764" s="25"/>
      <c r="BW764" s="24"/>
      <c r="CB764" s="24"/>
    </row>
    <row r="765" spans="2:80" ht="16" hidden="1" x14ac:dyDescent="0.2">
      <c r="B765" s="70"/>
      <c r="C765" s="54"/>
      <c r="I765" s="55"/>
      <c r="K765" s="22"/>
      <c r="AO765" s="24"/>
      <c r="AP765" s="25"/>
      <c r="BB765" s="25"/>
      <c r="BW765" s="24"/>
      <c r="CB765" s="24"/>
    </row>
    <row r="766" spans="2:80" ht="16" hidden="1" x14ac:dyDescent="0.2">
      <c r="B766" s="70"/>
      <c r="C766" s="54"/>
      <c r="I766" s="55"/>
      <c r="K766" s="22"/>
      <c r="AO766" s="24"/>
      <c r="AP766" s="25"/>
      <c r="BB766" s="25"/>
      <c r="BW766" s="24"/>
      <c r="CB766" s="24"/>
    </row>
    <row r="767" spans="2:80" ht="16" hidden="1" x14ac:dyDescent="0.2">
      <c r="B767" s="70"/>
      <c r="C767" s="54"/>
      <c r="I767" s="55"/>
      <c r="AO767" s="24"/>
      <c r="AP767" s="25"/>
      <c r="BB767" s="25"/>
      <c r="BW767" s="24"/>
      <c r="CB767" s="24"/>
    </row>
    <row r="768" spans="2:80" ht="16" hidden="1" x14ac:dyDescent="0.2">
      <c r="B768" s="54"/>
      <c r="C768" s="54"/>
      <c r="I768" s="55"/>
      <c r="K768" s="22"/>
      <c r="AO768" s="24"/>
      <c r="AP768" s="25"/>
      <c r="AW768" s="22"/>
      <c r="BB768" s="25"/>
      <c r="BW768" s="24"/>
      <c r="CB768" s="24"/>
    </row>
    <row r="769" spans="2:80" ht="16" hidden="1" x14ac:dyDescent="0.2">
      <c r="B769" s="70"/>
      <c r="C769" s="54"/>
      <c r="I769" s="55"/>
      <c r="K769" s="22"/>
      <c r="AO769" s="24"/>
      <c r="AP769" s="25"/>
      <c r="BB769" s="25"/>
      <c r="BW769" s="24"/>
      <c r="CB769" s="24"/>
    </row>
    <row r="770" spans="2:80" ht="16" hidden="1" x14ac:dyDescent="0.2">
      <c r="B770" s="70"/>
      <c r="C770" s="54"/>
      <c r="I770" s="55"/>
      <c r="K770" s="22"/>
      <c r="M770" s="71"/>
      <c r="AO770" s="24"/>
      <c r="AP770" s="25"/>
      <c r="BB770" s="25"/>
      <c r="BW770" s="24"/>
      <c r="CB770" s="24"/>
    </row>
    <row r="771" spans="2:80" ht="16" hidden="1" x14ac:dyDescent="0.2">
      <c r="B771" s="70"/>
      <c r="C771" s="54"/>
      <c r="I771" s="55"/>
      <c r="K771" s="22"/>
      <c r="AO771" s="24"/>
      <c r="AP771" s="25"/>
      <c r="BB771" s="25"/>
      <c r="BW771" s="24"/>
      <c r="CB771" s="24"/>
    </row>
    <row r="772" spans="2:80" ht="16" hidden="1" x14ac:dyDescent="0.2">
      <c r="B772" s="70"/>
      <c r="C772" s="54"/>
      <c r="I772" s="55"/>
      <c r="K772" s="22"/>
      <c r="AO772" s="24"/>
      <c r="AP772" s="25"/>
      <c r="BB772" s="25"/>
      <c r="BW772" s="24"/>
      <c r="CB772" s="24"/>
    </row>
    <row r="773" spans="2:80" ht="16" hidden="1" x14ac:dyDescent="0.2">
      <c r="B773" s="54"/>
      <c r="C773" s="54"/>
      <c r="I773" s="55"/>
      <c r="K773" s="22"/>
      <c r="AO773" s="24"/>
      <c r="AP773" s="25"/>
      <c r="AW773" s="22"/>
      <c r="BB773" s="25"/>
      <c r="BW773" s="24"/>
      <c r="CB773" s="24"/>
    </row>
    <row r="774" spans="2:80" ht="16" hidden="1" x14ac:dyDescent="0.2">
      <c r="B774" s="54"/>
      <c r="C774" s="54"/>
      <c r="I774" s="55"/>
      <c r="K774" s="22"/>
      <c r="AO774" s="24"/>
      <c r="AP774" s="25"/>
      <c r="AW774" s="22"/>
      <c r="BB774" s="25"/>
      <c r="BW774" s="24"/>
      <c r="CB774" s="24"/>
    </row>
    <row r="775" spans="2:80" ht="16" hidden="1" x14ac:dyDescent="0.2">
      <c r="B775" s="70"/>
      <c r="C775" s="54"/>
      <c r="I775" s="55"/>
      <c r="K775" s="22"/>
      <c r="AO775" s="24"/>
      <c r="AP775" s="25"/>
      <c r="BB775" s="25"/>
      <c r="BW775" s="24"/>
      <c r="CB775" s="24"/>
    </row>
    <row r="776" spans="2:80" ht="16" hidden="1" x14ac:dyDescent="0.2">
      <c r="B776" s="70"/>
      <c r="C776" s="54"/>
      <c r="I776" s="55"/>
      <c r="K776" s="22"/>
      <c r="Y776" s="71"/>
      <c r="AO776" s="24"/>
      <c r="AP776" s="25"/>
      <c r="BB776" s="25"/>
      <c r="BW776" s="24"/>
      <c r="CB776" s="24"/>
    </row>
    <row r="777" spans="2:80" ht="16" hidden="1" x14ac:dyDescent="0.2">
      <c r="B777" s="54"/>
      <c r="C777" s="54"/>
      <c r="I777" s="55"/>
      <c r="K777" s="22"/>
      <c r="AO777" s="24"/>
      <c r="AP777" s="25"/>
      <c r="AW777" s="22"/>
      <c r="BB777" s="25"/>
      <c r="BW777" s="24"/>
      <c r="CB777" s="24"/>
    </row>
    <row r="778" spans="2:80" ht="16" hidden="1" x14ac:dyDescent="0.2">
      <c r="B778" s="54"/>
      <c r="C778" s="54"/>
      <c r="I778" s="55"/>
      <c r="K778" s="22"/>
      <c r="AO778" s="24"/>
      <c r="AP778" s="25"/>
      <c r="AW778" s="22"/>
      <c r="BB778" s="25"/>
      <c r="BW778" s="24"/>
      <c r="CB778" s="24"/>
    </row>
    <row r="779" spans="2:80" ht="16" hidden="1" x14ac:dyDescent="0.2">
      <c r="B779" s="70"/>
      <c r="C779" s="54"/>
      <c r="I779" s="55"/>
      <c r="K779" s="22"/>
      <c r="AO779" s="24"/>
      <c r="AP779" s="25"/>
      <c r="BB779" s="25"/>
      <c r="BW779" s="24"/>
      <c r="CB779" s="24"/>
    </row>
    <row r="780" spans="2:80" ht="16" hidden="1" x14ac:dyDescent="0.2">
      <c r="B780" s="70"/>
      <c r="C780" s="54"/>
      <c r="I780" s="55"/>
      <c r="K780" s="22"/>
      <c r="Y780" s="71"/>
      <c r="AO780" s="24"/>
      <c r="AP780" s="25"/>
      <c r="BB780" s="25"/>
      <c r="BW780" s="24"/>
      <c r="CB780" s="24"/>
    </row>
    <row r="781" spans="2:80" ht="16" hidden="1" x14ac:dyDescent="0.2">
      <c r="B781" s="54"/>
      <c r="C781" s="54"/>
      <c r="I781" s="55"/>
      <c r="K781" s="22"/>
      <c r="AO781" s="24"/>
      <c r="AP781" s="25"/>
      <c r="AW781" s="22"/>
      <c r="BB781" s="25"/>
      <c r="BW781" s="24"/>
      <c r="CB781" s="24"/>
    </row>
    <row r="782" spans="2:80" ht="16" hidden="1" x14ac:dyDescent="0.2">
      <c r="B782" s="54"/>
      <c r="C782" s="54"/>
      <c r="I782" s="55"/>
      <c r="K782" s="22"/>
      <c r="AO782" s="24"/>
      <c r="AP782" s="25"/>
      <c r="AW782" s="22"/>
      <c r="BB782" s="25"/>
      <c r="BW782" s="24"/>
      <c r="CB782" s="24"/>
    </row>
    <row r="783" spans="2:80" ht="16" hidden="1" x14ac:dyDescent="0.2">
      <c r="B783" s="54"/>
      <c r="C783" s="54"/>
      <c r="I783" s="55"/>
      <c r="K783" s="22"/>
      <c r="N783" s="71"/>
      <c r="AO783" s="24"/>
      <c r="AP783" s="25"/>
      <c r="AW783" s="22"/>
      <c r="BB783" s="25"/>
      <c r="BW783" s="24"/>
      <c r="CB783" s="24"/>
    </row>
    <row r="784" spans="2:80" ht="16" hidden="1" x14ac:dyDescent="0.2">
      <c r="B784" s="54"/>
      <c r="C784" s="54"/>
      <c r="I784" s="55"/>
      <c r="K784" s="22"/>
      <c r="AO784" s="24"/>
      <c r="AP784" s="25"/>
      <c r="AW784" s="22"/>
      <c r="BB784" s="25"/>
      <c r="BW784" s="24"/>
      <c r="CB784" s="24"/>
    </row>
    <row r="785" spans="2:80" ht="16" hidden="1" x14ac:dyDescent="0.2">
      <c r="B785" s="70"/>
      <c r="C785" s="54"/>
      <c r="I785" s="55"/>
      <c r="K785" s="22"/>
      <c r="AO785" s="24"/>
      <c r="AP785" s="25"/>
      <c r="BB785" s="25"/>
      <c r="BW785" s="24"/>
      <c r="CB785" s="24"/>
    </row>
    <row r="786" spans="2:80" ht="16" hidden="1" x14ac:dyDescent="0.2">
      <c r="B786" s="70"/>
      <c r="C786" s="54"/>
      <c r="I786" s="55"/>
      <c r="K786" s="22"/>
      <c r="AO786" s="24"/>
      <c r="AP786" s="25"/>
      <c r="BB786" s="25"/>
      <c r="BW786" s="24"/>
      <c r="CB786" s="24"/>
    </row>
    <row r="787" spans="2:80" ht="16" hidden="1" x14ac:dyDescent="0.2">
      <c r="B787" s="54"/>
      <c r="C787" s="54"/>
      <c r="I787" s="55"/>
      <c r="K787" s="22"/>
      <c r="N787" s="71"/>
      <c r="Y787" s="71"/>
      <c r="AO787" s="24"/>
      <c r="AP787" s="25"/>
      <c r="AW787" s="22"/>
      <c r="BB787" s="25"/>
      <c r="BW787" s="24"/>
      <c r="CB787" s="24"/>
    </row>
    <row r="788" spans="2:80" ht="16" hidden="1" x14ac:dyDescent="0.2">
      <c r="B788" s="54"/>
      <c r="C788" s="54"/>
      <c r="I788" s="55"/>
      <c r="K788" s="22"/>
      <c r="AO788" s="24"/>
      <c r="AP788" s="25"/>
      <c r="AW788" s="22"/>
      <c r="BB788" s="25"/>
      <c r="BW788" s="24"/>
      <c r="CB788" s="24"/>
    </row>
    <row r="789" spans="2:80" ht="16" hidden="1" x14ac:dyDescent="0.2">
      <c r="B789" s="54"/>
      <c r="C789" s="54"/>
      <c r="I789" s="55"/>
      <c r="K789" s="22"/>
      <c r="AO789" s="24"/>
      <c r="AP789" s="25"/>
      <c r="AW789" s="22"/>
      <c r="BB789" s="25"/>
      <c r="BW789" s="24"/>
      <c r="CB789" s="24"/>
    </row>
    <row r="790" spans="2:80" ht="16" hidden="1" x14ac:dyDescent="0.2">
      <c r="B790" s="54"/>
      <c r="C790" s="54"/>
      <c r="I790" s="55"/>
      <c r="K790" s="22"/>
      <c r="AO790" s="24"/>
      <c r="AP790" s="25"/>
      <c r="AW790" s="22"/>
      <c r="BB790" s="25"/>
      <c r="BW790" s="24"/>
      <c r="CB790" s="24"/>
    </row>
    <row r="791" spans="2:80" ht="16" hidden="1" x14ac:dyDescent="0.2">
      <c r="B791" s="70"/>
      <c r="C791" s="54"/>
      <c r="I791" s="55"/>
      <c r="K791" s="22"/>
      <c r="AO791" s="24"/>
      <c r="AP791" s="25"/>
      <c r="BB791" s="25"/>
      <c r="BW791" s="24"/>
      <c r="CB791" s="24"/>
    </row>
    <row r="792" spans="2:80" ht="16" hidden="1" x14ac:dyDescent="0.2">
      <c r="B792" s="54"/>
      <c r="C792" s="54"/>
      <c r="I792" s="55"/>
      <c r="K792" s="22"/>
      <c r="AO792" s="24"/>
      <c r="AP792" s="25"/>
      <c r="AW792" s="22"/>
      <c r="BB792" s="25"/>
      <c r="BW792" s="24"/>
      <c r="CB792" s="24"/>
    </row>
    <row r="793" spans="2:80" ht="16" hidden="1" x14ac:dyDescent="0.2">
      <c r="B793" s="54"/>
      <c r="C793" s="54"/>
      <c r="I793" s="55"/>
      <c r="K793" s="22"/>
      <c r="AO793" s="24"/>
      <c r="AP793" s="25"/>
      <c r="AW793" s="72"/>
      <c r="BB793" s="25"/>
      <c r="BW793" s="24"/>
      <c r="CB793" s="24"/>
    </row>
    <row r="794" spans="2:80" ht="16" hidden="1" x14ac:dyDescent="0.2">
      <c r="B794" s="54"/>
      <c r="C794" s="54"/>
      <c r="I794" s="55"/>
      <c r="K794" s="22"/>
      <c r="N794" s="71"/>
      <c r="AO794" s="24"/>
      <c r="AP794" s="25"/>
      <c r="AW794" s="72"/>
      <c r="BB794" s="25"/>
      <c r="BW794" s="24"/>
      <c r="CB794" s="24"/>
    </row>
    <row r="795" spans="2:80" ht="16" hidden="1" x14ac:dyDescent="0.2">
      <c r="B795" s="54"/>
      <c r="C795" s="54"/>
      <c r="I795" s="55"/>
      <c r="K795" s="22"/>
      <c r="AO795" s="24"/>
      <c r="AP795" s="25"/>
      <c r="AW795" s="22"/>
      <c r="BB795" s="25"/>
      <c r="BW795" s="24"/>
      <c r="CB795" s="24"/>
    </row>
    <row r="796" spans="2:80" ht="16" hidden="1" x14ac:dyDescent="0.2">
      <c r="B796" s="54"/>
      <c r="C796" s="54"/>
      <c r="I796" s="55"/>
      <c r="K796" s="22"/>
      <c r="AO796" s="24"/>
      <c r="AP796" s="25"/>
      <c r="AW796" s="22"/>
      <c r="BB796" s="25"/>
      <c r="BW796" s="24"/>
      <c r="CB796" s="24"/>
    </row>
    <row r="797" spans="2:80" ht="16" hidden="1" x14ac:dyDescent="0.2">
      <c r="B797" s="54"/>
      <c r="C797" s="54"/>
      <c r="I797" s="55"/>
      <c r="K797" s="22"/>
      <c r="AO797" s="24"/>
      <c r="AP797" s="25"/>
      <c r="AW797" s="22"/>
      <c r="BB797" s="25"/>
      <c r="BW797" s="24"/>
      <c r="CB797" s="24"/>
    </row>
    <row r="798" spans="2:80" ht="16" hidden="1" x14ac:dyDescent="0.2">
      <c r="B798" s="73"/>
      <c r="C798" s="54"/>
      <c r="I798" s="55"/>
      <c r="K798" s="22"/>
      <c r="AO798" s="24"/>
      <c r="AP798" s="25"/>
      <c r="BB798" s="25"/>
      <c r="BW798" s="24"/>
      <c r="CB798" s="24"/>
    </row>
    <row r="799" spans="2:80" ht="16" hidden="1" x14ac:dyDescent="0.2">
      <c r="B799" s="73"/>
      <c r="C799" s="54"/>
      <c r="I799" s="55"/>
      <c r="K799" s="22"/>
      <c r="AO799" s="24"/>
      <c r="AP799" s="25"/>
      <c r="BB799" s="25"/>
      <c r="BW799" s="24"/>
      <c r="CB799" s="24"/>
    </row>
    <row r="800" spans="2:80" ht="16" hidden="1" x14ac:dyDescent="0.2">
      <c r="B800" s="54"/>
      <c r="C800" s="54"/>
      <c r="I800" s="55"/>
      <c r="K800" s="22"/>
      <c r="N800" s="71"/>
      <c r="AO800" s="24"/>
      <c r="AP800" s="25"/>
      <c r="AW800" s="22"/>
      <c r="BB800" s="25"/>
      <c r="BW800" s="24"/>
      <c r="CB800" s="24"/>
    </row>
    <row r="801" spans="2:80" ht="16" hidden="1" x14ac:dyDescent="0.2">
      <c r="B801" s="73"/>
      <c r="C801" s="54"/>
      <c r="I801" s="55"/>
      <c r="K801" s="22"/>
      <c r="AO801" s="24"/>
      <c r="AP801" s="25"/>
      <c r="AW801" s="22"/>
      <c r="BB801" s="25"/>
      <c r="BW801" s="24"/>
      <c r="CB801" s="24"/>
    </row>
    <row r="802" spans="2:80" ht="16" hidden="1" x14ac:dyDescent="0.2">
      <c r="B802" s="54"/>
      <c r="C802" s="54"/>
      <c r="I802" s="55"/>
      <c r="K802" s="22"/>
      <c r="N802" s="71"/>
      <c r="AO802" s="24"/>
      <c r="AP802" s="25"/>
      <c r="AW802" s="22"/>
      <c r="BB802" s="25"/>
      <c r="BW802" s="24"/>
      <c r="CB802" s="24"/>
    </row>
    <row r="803" spans="2:80" ht="16" hidden="1" x14ac:dyDescent="0.2">
      <c r="B803" s="73"/>
      <c r="C803" s="54"/>
      <c r="I803" s="55"/>
      <c r="AO803" s="24"/>
      <c r="AP803" s="25"/>
      <c r="BB803" s="25"/>
      <c r="BW803" s="24"/>
      <c r="CB803" s="24"/>
    </row>
    <row r="804" spans="2:80" ht="16" hidden="1" x14ac:dyDescent="0.2">
      <c r="B804" s="54"/>
      <c r="C804" s="54"/>
      <c r="I804" s="55"/>
      <c r="K804" s="22"/>
      <c r="AO804" s="24"/>
      <c r="AP804" s="25"/>
      <c r="AW804" s="22"/>
      <c r="BB804" s="25"/>
      <c r="BW804" s="24"/>
      <c r="CB804" s="24"/>
    </row>
    <row r="805" spans="2:80" ht="16" hidden="1" x14ac:dyDescent="0.2">
      <c r="B805" s="54"/>
      <c r="C805" s="54"/>
      <c r="I805" s="55"/>
      <c r="K805" s="22"/>
      <c r="AO805" s="24"/>
      <c r="AP805" s="25"/>
      <c r="AW805" s="22"/>
      <c r="BB805" s="25"/>
      <c r="BW805" s="24"/>
      <c r="CB805" s="24"/>
    </row>
    <row r="806" spans="2:80" ht="16" hidden="1" x14ac:dyDescent="0.2">
      <c r="B806" s="54"/>
      <c r="C806" s="54"/>
      <c r="I806" s="55"/>
      <c r="K806" s="22"/>
      <c r="AO806" s="24"/>
      <c r="AP806" s="25"/>
      <c r="AW806" s="22"/>
      <c r="BB806" s="25"/>
      <c r="BW806" s="24"/>
      <c r="CB806" s="24"/>
    </row>
    <row r="807" spans="2:80" ht="16" hidden="1" x14ac:dyDescent="0.2">
      <c r="B807" s="54"/>
      <c r="C807" s="54"/>
      <c r="I807" s="55"/>
      <c r="K807" s="22"/>
      <c r="AO807" s="24"/>
      <c r="AP807" s="25"/>
      <c r="BB807" s="25"/>
      <c r="BW807" s="24"/>
      <c r="CB807" s="24"/>
    </row>
    <row r="808" spans="2:80" ht="16" hidden="1" x14ac:dyDescent="0.2">
      <c r="B808" s="54"/>
      <c r="C808" s="54"/>
      <c r="I808" s="55"/>
      <c r="K808" s="22"/>
      <c r="AO808" s="24"/>
      <c r="AP808" s="25"/>
      <c r="BB808" s="25"/>
      <c r="BW808" s="24"/>
      <c r="CB808" s="24"/>
    </row>
    <row r="809" spans="2:80" ht="16" hidden="1" x14ac:dyDescent="0.2">
      <c r="B809" s="54"/>
      <c r="C809" s="54"/>
      <c r="I809" s="55"/>
      <c r="K809" s="22"/>
      <c r="AO809" s="24"/>
      <c r="AP809" s="25"/>
      <c r="BB809" s="25"/>
      <c r="BW809" s="24"/>
      <c r="CB809" s="24"/>
    </row>
    <row r="810" spans="2:80" ht="16" hidden="1" x14ac:dyDescent="0.2">
      <c r="B810" s="54"/>
      <c r="C810" s="54"/>
      <c r="I810" s="55"/>
      <c r="K810" s="22"/>
      <c r="AO810" s="24"/>
      <c r="AP810" s="25"/>
      <c r="BB810" s="25"/>
      <c r="BW810" s="24"/>
      <c r="CB810" s="24"/>
    </row>
    <row r="811" spans="2:80" ht="16" hidden="1" x14ac:dyDescent="0.2">
      <c r="B811" s="54"/>
      <c r="C811" s="54"/>
      <c r="I811" s="55"/>
      <c r="K811" s="22"/>
      <c r="AO811" s="24"/>
      <c r="AP811" s="25"/>
      <c r="BB811" s="25"/>
      <c r="BW811" s="24"/>
      <c r="CB811" s="24"/>
    </row>
    <row r="812" spans="2:80" ht="16" hidden="1" x14ac:dyDescent="0.2">
      <c r="B812" s="54"/>
      <c r="C812" s="54"/>
      <c r="I812" s="55"/>
      <c r="K812" s="22"/>
      <c r="AO812" s="24"/>
      <c r="AP812" s="25"/>
      <c r="BB812" s="25"/>
      <c r="BW812" s="24"/>
      <c r="CB812" s="24"/>
    </row>
    <row r="813" spans="2:80" ht="16" hidden="1" x14ac:dyDescent="0.2">
      <c r="B813" s="54"/>
      <c r="C813" s="54"/>
      <c r="I813" s="55"/>
      <c r="K813" s="22"/>
      <c r="AO813" s="24"/>
      <c r="AP813" s="25"/>
      <c r="BB813" s="25"/>
      <c r="BW813" s="24"/>
      <c r="CB813" s="24"/>
    </row>
    <row r="814" spans="2:80" ht="16" hidden="1" x14ac:dyDescent="0.2">
      <c r="B814" s="54"/>
      <c r="C814" s="54"/>
      <c r="I814" s="55"/>
      <c r="K814" s="22"/>
      <c r="AO814" s="24"/>
      <c r="AP814" s="25"/>
      <c r="BB814" s="25"/>
      <c r="BW814" s="24"/>
      <c r="CB814" s="24"/>
    </row>
    <row r="815" spans="2:80" ht="16" hidden="1" x14ac:dyDescent="0.2">
      <c r="B815" s="54"/>
      <c r="C815" s="54"/>
      <c r="I815" s="55"/>
      <c r="K815" s="22"/>
      <c r="AO815" s="24"/>
      <c r="AP815" s="25"/>
      <c r="BB815" s="25"/>
      <c r="BW815" s="24"/>
      <c r="CB815" s="24"/>
    </row>
    <row r="816" spans="2:80" ht="16" hidden="1" x14ac:dyDescent="0.2">
      <c r="B816" s="54"/>
      <c r="C816" s="54"/>
      <c r="I816" s="55"/>
      <c r="K816" s="22"/>
      <c r="AO816" s="24"/>
      <c r="AP816" s="25"/>
      <c r="BB816" s="25"/>
      <c r="BW816" s="24"/>
      <c r="CB816" s="24"/>
    </row>
    <row r="817" spans="2:80" ht="16" hidden="1" x14ac:dyDescent="0.2">
      <c r="B817" s="54"/>
      <c r="C817" s="54"/>
      <c r="I817" s="55"/>
      <c r="K817" s="22"/>
      <c r="AO817" s="24"/>
      <c r="AP817" s="25"/>
      <c r="BB817" s="25"/>
      <c r="BW817" s="24"/>
      <c r="CB817" s="24"/>
    </row>
    <row r="818" spans="2:80" ht="16" hidden="1" x14ac:dyDescent="0.2">
      <c r="B818" s="54"/>
      <c r="C818" s="54"/>
      <c r="I818" s="55"/>
      <c r="K818" s="22"/>
      <c r="AO818" s="24"/>
      <c r="AP818" s="25"/>
      <c r="BB818" s="25"/>
      <c r="BW818" s="24"/>
      <c r="CB818" s="24"/>
    </row>
    <row r="819" spans="2:80" ht="16" hidden="1" x14ac:dyDescent="0.2">
      <c r="B819" s="54"/>
      <c r="C819" s="54"/>
      <c r="I819" s="55"/>
      <c r="K819" s="22"/>
      <c r="AO819" s="24"/>
      <c r="AP819" s="25"/>
      <c r="BB819" s="25"/>
      <c r="BW819" s="24"/>
      <c r="CB819" s="24"/>
    </row>
    <row r="820" spans="2:80" ht="16" hidden="1" x14ac:dyDescent="0.2">
      <c r="B820" s="54"/>
      <c r="C820" s="54"/>
      <c r="I820" s="55"/>
      <c r="K820" s="22"/>
      <c r="AO820" s="24"/>
      <c r="AP820" s="25"/>
      <c r="BB820" s="25"/>
      <c r="BW820" s="24"/>
      <c r="CB820" s="24"/>
    </row>
    <row r="821" spans="2:80" ht="16" hidden="1" x14ac:dyDescent="0.2">
      <c r="B821" s="54"/>
      <c r="C821" s="54"/>
      <c r="I821" s="55"/>
      <c r="K821" s="22"/>
      <c r="AO821" s="24"/>
      <c r="AP821" s="25"/>
      <c r="BB821" s="25"/>
      <c r="BW821" s="24"/>
      <c r="CB821" s="24"/>
    </row>
    <row r="822" spans="2:80" ht="16" hidden="1" x14ac:dyDescent="0.2">
      <c r="B822" s="54"/>
      <c r="C822" s="54"/>
      <c r="I822" s="55"/>
      <c r="K822" s="22"/>
      <c r="AO822" s="24"/>
      <c r="AP822" s="25"/>
      <c r="BB822" s="25"/>
      <c r="BW822" s="24"/>
      <c r="CB822" s="24"/>
    </row>
    <row r="823" spans="2:80" ht="16" hidden="1" x14ac:dyDescent="0.2">
      <c r="B823" s="54"/>
      <c r="C823" s="54"/>
      <c r="I823" s="55"/>
      <c r="K823" s="22"/>
      <c r="AO823" s="24"/>
      <c r="AP823" s="25"/>
      <c r="BB823" s="25"/>
      <c r="BW823" s="24"/>
      <c r="CB823" s="24"/>
    </row>
    <row r="824" spans="2:80" ht="16" hidden="1" x14ac:dyDescent="0.2">
      <c r="B824" s="54"/>
      <c r="C824" s="54"/>
      <c r="I824" s="55"/>
      <c r="K824" s="22"/>
      <c r="AO824" s="24"/>
      <c r="AP824" s="25"/>
      <c r="BB824" s="25"/>
      <c r="BW824" s="24"/>
      <c r="CB824" s="24"/>
    </row>
    <row r="825" spans="2:80" ht="16" hidden="1" x14ac:dyDescent="0.2">
      <c r="B825" s="54"/>
      <c r="C825" s="54"/>
      <c r="I825" s="55"/>
      <c r="K825" s="22"/>
      <c r="AO825" s="24"/>
      <c r="AP825" s="25"/>
      <c r="BB825" s="25"/>
      <c r="BW825" s="24"/>
      <c r="CB825" s="24"/>
    </row>
    <row r="826" spans="2:80" ht="16" hidden="1" x14ac:dyDescent="0.2">
      <c r="B826" s="54"/>
      <c r="C826" s="54"/>
      <c r="I826" s="55"/>
      <c r="K826" s="22"/>
      <c r="AO826" s="24"/>
      <c r="AP826" s="25"/>
      <c r="BB826" s="25"/>
      <c r="BW826" s="24"/>
      <c r="CB826" s="24"/>
    </row>
    <row r="827" spans="2:80" ht="16" hidden="1" x14ac:dyDescent="0.2">
      <c r="B827" s="54"/>
      <c r="C827" s="54"/>
      <c r="I827" s="55"/>
      <c r="K827" s="22"/>
      <c r="AO827" s="24"/>
      <c r="AP827" s="25"/>
      <c r="BB827" s="25"/>
      <c r="BW827" s="24"/>
      <c r="CB827" s="24"/>
    </row>
    <row r="828" spans="2:80" ht="16" hidden="1" x14ac:dyDescent="0.2">
      <c r="B828" s="54"/>
      <c r="C828" s="54"/>
      <c r="I828" s="55"/>
      <c r="K828" s="22"/>
      <c r="AO828" s="24"/>
      <c r="AP828" s="25"/>
      <c r="BB828" s="25"/>
      <c r="BW828" s="24"/>
      <c r="CB828" s="24"/>
    </row>
    <row r="829" spans="2:80" ht="16" hidden="1" x14ac:dyDescent="0.2">
      <c r="B829" s="54"/>
      <c r="C829" s="54"/>
      <c r="I829" s="55"/>
      <c r="K829" s="22"/>
      <c r="AO829" s="24"/>
      <c r="AP829" s="25"/>
      <c r="BB829" s="25"/>
      <c r="BW829" s="24"/>
      <c r="CB829" s="24"/>
    </row>
    <row r="830" spans="2:80" ht="16" hidden="1" x14ac:dyDescent="0.2">
      <c r="B830" s="54"/>
      <c r="C830" s="54"/>
      <c r="I830" s="55"/>
      <c r="K830" s="22"/>
      <c r="AO830" s="24"/>
      <c r="AP830" s="25"/>
      <c r="BB830" s="25"/>
      <c r="BW830" s="24"/>
      <c r="CB830" s="24"/>
    </row>
    <row r="831" spans="2:80" ht="16" hidden="1" x14ac:dyDescent="0.2">
      <c r="B831" s="54"/>
      <c r="C831" s="54"/>
      <c r="I831" s="55"/>
      <c r="K831" s="22"/>
      <c r="AO831" s="24"/>
      <c r="AP831" s="25"/>
      <c r="BB831" s="25"/>
      <c r="BW831" s="24"/>
      <c r="CB831" s="24"/>
    </row>
    <row r="832" spans="2:80" ht="16" hidden="1" x14ac:dyDescent="0.2">
      <c r="B832" s="54"/>
      <c r="C832" s="54"/>
      <c r="I832" s="55"/>
      <c r="K832" s="22"/>
      <c r="AO832" s="24"/>
      <c r="AP832" s="25"/>
      <c r="BB832" s="25"/>
      <c r="BW832" s="24"/>
      <c r="CB832" s="24"/>
    </row>
    <row r="833" spans="2:80" ht="16" hidden="1" x14ac:dyDescent="0.2">
      <c r="B833" s="54"/>
      <c r="C833" s="54"/>
      <c r="I833" s="55"/>
      <c r="K833" s="22"/>
      <c r="AP833" s="25"/>
      <c r="BB833" s="25"/>
      <c r="BW833" s="24"/>
      <c r="CB833" s="24"/>
    </row>
    <row r="834" spans="2:80" ht="16" hidden="1" x14ac:dyDescent="0.2">
      <c r="B834" s="54"/>
      <c r="C834" s="54"/>
      <c r="I834" s="55"/>
      <c r="K834" s="22"/>
      <c r="AP834" s="25"/>
      <c r="BB834" s="25"/>
      <c r="BW834" s="24"/>
      <c r="CB834" s="24"/>
    </row>
    <row r="835" spans="2:80" ht="16" hidden="1" x14ac:dyDescent="0.2">
      <c r="B835" s="54"/>
      <c r="C835" s="54"/>
      <c r="I835" s="55"/>
      <c r="K835" s="22"/>
      <c r="AP835" s="25"/>
      <c r="BB835" s="25"/>
      <c r="BW835" s="24"/>
      <c r="CB835" s="24"/>
    </row>
    <row r="836" spans="2:80" ht="16" hidden="1" x14ac:dyDescent="0.2">
      <c r="B836" s="54"/>
      <c r="C836" s="54"/>
      <c r="I836" s="55"/>
      <c r="K836" s="22"/>
      <c r="AP836" s="25"/>
      <c r="BB836" s="25"/>
      <c r="BW836" s="24"/>
      <c r="CB836" s="24"/>
    </row>
    <row r="837" spans="2:80" ht="16" hidden="1" x14ac:dyDescent="0.2">
      <c r="B837" s="54"/>
      <c r="C837" s="54"/>
      <c r="I837" s="55"/>
      <c r="K837" s="22"/>
      <c r="AP837" s="25"/>
      <c r="BB837" s="25"/>
      <c r="BW837" s="24"/>
      <c r="CB837" s="24"/>
    </row>
    <row r="838" spans="2:80" ht="16" hidden="1" x14ac:dyDescent="0.2">
      <c r="B838" s="54"/>
      <c r="C838" s="54"/>
      <c r="I838" s="55"/>
      <c r="K838" s="22"/>
      <c r="AP838" s="25"/>
      <c r="BB838" s="25"/>
      <c r="BW838" s="24"/>
      <c r="CB838" s="24"/>
    </row>
    <row r="839" spans="2:80" ht="16" hidden="1" x14ac:dyDescent="0.2">
      <c r="B839" s="54"/>
      <c r="C839" s="54"/>
      <c r="I839" s="55"/>
      <c r="K839" s="22"/>
      <c r="AP839" s="25"/>
      <c r="BB839" s="25"/>
      <c r="BW839" s="24"/>
      <c r="CB839" s="24"/>
    </row>
    <row r="840" spans="2:80" ht="16" hidden="1" x14ac:dyDescent="0.2">
      <c r="B840" s="54"/>
      <c r="C840" s="54"/>
      <c r="I840" s="55"/>
      <c r="K840" s="22"/>
      <c r="AP840" s="25"/>
      <c r="BB840" s="25"/>
      <c r="BW840" s="24"/>
      <c r="CB840" s="24"/>
    </row>
    <row r="841" spans="2:80" ht="16" hidden="1" x14ac:dyDescent="0.2">
      <c r="B841" s="54"/>
      <c r="C841" s="54"/>
      <c r="I841" s="55"/>
      <c r="K841" s="22"/>
      <c r="AP841" s="25"/>
      <c r="BB841" s="25"/>
      <c r="BW841" s="24"/>
      <c r="CB841" s="24"/>
    </row>
    <row r="842" spans="2:80" ht="16" hidden="1" x14ac:dyDescent="0.2">
      <c r="B842" s="54"/>
      <c r="C842" s="54"/>
      <c r="I842" s="55"/>
      <c r="K842" s="22"/>
      <c r="AP842" s="25"/>
      <c r="BB842" s="25"/>
      <c r="BW842" s="24"/>
      <c r="CB842" s="24"/>
    </row>
    <row r="843" spans="2:80" ht="16" hidden="1" x14ac:dyDescent="0.2">
      <c r="B843" s="54"/>
      <c r="C843" s="54"/>
      <c r="I843" s="55"/>
      <c r="K843" s="22"/>
      <c r="AP843" s="25"/>
      <c r="BB843" s="25"/>
      <c r="BW843" s="24"/>
      <c r="CB843" s="24"/>
    </row>
    <row r="844" spans="2:80" ht="16" hidden="1" x14ac:dyDescent="0.2">
      <c r="B844" s="54"/>
      <c r="C844" s="54"/>
      <c r="I844" s="55"/>
      <c r="K844" s="22"/>
      <c r="AP844" s="25"/>
      <c r="BB844" s="25"/>
      <c r="BW844" s="24"/>
      <c r="CB844" s="24"/>
    </row>
    <row r="845" spans="2:80" ht="16" hidden="1" x14ac:dyDescent="0.2">
      <c r="B845" s="54"/>
      <c r="C845" s="54"/>
      <c r="I845" s="55"/>
      <c r="K845" s="22"/>
      <c r="AP845" s="25"/>
      <c r="BB845" s="25"/>
      <c r="BW845" s="24"/>
      <c r="CB845" s="24"/>
    </row>
    <row r="846" spans="2:80" ht="16" hidden="1" x14ac:dyDescent="0.2">
      <c r="B846" s="54"/>
      <c r="C846" s="54"/>
      <c r="I846" s="55"/>
      <c r="K846" s="22"/>
      <c r="AP846" s="25"/>
      <c r="BB846" s="25"/>
      <c r="BW846" s="24"/>
      <c r="CB846" s="24"/>
    </row>
    <row r="847" spans="2:80" ht="16" hidden="1" x14ac:dyDescent="0.2">
      <c r="B847" s="54"/>
      <c r="C847" s="54"/>
      <c r="I847" s="55"/>
      <c r="K847" s="22"/>
      <c r="AP847" s="25"/>
      <c r="BB847" s="25"/>
      <c r="BW847" s="24"/>
      <c r="CB847" s="24"/>
    </row>
    <row r="848" spans="2:80" ht="16" hidden="1" x14ac:dyDescent="0.2">
      <c r="B848" s="54"/>
      <c r="C848" s="54"/>
      <c r="I848" s="55"/>
      <c r="K848" s="22"/>
      <c r="AP848" s="25"/>
      <c r="BB848" s="25"/>
      <c r="BW848" s="24"/>
      <c r="CB848" s="24"/>
    </row>
    <row r="849" spans="2:80" ht="16" hidden="1" x14ac:dyDescent="0.2">
      <c r="B849" s="54"/>
      <c r="C849" s="54"/>
      <c r="I849" s="55"/>
      <c r="K849" s="22"/>
      <c r="AP849" s="25"/>
      <c r="BB849" s="25"/>
      <c r="BW849" s="24"/>
      <c r="CB849" s="24"/>
    </row>
    <row r="850" spans="2:80" ht="16" hidden="1" x14ac:dyDescent="0.2">
      <c r="B850" s="54"/>
      <c r="C850" s="54"/>
      <c r="I850" s="55"/>
      <c r="K850" s="22"/>
      <c r="AP850" s="25"/>
      <c r="BB850" s="25"/>
      <c r="BW850" s="24"/>
      <c r="CB850" s="24"/>
    </row>
    <row r="851" spans="2:80" ht="16" hidden="1" x14ac:dyDescent="0.2">
      <c r="B851" s="54"/>
      <c r="C851" s="54"/>
      <c r="I851" s="55"/>
      <c r="K851" s="22"/>
      <c r="AP851" s="25"/>
      <c r="BB851" s="25"/>
      <c r="BW851" s="24"/>
      <c r="CB851" s="24"/>
    </row>
    <row r="852" spans="2:80" ht="16" hidden="1" x14ac:dyDescent="0.2">
      <c r="B852" s="54"/>
      <c r="C852" s="54"/>
      <c r="I852" s="55"/>
      <c r="K852" s="22"/>
      <c r="AP852" s="25"/>
      <c r="BB852" s="25"/>
      <c r="BW852" s="24"/>
      <c r="CB852" s="24"/>
    </row>
    <row r="853" spans="2:80" ht="16" hidden="1" x14ac:dyDescent="0.2">
      <c r="B853" s="54"/>
      <c r="C853" s="54"/>
      <c r="I853" s="55"/>
      <c r="K853" s="22"/>
      <c r="AP853" s="25"/>
      <c r="BB853" s="25"/>
      <c r="BW853" s="24"/>
      <c r="CB853" s="24"/>
    </row>
    <row r="854" spans="2:80" ht="16" hidden="1" x14ac:dyDescent="0.2">
      <c r="B854" s="54"/>
      <c r="C854" s="54"/>
      <c r="I854" s="55"/>
      <c r="K854" s="22"/>
      <c r="AP854" s="25"/>
      <c r="BB854" s="25"/>
      <c r="BW854" s="24"/>
      <c r="CB854" s="24"/>
    </row>
    <row r="855" spans="2:80" ht="16" hidden="1" x14ac:dyDescent="0.2">
      <c r="B855" s="54"/>
      <c r="C855" s="54"/>
      <c r="I855" s="55"/>
      <c r="K855" s="22"/>
      <c r="AP855" s="25"/>
      <c r="BB855" s="25"/>
      <c r="BW855" s="24"/>
      <c r="CB855" s="24"/>
    </row>
    <row r="856" spans="2:80" ht="16" hidden="1" x14ac:dyDescent="0.2">
      <c r="B856" s="54"/>
      <c r="C856" s="54"/>
      <c r="I856" s="55"/>
      <c r="K856" s="22"/>
      <c r="AP856" s="25"/>
      <c r="BB856" s="25"/>
      <c r="BW856" s="24"/>
      <c r="CB856" s="24"/>
    </row>
    <row r="857" spans="2:80" ht="16" hidden="1" x14ac:dyDescent="0.2">
      <c r="B857" s="54"/>
      <c r="C857" s="54"/>
      <c r="I857" s="55"/>
      <c r="K857" s="22"/>
      <c r="AP857" s="25"/>
      <c r="BB857" s="25"/>
      <c r="BW857" s="24"/>
      <c r="CB857" s="24"/>
    </row>
    <row r="858" spans="2:80" ht="16" hidden="1" x14ac:dyDescent="0.2">
      <c r="B858" s="54"/>
      <c r="C858" s="54"/>
      <c r="I858" s="55"/>
      <c r="K858" s="22"/>
      <c r="AP858" s="25"/>
      <c r="BB858" s="25"/>
      <c r="BW858" s="24"/>
      <c r="CB858" s="24"/>
    </row>
    <row r="859" spans="2:80" ht="16" hidden="1" x14ac:dyDescent="0.2">
      <c r="B859" s="54"/>
      <c r="C859" s="54"/>
      <c r="I859" s="55"/>
      <c r="K859" s="22"/>
      <c r="AP859" s="25"/>
      <c r="BB859" s="25"/>
      <c r="BW859" s="24"/>
      <c r="CB859" s="24"/>
    </row>
    <row r="860" spans="2:80" ht="16" hidden="1" x14ac:dyDescent="0.2">
      <c r="B860" s="54"/>
      <c r="C860" s="54"/>
      <c r="I860" s="55"/>
      <c r="K860" s="22"/>
      <c r="AP860" s="25"/>
      <c r="BB860" s="25"/>
      <c r="BW860" s="24"/>
    </row>
    <row r="861" spans="2:80" ht="16" hidden="1" x14ac:dyDescent="0.2">
      <c r="B861" s="54"/>
      <c r="C861" s="54"/>
      <c r="I861" s="55"/>
      <c r="K861" s="22"/>
      <c r="AP861" s="25"/>
      <c r="BW861" s="24"/>
    </row>
    <row r="862" spans="2:80" ht="16" hidden="1" x14ac:dyDescent="0.2">
      <c r="B862" s="54"/>
      <c r="C862" s="54"/>
      <c r="I862" s="55"/>
      <c r="K862" s="22"/>
      <c r="AP862" s="25"/>
      <c r="BW862" s="24"/>
    </row>
    <row r="863" spans="2:80" ht="16" hidden="1" x14ac:dyDescent="0.2">
      <c r="B863" s="54"/>
      <c r="C863" s="54"/>
      <c r="I863" s="55"/>
      <c r="K863" s="22"/>
      <c r="AP863" s="25"/>
      <c r="BW863" s="24"/>
    </row>
    <row r="864" spans="2:80" ht="16" hidden="1" x14ac:dyDescent="0.2">
      <c r="B864" s="54"/>
      <c r="C864" s="54"/>
      <c r="I864" s="55"/>
      <c r="K864" s="22"/>
      <c r="AP864" s="25"/>
      <c r="BW864" s="24"/>
    </row>
    <row r="865" spans="2:75" ht="16" hidden="1" x14ac:dyDescent="0.2">
      <c r="B865" s="54"/>
      <c r="C865" s="54"/>
      <c r="I865" s="55"/>
      <c r="K865" s="22"/>
      <c r="AP865" s="25"/>
      <c r="BW865" s="24"/>
    </row>
    <row r="866" spans="2:75" ht="16" hidden="1" x14ac:dyDescent="0.2">
      <c r="B866" s="54"/>
      <c r="C866" s="54"/>
      <c r="I866" s="55"/>
      <c r="K866" s="22"/>
      <c r="AP866" s="25"/>
      <c r="BW866" s="24"/>
    </row>
    <row r="867" spans="2:75" ht="16" hidden="1" x14ac:dyDescent="0.2">
      <c r="B867" s="54"/>
      <c r="C867" s="54"/>
      <c r="I867" s="55"/>
      <c r="K867" s="22"/>
      <c r="AP867" s="25"/>
      <c r="BW867" s="24"/>
    </row>
    <row r="868" spans="2:75" ht="16" hidden="1" x14ac:dyDescent="0.2">
      <c r="B868" s="54"/>
      <c r="C868" s="54"/>
      <c r="I868" s="55"/>
      <c r="K868" s="22"/>
      <c r="AP868" s="25"/>
      <c r="BW868" s="24"/>
    </row>
    <row r="869" spans="2:75" ht="16" hidden="1" x14ac:dyDescent="0.2">
      <c r="B869" s="54"/>
      <c r="C869" s="54"/>
      <c r="I869" s="55"/>
      <c r="K869" s="22"/>
      <c r="AP869" s="25"/>
      <c r="BW869" s="24"/>
    </row>
    <row r="870" spans="2:75" ht="16" hidden="1" x14ac:dyDescent="0.2">
      <c r="B870" s="54"/>
      <c r="C870" s="54"/>
      <c r="I870" s="55"/>
      <c r="K870" s="22"/>
      <c r="AP870" s="25"/>
      <c r="BW870" s="24"/>
    </row>
    <row r="871" spans="2:75" ht="16" hidden="1" x14ac:dyDescent="0.2">
      <c r="B871" s="54"/>
      <c r="C871" s="54"/>
      <c r="I871" s="55"/>
      <c r="K871" s="22"/>
      <c r="AP871" s="25"/>
      <c r="BW871" s="24"/>
    </row>
    <row r="872" spans="2:75" ht="16" hidden="1" x14ac:dyDescent="0.2">
      <c r="B872" s="54"/>
      <c r="C872" s="54"/>
      <c r="I872" s="55"/>
      <c r="K872" s="22"/>
      <c r="AP872" s="25"/>
      <c r="BW872" s="24"/>
    </row>
    <row r="873" spans="2:75" ht="16" hidden="1" x14ac:dyDescent="0.2">
      <c r="B873" s="54"/>
      <c r="C873" s="54"/>
      <c r="I873" s="55"/>
      <c r="K873" s="22"/>
      <c r="AP873" s="25"/>
      <c r="BW873" s="24"/>
    </row>
    <row r="874" spans="2:75" ht="16" hidden="1" x14ac:dyDescent="0.2">
      <c r="B874" s="54"/>
      <c r="C874" s="54"/>
      <c r="I874" s="55"/>
      <c r="K874" s="22"/>
      <c r="AP874" s="25"/>
      <c r="BW874" s="24"/>
    </row>
    <row r="875" spans="2:75" ht="16" hidden="1" x14ac:dyDescent="0.2">
      <c r="B875" s="54"/>
      <c r="C875" s="54"/>
      <c r="I875" s="55"/>
      <c r="K875" s="22"/>
      <c r="AP875" s="25"/>
      <c r="BW875" s="24"/>
    </row>
    <row r="876" spans="2:75" ht="16" hidden="1" x14ac:dyDescent="0.2">
      <c r="B876" s="54"/>
      <c r="C876" s="54"/>
      <c r="I876" s="55"/>
      <c r="K876" s="22"/>
      <c r="AP876" s="25"/>
      <c r="BW876" s="24"/>
    </row>
    <row r="877" spans="2:75" ht="16" hidden="1" x14ac:dyDescent="0.2">
      <c r="B877" s="54"/>
      <c r="C877" s="54"/>
      <c r="I877" s="55"/>
      <c r="AP877" s="25"/>
      <c r="BW877" s="24"/>
    </row>
    <row r="878" spans="2:75" ht="16" hidden="1" x14ac:dyDescent="0.2">
      <c r="B878" s="54"/>
      <c r="C878" s="54"/>
      <c r="I878" s="55"/>
      <c r="AP878" s="25"/>
      <c r="BW878" s="24"/>
    </row>
    <row r="879" spans="2:75" ht="16" hidden="1" x14ac:dyDescent="0.2">
      <c r="B879" s="54"/>
      <c r="C879" s="54"/>
      <c r="I879" s="55"/>
      <c r="AP879" s="25"/>
      <c r="BW879" s="24"/>
    </row>
    <row r="880" spans="2:75" ht="16" hidden="1" x14ac:dyDescent="0.2">
      <c r="B880" s="54"/>
      <c r="C880" s="54"/>
      <c r="I880" s="55"/>
      <c r="AP880" s="25"/>
      <c r="BW880" s="24"/>
    </row>
    <row r="881" spans="2:75" ht="16" hidden="1" x14ac:dyDescent="0.2">
      <c r="B881" s="54"/>
      <c r="C881" s="54"/>
      <c r="I881" s="55"/>
      <c r="AP881" s="25"/>
      <c r="BW881" s="24"/>
    </row>
    <row r="882" spans="2:75" ht="16" hidden="1" x14ac:dyDescent="0.2">
      <c r="B882" s="54"/>
      <c r="C882" s="54"/>
      <c r="I882" s="55"/>
      <c r="AP882" s="25"/>
      <c r="BW882" s="24"/>
    </row>
    <row r="883" spans="2:75" ht="16" hidden="1" x14ac:dyDescent="0.2">
      <c r="B883" s="54"/>
      <c r="C883" s="54"/>
      <c r="I883" s="55"/>
      <c r="K883" s="22"/>
      <c r="AP883" s="25"/>
      <c r="BW883" s="24"/>
    </row>
    <row r="884" spans="2:75" ht="16" hidden="1" x14ac:dyDescent="0.2">
      <c r="B884" s="54"/>
      <c r="C884" s="54"/>
      <c r="I884" s="55"/>
      <c r="AP884" s="25"/>
      <c r="BW884" s="24"/>
    </row>
    <row r="885" spans="2:75" ht="16" hidden="1" x14ac:dyDescent="0.2">
      <c r="B885" s="54"/>
      <c r="C885" s="54"/>
      <c r="I885" s="55"/>
      <c r="AP885" s="25"/>
      <c r="BW885" s="24"/>
    </row>
    <row r="886" spans="2:75" ht="16" hidden="1" x14ac:dyDescent="0.2">
      <c r="B886" s="54"/>
      <c r="C886" s="54"/>
      <c r="I886" s="55"/>
      <c r="AP886" s="25"/>
      <c r="BW886" s="24"/>
    </row>
    <row r="887" spans="2:75" ht="16" hidden="1" x14ac:dyDescent="0.2">
      <c r="B887" s="54"/>
      <c r="C887" s="54"/>
      <c r="I887" s="55"/>
      <c r="AP887" s="25"/>
      <c r="BW887" s="24"/>
    </row>
    <row r="888" spans="2:75" ht="16" hidden="1" x14ac:dyDescent="0.2">
      <c r="B888" s="54"/>
      <c r="C888" s="54"/>
      <c r="I888" s="55"/>
      <c r="AP888" s="25"/>
      <c r="BW888" s="24"/>
    </row>
    <row r="889" spans="2:75" ht="16" hidden="1" x14ac:dyDescent="0.2">
      <c r="B889" s="54"/>
      <c r="C889" s="54"/>
      <c r="I889" s="55"/>
      <c r="AP889" s="25"/>
      <c r="BW889" s="24"/>
    </row>
    <row r="890" spans="2:75" ht="16" hidden="1" x14ac:dyDescent="0.2">
      <c r="B890" s="54"/>
      <c r="C890" s="54"/>
      <c r="I890" s="55"/>
      <c r="AP890" s="25"/>
      <c r="BW890" s="24"/>
    </row>
    <row r="891" spans="2:75" ht="16" hidden="1" x14ac:dyDescent="0.2">
      <c r="B891" s="54"/>
      <c r="C891" s="54"/>
      <c r="I891" s="55"/>
      <c r="AP891" s="25"/>
      <c r="BW891" s="24"/>
    </row>
    <row r="892" spans="2:75" ht="16" hidden="1" x14ac:dyDescent="0.2">
      <c r="B892" s="54"/>
      <c r="C892" s="54"/>
      <c r="I892" s="55"/>
      <c r="AP892" s="25"/>
      <c r="BW892" s="24"/>
    </row>
    <row r="893" spans="2:75" ht="16" hidden="1" x14ac:dyDescent="0.2">
      <c r="B893" s="54"/>
      <c r="C893" s="54"/>
      <c r="I893" s="55"/>
      <c r="AP893" s="25"/>
      <c r="BW893" s="24"/>
    </row>
    <row r="894" spans="2:75" ht="16" hidden="1" x14ac:dyDescent="0.2">
      <c r="B894" s="54"/>
      <c r="C894" s="54"/>
      <c r="I894" s="55"/>
      <c r="AP894" s="25"/>
      <c r="BW894" s="24"/>
    </row>
    <row r="895" spans="2:75" ht="16" hidden="1" x14ac:dyDescent="0.2">
      <c r="B895" s="54"/>
      <c r="C895" s="54"/>
      <c r="I895" s="55"/>
      <c r="AP895" s="25"/>
      <c r="BW895" s="24"/>
    </row>
    <row r="896" spans="2:75" ht="16" hidden="1" x14ac:dyDescent="0.2">
      <c r="B896" s="54"/>
      <c r="C896" s="54"/>
      <c r="I896" s="55"/>
      <c r="AP896" s="25"/>
      <c r="BW896" s="24"/>
    </row>
    <row r="897" spans="2:75" ht="16" hidden="1" x14ac:dyDescent="0.2">
      <c r="B897" s="54"/>
      <c r="C897" s="54"/>
      <c r="I897" s="55"/>
      <c r="AP897" s="25"/>
      <c r="BW897" s="24"/>
    </row>
    <row r="898" spans="2:75" ht="16" hidden="1" x14ac:dyDescent="0.2">
      <c r="B898" s="54"/>
      <c r="C898" s="54"/>
      <c r="I898" s="55"/>
      <c r="AP898" s="25"/>
      <c r="BW898" s="24"/>
    </row>
    <row r="899" spans="2:75" ht="16" hidden="1" x14ac:dyDescent="0.2">
      <c r="B899" s="54"/>
      <c r="C899" s="54"/>
      <c r="I899" s="55"/>
      <c r="AP899" s="25"/>
      <c r="BW899" s="24"/>
    </row>
    <row r="900" spans="2:75" ht="16" hidden="1" x14ac:dyDescent="0.2">
      <c r="B900" s="54"/>
      <c r="C900" s="54"/>
      <c r="I900" s="55"/>
      <c r="AP900" s="25"/>
      <c r="BW900" s="24"/>
    </row>
    <row r="901" spans="2:75" ht="16" hidden="1" x14ac:dyDescent="0.2">
      <c r="B901" s="54"/>
      <c r="C901" s="54"/>
      <c r="I901" s="55"/>
      <c r="AP901" s="25"/>
      <c r="BW901" s="24"/>
    </row>
    <row r="902" spans="2:75" ht="16" hidden="1" x14ac:dyDescent="0.2">
      <c r="B902" s="54"/>
      <c r="C902" s="54"/>
      <c r="I902" s="55"/>
      <c r="AP902" s="25"/>
      <c r="BW902" s="24"/>
    </row>
    <row r="903" spans="2:75" ht="16" hidden="1" x14ac:dyDescent="0.2">
      <c r="B903" s="54"/>
      <c r="C903" s="54"/>
      <c r="I903" s="55"/>
      <c r="AP903" s="25"/>
      <c r="BW903" s="24"/>
    </row>
    <row r="904" spans="2:75" ht="16" hidden="1" x14ac:dyDescent="0.2">
      <c r="B904" s="54"/>
      <c r="C904" s="54"/>
      <c r="I904" s="55"/>
      <c r="AP904" s="25"/>
      <c r="BW904" s="24"/>
    </row>
    <row r="905" spans="2:75" ht="16" hidden="1" x14ac:dyDescent="0.2">
      <c r="B905" s="54"/>
      <c r="C905" s="54"/>
      <c r="I905" s="55"/>
      <c r="AP905" s="25"/>
      <c r="BW905" s="24"/>
    </row>
    <row r="906" spans="2:75" ht="16" hidden="1" x14ac:dyDescent="0.2">
      <c r="B906" s="54"/>
      <c r="C906" s="54"/>
      <c r="I906" s="55"/>
      <c r="AP906" s="25"/>
      <c r="BW906" s="24"/>
    </row>
    <row r="907" spans="2:75" ht="16" hidden="1" x14ac:dyDescent="0.2">
      <c r="B907" s="54"/>
      <c r="C907" s="54"/>
      <c r="I907" s="55"/>
      <c r="AP907" s="25"/>
    </row>
    <row r="908" spans="2:75" ht="16" hidden="1" x14ac:dyDescent="0.2">
      <c r="B908" s="54"/>
      <c r="C908" s="54"/>
      <c r="I908" s="55"/>
      <c r="AP908" s="25"/>
    </row>
    <row r="909" spans="2:75" ht="16" hidden="1" x14ac:dyDescent="0.2">
      <c r="B909" s="54"/>
      <c r="C909" s="54"/>
      <c r="I909" s="55"/>
      <c r="AP909" s="25"/>
    </row>
    <row r="910" spans="2:75" ht="16" hidden="1" x14ac:dyDescent="0.2">
      <c r="B910" s="54"/>
      <c r="C910" s="54"/>
      <c r="I910" s="55"/>
      <c r="AP910" s="25"/>
    </row>
    <row r="911" spans="2:75" ht="16" hidden="1" x14ac:dyDescent="0.2">
      <c r="B911" s="54"/>
      <c r="C911" s="54"/>
      <c r="I911" s="55"/>
      <c r="AP911" s="25"/>
    </row>
    <row r="912" spans="2:75" ht="16" hidden="1" x14ac:dyDescent="0.2">
      <c r="B912" s="54"/>
      <c r="C912" s="54"/>
      <c r="I912" s="55"/>
      <c r="AP912" s="25"/>
    </row>
    <row r="913" spans="2:42" ht="16" hidden="1" x14ac:dyDescent="0.2">
      <c r="B913" s="54"/>
      <c r="C913" s="54"/>
      <c r="I913" s="55"/>
      <c r="AP913" s="25"/>
    </row>
    <row r="914" spans="2:42" ht="16" hidden="1" x14ac:dyDescent="0.2">
      <c r="B914" s="54"/>
      <c r="C914" s="54"/>
      <c r="I914" s="55"/>
      <c r="AP914" s="25"/>
    </row>
    <row r="915" spans="2:42" ht="16" hidden="1" x14ac:dyDescent="0.2">
      <c r="B915" s="54"/>
      <c r="C915" s="54"/>
      <c r="I915" s="55"/>
      <c r="AP915" s="25"/>
    </row>
    <row r="916" spans="2:42" ht="16" hidden="1" x14ac:dyDescent="0.2">
      <c r="B916" s="54"/>
      <c r="C916" s="54"/>
      <c r="I916" s="55"/>
      <c r="AP916" s="25"/>
    </row>
    <row r="917" spans="2:42" ht="16" hidden="1" x14ac:dyDescent="0.2">
      <c r="B917" s="54"/>
      <c r="C917" s="54"/>
      <c r="I917" s="55"/>
      <c r="AP917" s="25"/>
    </row>
    <row r="918" spans="2:42" ht="16" hidden="1" x14ac:dyDescent="0.2">
      <c r="B918" s="54"/>
      <c r="C918" s="54"/>
      <c r="I918" s="55"/>
      <c r="AP918" s="25"/>
    </row>
    <row r="919" spans="2:42" ht="16" hidden="1" x14ac:dyDescent="0.2">
      <c r="B919" s="54"/>
      <c r="C919" s="54"/>
      <c r="I919" s="55"/>
    </row>
    <row r="920" spans="2:42" ht="16" hidden="1" x14ac:dyDescent="0.2">
      <c r="B920" s="54"/>
      <c r="C920" s="54"/>
      <c r="I920" s="55"/>
    </row>
    <row r="921" spans="2:42" ht="16" hidden="1" x14ac:dyDescent="0.2">
      <c r="B921" s="54"/>
      <c r="C921" s="54"/>
      <c r="I921" s="55"/>
    </row>
    <row r="922" spans="2:42" ht="16" hidden="1" x14ac:dyDescent="0.2">
      <c r="B922" s="54"/>
      <c r="C922" s="54"/>
      <c r="I922" s="55"/>
    </row>
    <row r="923" spans="2:42" ht="16" hidden="1" x14ac:dyDescent="0.2">
      <c r="B923" s="54"/>
      <c r="C923" s="54"/>
      <c r="I923" s="55"/>
    </row>
    <row r="924" spans="2:42" ht="16" hidden="1" x14ac:dyDescent="0.2">
      <c r="B924" s="54"/>
      <c r="C924" s="54"/>
      <c r="I924" s="55"/>
    </row>
    <row r="925" spans="2:42" ht="16" hidden="1" x14ac:dyDescent="0.2">
      <c r="B925" s="54"/>
      <c r="C925" s="54"/>
      <c r="I925" s="55"/>
    </row>
    <row r="926" spans="2:42" ht="16" hidden="1" x14ac:dyDescent="0.2">
      <c r="B926" s="54"/>
      <c r="C926" s="54"/>
      <c r="I926" s="55"/>
    </row>
    <row r="927" spans="2:42" ht="16" hidden="1" x14ac:dyDescent="0.2">
      <c r="B927" s="54"/>
      <c r="C927" s="54"/>
      <c r="I927" s="55"/>
    </row>
    <row r="928" spans="2:42" ht="16" hidden="1" x14ac:dyDescent="0.2">
      <c r="B928" s="54"/>
      <c r="C928" s="54"/>
      <c r="I928" s="55"/>
    </row>
    <row r="929" spans="1:94" ht="16" hidden="1" x14ac:dyDescent="0.2">
      <c r="B929" s="54"/>
      <c r="C929" s="54"/>
      <c r="I929" s="55"/>
    </row>
    <row r="930" spans="1:94" ht="16" hidden="1" x14ac:dyDescent="0.2">
      <c r="B930" s="54"/>
      <c r="C930" s="54"/>
      <c r="I930" s="55"/>
    </row>
    <row r="931" spans="1:94" ht="16" hidden="1" x14ac:dyDescent="0.2">
      <c r="B931" s="54"/>
      <c r="C931" s="54"/>
      <c r="I931" s="55"/>
    </row>
    <row r="932" spans="1:94" ht="16" hidden="1" x14ac:dyDescent="0.2">
      <c r="B932" s="54"/>
      <c r="C932" s="54"/>
      <c r="I932" s="55"/>
    </row>
    <row r="933" spans="1:94" ht="16" hidden="1" x14ac:dyDescent="0.2">
      <c r="B933" s="54"/>
      <c r="C933" s="54"/>
      <c r="I933" s="55"/>
    </row>
    <row r="934" spans="1:94" ht="16" hidden="1" x14ac:dyDescent="0.2">
      <c r="B934" s="54"/>
      <c r="C934" s="54"/>
      <c r="I934" s="55"/>
    </row>
    <row r="935" spans="1:94" ht="16" hidden="1" x14ac:dyDescent="0.2">
      <c r="B935" s="54"/>
      <c r="C935" s="54"/>
      <c r="I935" s="55"/>
    </row>
    <row r="936" spans="1:94" ht="16" hidden="1" x14ac:dyDescent="0.2">
      <c r="B936" s="54"/>
      <c r="C936" s="54"/>
      <c r="I936" s="55"/>
    </row>
    <row r="937" spans="1:94" ht="16" hidden="1" x14ac:dyDescent="0.2">
      <c r="B937" s="54"/>
      <c r="C937" s="54"/>
      <c r="I937" s="55"/>
    </row>
    <row r="938" spans="1:94" ht="16" hidden="1" x14ac:dyDescent="0.2">
      <c r="B938" s="54"/>
      <c r="C938" s="54"/>
      <c r="I938" s="55"/>
    </row>
    <row r="939" spans="1:94" ht="16" hidden="1" x14ac:dyDescent="0.2">
      <c r="B939" s="54"/>
      <c r="C939" s="54"/>
      <c r="I939" s="55"/>
    </row>
    <row r="940" spans="1:94" s="67" customFormat="1" ht="16" hidden="1" x14ac:dyDescent="0.2">
      <c r="A940"/>
      <c r="B940" s="54"/>
      <c r="C940" s="54"/>
      <c r="D940"/>
      <c r="E940"/>
      <c r="F940"/>
      <c r="G940"/>
      <c r="H940"/>
      <c r="I940" s="76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</row>
    <row r="941" spans="1:94" s="67" customFormat="1" ht="16" hidden="1" x14ac:dyDescent="0.2">
      <c r="A941"/>
      <c r="C941" s="68"/>
      <c r="I941" s="69"/>
    </row>
    <row r="942" spans="1:94" s="67" customFormat="1" ht="16" hidden="1" x14ac:dyDescent="0.2">
      <c r="A942"/>
      <c r="C942" s="68"/>
      <c r="I942" s="69"/>
    </row>
    <row r="943" spans="1:94" s="67" customFormat="1" ht="16" hidden="1" x14ac:dyDescent="0.2">
      <c r="A943"/>
      <c r="C943" s="68"/>
      <c r="I943" s="69"/>
    </row>
    <row r="944" spans="1:94" ht="16" hidden="1" x14ac:dyDescent="0.2">
      <c r="B944" s="67"/>
      <c r="C944" s="68"/>
      <c r="D944" s="67"/>
      <c r="E944" s="67"/>
      <c r="F944" s="67"/>
      <c r="G944" s="67"/>
      <c r="H944" s="67"/>
      <c r="I944" s="69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  <c r="AM944" s="67"/>
      <c r="AN944" s="67"/>
      <c r="AO944" s="67"/>
      <c r="AP944" s="67"/>
      <c r="AQ944" s="67"/>
      <c r="AR944" s="67"/>
      <c r="AS944" s="67"/>
      <c r="AT944" s="67"/>
      <c r="AU944" s="67"/>
      <c r="AV944" s="67"/>
      <c r="AW944" s="67"/>
      <c r="AX944" s="67"/>
      <c r="AY944" s="67"/>
      <c r="AZ944" s="67"/>
      <c r="BA944" s="67"/>
      <c r="BB944" s="67"/>
      <c r="BC944" s="67"/>
      <c r="BD944" s="67"/>
      <c r="BE944" s="67"/>
      <c r="BF944" s="67"/>
      <c r="BG944" s="67"/>
      <c r="BH944" s="67"/>
      <c r="BI944" s="67"/>
      <c r="BJ944" s="67"/>
      <c r="BK944" s="67"/>
      <c r="BL944" s="67"/>
      <c r="BM944" s="67"/>
      <c r="BN944" s="67"/>
      <c r="BO944" s="67"/>
      <c r="BP944" s="67"/>
      <c r="BQ944" s="67"/>
      <c r="BR944" s="67"/>
      <c r="BS944" s="67"/>
      <c r="BT944" s="67"/>
      <c r="BU944" s="67"/>
      <c r="BV944" s="67"/>
      <c r="BW944" s="67"/>
      <c r="BX944" s="67"/>
      <c r="BY944" s="67"/>
      <c r="BZ944" s="67"/>
      <c r="CA944" s="67"/>
      <c r="CB944" s="67"/>
      <c r="CC944" s="67"/>
      <c r="CD944" s="67"/>
      <c r="CE944" s="67"/>
      <c r="CF944" s="67"/>
      <c r="CG944" s="67"/>
      <c r="CH944" s="67"/>
      <c r="CI944" s="67"/>
      <c r="CJ944" s="67"/>
      <c r="CK944" s="67"/>
      <c r="CL944" s="67"/>
      <c r="CM944" s="67"/>
      <c r="CN944" s="67"/>
      <c r="CO944" s="67"/>
      <c r="CP944" s="67"/>
    </row>
    <row r="945" spans="3:9" ht="16" hidden="1" x14ac:dyDescent="0.2">
      <c r="C945" s="54"/>
      <c r="I945" s="57"/>
    </row>
    <row r="946" spans="3:9" ht="16" hidden="1" x14ac:dyDescent="0.2">
      <c r="C946" s="54"/>
      <c r="I946" s="57"/>
    </row>
    <row r="947" spans="3:9" ht="16" hidden="1" x14ac:dyDescent="0.2">
      <c r="C947" s="54"/>
      <c r="I947" s="57"/>
    </row>
    <row r="948" spans="3:9" ht="16" hidden="1" x14ac:dyDescent="0.2">
      <c r="C948" s="54"/>
      <c r="I948" s="57"/>
    </row>
    <row r="949" spans="3:9" ht="16" hidden="1" x14ac:dyDescent="0.2">
      <c r="C949" s="54"/>
      <c r="I949" s="57"/>
    </row>
    <row r="950" spans="3:9" ht="16" hidden="1" x14ac:dyDescent="0.2">
      <c r="C950" s="54"/>
      <c r="I950" s="57"/>
    </row>
    <row r="951" spans="3:9" ht="16" hidden="1" x14ac:dyDescent="0.2">
      <c r="C951" s="54"/>
      <c r="I951" s="57"/>
    </row>
    <row r="952" spans="3:9" ht="16" hidden="1" x14ac:dyDescent="0.2">
      <c r="C952" s="54"/>
      <c r="I952" s="57"/>
    </row>
    <row r="953" spans="3:9" ht="16" hidden="1" x14ac:dyDescent="0.2">
      <c r="C953" s="54"/>
      <c r="I953" s="57"/>
    </row>
    <row r="954" spans="3:9" ht="16" hidden="1" x14ac:dyDescent="0.2">
      <c r="C954" s="54"/>
      <c r="I954" s="57"/>
    </row>
    <row r="955" spans="3:9" ht="16" hidden="1" x14ac:dyDescent="0.2">
      <c r="C955" s="54"/>
      <c r="I955" s="57"/>
    </row>
    <row r="956" spans="3:9" ht="16" hidden="1" x14ac:dyDescent="0.2">
      <c r="C956" s="54"/>
      <c r="I956" s="57"/>
    </row>
    <row r="957" spans="3:9" ht="16" hidden="1" x14ac:dyDescent="0.2">
      <c r="C957" s="54"/>
      <c r="I957" s="57"/>
    </row>
    <row r="958" spans="3:9" ht="16" hidden="1" x14ac:dyDescent="0.2">
      <c r="C958" s="54"/>
      <c r="I958" s="57"/>
    </row>
    <row r="959" spans="3:9" ht="16" hidden="1" x14ac:dyDescent="0.2">
      <c r="C959" s="54"/>
      <c r="I959" s="57"/>
    </row>
    <row r="960" spans="3:9" ht="16" hidden="1" x14ac:dyDescent="0.2">
      <c r="C960" s="54"/>
      <c r="I960" s="57"/>
    </row>
    <row r="961" spans="3:9" ht="16" hidden="1" x14ac:dyDescent="0.2">
      <c r="C961" s="54"/>
      <c r="I961" s="57"/>
    </row>
    <row r="962" spans="3:9" ht="16" hidden="1" x14ac:dyDescent="0.2">
      <c r="C962" s="54"/>
      <c r="I962" s="57"/>
    </row>
    <row r="963" spans="3:9" ht="16" hidden="1" x14ac:dyDescent="0.2">
      <c r="C963" s="54"/>
      <c r="I963" s="57"/>
    </row>
    <row r="964" spans="3:9" ht="16" hidden="1" x14ac:dyDescent="0.2">
      <c r="C964" s="54"/>
      <c r="I964" s="57"/>
    </row>
    <row r="965" spans="3:9" ht="16" hidden="1" x14ac:dyDescent="0.2">
      <c r="C965" s="54"/>
      <c r="I965" s="57"/>
    </row>
    <row r="966" spans="3:9" ht="16" hidden="1" x14ac:dyDescent="0.2">
      <c r="C966" s="54"/>
      <c r="I966" s="57"/>
    </row>
    <row r="967" spans="3:9" ht="16" hidden="1" x14ac:dyDescent="0.2">
      <c r="C967" s="54"/>
      <c r="I967" s="57"/>
    </row>
    <row r="968" spans="3:9" ht="16" hidden="1" x14ac:dyDescent="0.2">
      <c r="C968" s="54"/>
      <c r="I968" s="57"/>
    </row>
    <row r="969" spans="3:9" ht="16" hidden="1" x14ac:dyDescent="0.2">
      <c r="C969" s="54"/>
      <c r="I969" s="57"/>
    </row>
    <row r="970" spans="3:9" ht="16" hidden="1" x14ac:dyDescent="0.2">
      <c r="C970" s="54"/>
      <c r="I970" s="57"/>
    </row>
    <row r="971" spans="3:9" ht="16" hidden="1" x14ac:dyDescent="0.2">
      <c r="C971" s="54"/>
      <c r="I971" s="57"/>
    </row>
    <row r="972" spans="3:9" ht="16" hidden="1" x14ac:dyDescent="0.2">
      <c r="C972" s="54"/>
      <c r="I972" s="57"/>
    </row>
    <row r="973" spans="3:9" ht="16" hidden="1" x14ac:dyDescent="0.2">
      <c r="C973" s="54"/>
      <c r="I973" s="57"/>
    </row>
    <row r="974" spans="3:9" ht="16" hidden="1" x14ac:dyDescent="0.2">
      <c r="C974" s="54"/>
      <c r="I974" s="57"/>
    </row>
    <row r="975" spans="3:9" ht="16" hidden="1" x14ac:dyDescent="0.2">
      <c r="C975" s="54"/>
      <c r="I975" s="57"/>
    </row>
    <row r="976" spans="3:9" ht="16" hidden="1" x14ac:dyDescent="0.2">
      <c r="C976" s="54"/>
      <c r="I976" s="57"/>
    </row>
    <row r="977" spans="3:9" ht="16" hidden="1" x14ac:dyDescent="0.2">
      <c r="C977" s="54"/>
      <c r="I977" s="57"/>
    </row>
    <row r="978" spans="3:9" ht="16" hidden="1" x14ac:dyDescent="0.2">
      <c r="C978" s="54"/>
      <c r="I978" s="57"/>
    </row>
    <row r="979" spans="3:9" ht="16" hidden="1" x14ac:dyDescent="0.2">
      <c r="C979" s="54"/>
      <c r="I979" s="57"/>
    </row>
    <row r="980" spans="3:9" ht="16" hidden="1" x14ac:dyDescent="0.2">
      <c r="C980" s="54"/>
      <c r="I980" s="57"/>
    </row>
    <row r="981" spans="3:9" ht="16" hidden="1" x14ac:dyDescent="0.2">
      <c r="C981" s="54"/>
      <c r="I981" s="57"/>
    </row>
    <row r="982" spans="3:9" ht="16" hidden="1" x14ac:dyDescent="0.2">
      <c r="C982" s="54"/>
      <c r="I982" s="57"/>
    </row>
    <row r="983" spans="3:9" ht="16" hidden="1" x14ac:dyDescent="0.2">
      <c r="C983" s="54"/>
      <c r="I983" s="57"/>
    </row>
    <row r="984" spans="3:9" ht="16" hidden="1" x14ac:dyDescent="0.2">
      <c r="C984" s="54"/>
      <c r="I984" s="57"/>
    </row>
    <row r="985" spans="3:9" ht="16" hidden="1" x14ac:dyDescent="0.2">
      <c r="C985" s="54"/>
      <c r="I985" s="57"/>
    </row>
    <row r="986" spans="3:9" ht="16" hidden="1" x14ac:dyDescent="0.2">
      <c r="C986" s="54"/>
      <c r="I986" s="57"/>
    </row>
    <row r="987" spans="3:9" ht="16" hidden="1" x14ac:dyDescent="0.2">
      <c r="C987" s="54"/>
      <c r="I987" s="57"/>
    </row>
    <row r="988" spans="3:9" ht="16" hidden="1" x14ac:dyDescent="0.2">
      <c r="C988" s="54"/>
      <c r="I988" s="57"/>
    </row>
    <row r="989" spans="3:9" ht="16" hidden="1" x14ac:dyDescent="0.2">
      <c r="C989" s="54"/>
      <c r="I989" s="57"/>
    </row>
    <row r="990" spans="3:9" ht="16" hidden="1" x14ac:dyDescent="0.2">
      <c r="C990" s="54"/>
      <c r="I990" s="57"/>
    </row>
    <row r="991" spans="3:9" ht="16" hidden="1" x14ac:dyDescent="0.2">
      <c r="C991" s="54"/>
      <c r="I991" s="57"/>
    </row>
    <row r="992" spans="3:9" ht="16" hidden="1" x14ac:dyDescent="0.2">
      <c r="C992" s="54"/>
      <c r="I992" s="57"/>
    </row>
    <row r="993" spans="3:9" ht="16" hidden="1" x14ac:dyDescent="0.2">
      <c r="C993" s="54"/>
      <c r="I993" s="57"/>
    </row>
    <row r="994" spans="3:9" ht="16" hidden="1" x14ac:dyDescent="0.2">
      <c r="C994" s="54"/>
      <c r="I994" s="57"/>
    </row>
    <row r="995" spans="3:9" ht="16" hidden="1" x14ac:dyDescent="0.2">
      <c r="C995" s="54"/>
      <c r="I995" s="57"/>
    </row>
    <row r="996" spans="3:9" ht="16" hidden="1" x14ac:dyDescent="0.2">
      <c r="C996" s="54"/>
      <c r="I996" s="57"/>
    </row>
    <row r="997" spans="3:9" ht="16" hidden="1" x14ac:dyDescent="0.2">
      <c r="C997" s="54"/>
      <c r="I997" s="57"/>
    </row>
    <row r="998" spans="3:9" ht="16" hidden="1" x14ac:dyDescent="0.2">
      <c r="C998" s="54"/>
      <c r="I998" s="57"/>
    </row>
    <row r="999" spans="3:9" ht="16" hidden="1" x14ac:dyDescent="0.2">
      <c r="C999" s="54"/>
      <c r="I999" s="57"/>
    </row>
    <row r="1000" spans="3:9" ht="16" hidden="1" x14ac:dyDescent="0.2">
      <c r="C1000" s="54"/>
      <c r="I1000" s="57"/>
    </row>
    <row r="1001" spans="3:9" ht="16" hidden="1" x14ac:dyDescent="0.2">
      <c r="C1001" s="54"/>
      <c r="I1001" s="57"/>
    </row>
    <row r="1002" spans="3:9" ht="16" hidden="1" x14ac:dyDescent="0.2">
      <c r="C1002" s="54"/>
      <c r="I1002" s="57"/>
    </row>
    <row r="1003" spans="3:9" ht="16" hidden="1" x14ac:dyDescent="0.2">
      <c r="C1003" s="54"/>
      <c r="I1003" s="57"/>
    </row>
    <row r="1004" spans="3:9" ht="16" hidden="1" x14ac:dyDescent="0.2">
      <c r="C1004" s="54"/>
      <c r="I1004" s="57"/>
    </row>
    <row r="1005" spans="3:9" ht="16" hidden="1" x14ac:dyDescent="0.2">
      <c r="C1005" s="54"/>
      <c r="I1005" s="57"/>
    </row>
    <row r="1006" spans="3:9" ht="16" hidden="1" x14ac:dyDescent="0.2">
      <c r="C1006" s="54"/>
      <c r="I1006" s="57"/>
    </row>
    <row r="1007" spans="3:9" ht="16" hidden="1" x14ac:dyDescent="0.2">
      <c r="C1007" s="54"/>
      <c r="I1007" s="57"/>
    </row>
    <row r="1008" spans="3:9" ht="16" hidden="1" x14ac:dyDescent="0.2">
      <c r="C1008" s="54"/>
      <c r="I1008" s="57"/>
    </row>
    <row r="1009" spans="3:9" ht="16" hidden="1" x14ac:dyDescent="0.2">
      <c r="C1009" s="54"/>
      <c r="I1009" s="57"/>
    </row>
    <row r="1010" spans="3:9" ht="16" hidden="1" x14ac:dyDescent="0.2">
      <c r="C1010" s="54"/>
      <c r="I1010" s="57"/>
    </row>
    <row r="1011" spans="3:9" ht="16" hidden="1" x14ac:dyDescent="0.2">
      <c r="C1011" s="54"/>
      <c r="I1011" s="57"/>
    </row>
    <row r="1012" spans="3:9" ht="16" hidden="1" x14ac:dyDescent="0.2">
      <c r="C1012" s="54"/>
      <c r="I1012" s="57"/>
    </row>
    <row r="1013" spans="3:9" ht="16" hidden="1" x14ac:dyDescent="0.2">
      <c r="C1013" s="54"/>
      <c r="I1013" s="57"/>
    </row>
    <row r="1014" spans="3:9" ht="16" hidden="1" x14ac:dyDescent="0.2">
      <c r="C1014" s="54"/>
      <c r="I1014" s="57"/>
    </row>
    <row r="1015" spans="3:9" ht="16" hidden="1" x14ac:dyDescent="0.2">
      <c r="C1015" s="54"/>
      <c r="I1015" s="57"/>
    </row>
    <row r="1016" spans="3:9" ht="16" hidden="1" x14ac:dyDescent="0.2">
      <c r="C1016" s="54"/>
      <c r="I1016" s="57"/>
    </row>
    <row r="1017" spans="3:9" ht="16" hidden="1" x14ac:dyDescent="0.2">
      <c r="C1017" s="54"/>
      <c r="I1017" s="57"/>
    </row>
    <row r="1018" spans="3:9" ht="16" hidden="1" x14ac:dyDescent="0.2">
      <c r="C1018" s="54"/>
      <c r="I1018" s="57"/>
    </row>
    <row r="1019" spans="3:9" ht="16" hidden="1" x14ac:dyDescent="0.2">
      <c r="C1019" s="54"/>
      <c r="I1019" s="56"/>
    </row>
    <row r="1020" spans="3:9" ht="16" hidden="1" x14ac:dyDescent="0.2">
      <c r="C1020" s="54"/>
      <c r="I1020" s="57"/>
    </row>
    <row r="1021" spans="3:9" ht="16" hidden="1" x14ac:dyDescent="0.2">
      <c r="C1021" s="54"/>
      <c r="I1021" s="57"/>
    </row>
    <row r="1022" spans="3:9" ht="16" hidden="1" x14ac:dyDescent="0.2">
      <c r="C1022" s="54"/>
      <c r="I1022" s="57"/>
    </row>
    <row r="1023" spans="3:9" ht="16" hidden="1" x14ac:dyDescent="0.2">
      <c r="C1023" s="54"/>
      <c r="I1023" s="57"/>
    </row>
    <row r="1024" spans="3:9" ht="16" hidden="1" x14ac:dyDescent="0.2">
      <c r="C1024" s="54"/>
      <c r="I1024" s="57"/>
    </row>
    <row r="1025" spans="3:9" ht="16" hidden="1" x14ac:dyDescent="0.2">
      <c r="C1025" s="54"/>
      <c r="I1025" s="57"/>
    </row>
    <row r="1026" spans="3:9" ht="16" hidden="1" x14ac:dyDescent="0.2">
      <c r="C1026" s="54"/>
      <c r="I1026" s="57"/>
    </row>
    <row r="1027" spans="3:9" ht="16" hidden="1" x14ac:dyDescent="0.2">
      <c r="C1027" s="54"/>
      <c r="I1027" s="57"/>
    </row>
    <row r="1028" spans="3:9" ht="16" hidden="1" x14ac:dyDescent="0.2">
      <c r="C1028" s="54"/>
      <c r="I1028" s="57"/>
    </row>
    <row r="1029" spans="3:9" ht="16" hidden="1" x14ac:dyDescent="0.2">
      <c r="C1029" s="54"/>
      <c r="I1029" s="57"/>
    </row>
    <row r="1030" spans="3:9" ht="16" hidden="1" x14ac:dyDescent="0.2">
      <c r="C1030" s="54"/>
      <c r="I1030" s="57"/>
    </row>
    <row r="1031" spans="3:9" ht="16" hidden="1" x14ac:dyDescent="0.2">
      <c r="C1031" s="54"/>
      <c r="I1031" s="57"/>
    </row>
    <row r="1032" spans="3:9" ht="16" hidden="1" x14ac:dyDescent="0.2">
      <c r="C1032" s="54"/>
      <c r="I1032" s="57"/>
    </row>
    <row r="1033" spans="3:9" ht="16" hidden="1" x14ac:dyDescent="0.2">
      <c r="C1033" s="54"/>
      <c r="I1033" s="57"/>
    </row>
    <row r="1034" spans="3:9" ht="16" hidden="1" x14ac:dyDescent="0.2">
      <c r="C1034" s="54"/>
      <c r="I1034" s="57"/>
    </row>
    <row r="1035" spans="3:9" ht="16" hidden="1" x14ac:dyDescent="0.2">
      <c r="C1035" s="54"/>
      <c r="I1035" s="57"/>
    </row>
    <row r="1036" spans="3:9" ht="16" hidden="1" x14ac:dyDescent="0.2">
      <c r="C1036" s="54"/>
      <c r="I1036" s="57"/>
    </row>
    <row r="1037" spans="3:9" ht="16" hidden="1" x14ac:dyDescent="0.2">
      <c r="C1037" s="54"/>
      <c r="I1037" s="57"/>
    </row>
    <row r="1038" spans="3:9" ht="16" hidden="1" x14ac:dyDescent="0.2">
      <c r="C1038" s="54"/>
      <c r="I1038" s="57"/>
    </row>
    <row r="1039" spans="3:9" ht="16" hidden="1" x14ac:dyDescent="0.2">
      <c r="C1039" s="54"/>
      <c r="I1039" s="57"/>
    </row>
    <row r="1040" spans="3:9" ht="16" hidden="1" x14ac:dyDescent="0.2">
      <c r="C1040" s="54"/>
      <c r="I1040" s="57"/>
    </row>
    <row r="1041" spans="3:9" ht="16" hidden="1" x14ac:dyDescent="0.2">
      <c r="C1041" s="54"/>
      <c r="I1041" s="57"/>
    </row>
    <row r="1042" spans="3:9" ht="16" hidden="1" x14ac:dyDescent="0.2">
      <c r="C1042" s="54"/>
      <c r="I1042" s="57"/>
    </row>
    <row r="1043" spans="3:9" ht="16" hidden="1" x14ac:dyDescent="0.2">
      <c r="C1043" s="54"/>
      <c r="I1043" s="57"/>
    </row>
    <row r="1044" spans="3:9" ht="16" hidden="1" x14ac:dyDescent="0.2">
      <c r="C1044" s="54"/>
      <c r="I1044" s="57"/>
    </row>
    <row r="1045" spans="3:9" ht="16" hidden="1" x14ac:dyDescent="0.2">
      <c r="C1045" s="54"/>
      <c r="I1045" s="57"/>
    </row>
    <row r="1046" spans="3:9" ht="16" hidden="1" x14ac:dyDescent="0.2">
      <c r="C1046" s="54"/>
      <c r="I1046" s="57"/>
    </row>
    <row r="1047" spans="3:9" ht="16" hidden="1" x14ac:dyDescent="0.2">
      <c r="C1047" s="54"/>
      <c r="I1047" s="57"/>
    </row>
    <row r="1048" spans="3:9" ht="16" hidden="1" x14ac:dyDescent="0.2">
      <c r="C1048" s="54"/>
      <c r="I1048" s="57"/>
    </row>
    <row r="1049" spans="3:9" ht="16" hidden="1" x14ac:dyDescent="0.2">
      <c r="C1049" s="54"/>
      <c r="I1049" s="57"/>
    </row>
    <row r="1050" spans="3:9" ht="16" hidden="1" x14ac:dyDescent="0.2">
      <c r="C1050" s="54"/>
      <c r="I1050" s="57"/>
    </row>
    <row r="1051" spans="3:9" ht="16" hidden="1" x14ac:dyDescent="0.2">
      <c r="C1051" s="54"/>
      <c r="I1051" s="57"/>
    </row>
    <row r="1052" spans="3:9" ht="16" hidden="1" x14ac:dyDescent="0.2">
      <c r="C1052" s="54"/>
      <c r="I1052" s="57"/>
    </row>
    <row r="1053" spans="3:9" ht="16" hidden="1" x14ac:dyDescent="0.2">
      <c r="C1053" s="54"/>
      <c r="I1053" s="57"/>
    </row>
    <row r="1054" spans="3:9" ht="16" hidden="1" x14ac:dyDescent="0.2">
      <c r="C1054" s="54"/>
      <c r="I1054" s="57"/>
    </row>
    <row r="1055" spans="3:9" ht="16" hidden="1" x14ac:dyDescent="0.2">
      <c r="C1055" s="54"/>
      <c r="I1055" s="57"/>
    </row>
    <row r="1056" spans="3:9" ht="16" hidden="1" x14ac:dyDescent="0.2">
      <c r="C1056" s="54"/>
      <c r="I1056" s="57"/>
    </row>
    <row r="1057" spans="3:9" ht="16" hidden="1" x14ac:dyDescent="0.2">
      <c r="C1057" s="54"/>
      <c r="I1057" s="57"/>
    </row>
    <row r="1058" spans="3:9" ht="16" hidden="1" x14ac:dyDescent="0.2">
      <c r="C1058" s="54"/>
      <c r="I1058" s="57"/>
    </row>
    <row r="1059" spans="3:9" ht="16" hidden="1" x14ac:dyDescent="0.2">
      <c r="C1059" s="54"/>
      <c r="I1059" s="57"/>
    </row>
    <row r="1060" spans="3:9" ht="16" hidden="1" x14ac:dyDescent="0.2">
      <c r="C1060" s="54"/>
      <c r="I1060" s="57"/>
    </row>
    <row r="1061" spans="3:9" ht="16" hidden="1" x14ac:dyDescent="0.2">
      <c r="C1061" s="54"/>
      <c r="I1061" s="57"/>
    </row>
    <row r="1062" spans="3:9" ht="16" hidden="1" x14ac:dyDescent="0.2">
      <c r="C1062" s="54"/>
      <c r="I1062" s="57"/>
    </row>
    <row r="1063" spans="3:9" ht="16" hidden="1" x14ac:dyDescent="0.2">
      <c r="C1063" s="54"/>
      <c r="I1063" s="57"/>
    </row>
    <row r="1064" spans="3:9" ht="16" hidden="1" x14ac:dyDescent="0.2">
      <c r="C1064" s="54"/>
      <c r="I1064" s="57"/>
    </row>
    <row r="1065" spans="3:9" ht="16" hidden="1" x14ac:dyDescent="0.2">
      <c r="C1065" s="54"/>
      <c r="I1065" s="57"/>
    </row>
    <row r="1066" spans="3:9" ht="16" hidden="1" x14ac:dyDescent="0.2">
      <c r="C1066" s="54"/>
      <c r="I1066" s="57"/>
    </row>
    <row r="1067" spans="3:9" ht="16" hidden="1" x14ac:dyDescent="0.2">
      <c r="C1067" s="54"/>
      <c r="I1067" s="57"/>
    </row>
    <row r="1068" spans="3:9" ht="16" hidden="1" x14ac:dyDescent="0.2">
      <c r="C1068" s="54"/>
      <c r="I1068" s="57"/>
    </row>
    <row r="1069" spans="3:9" ht="16" hidden="1" x14ac:dyDescent="0.2">
      <c r="C1069" s="54"/>
      <c r="I1069" s="57"/>
    </row>
    <row r="1070" spans="3:9" ht="16" hidden="1" x14ac:dyDescent="0.2">
      <c r="C1070" s="54"/>
      <c r="I1070" s="57"/>
    </row>
    <row r="1071" spans="3:9" ht="16" hidden="1" x14ac:dyDescent="0.2">
      <c r="C1071" s="54"/>
      <c r="I1071" s="57"/>
    </row>
    <row r="1072" spans="3:9" ht="16" hidden="1" x14ac:dyDescent="0.2">
      <c r="C1072" s="54"/>
      <c r="I1072" s="57"/>
    </row>
    <row r="1073" spans="3:9" ht="16" hidden="1" x14ac:dyDescent="0.2">
      <c r="C1073" s="54"/>
      <c r="I1073" s="57"/>
    </row>
    <row r="1074" spans="3:9" ht="16" hidden="1" x14ac:dyDescent="0.2">
      <c r="C1074" s="54"/>
      <c r="I1074" s="57"/>
    </row>
    <row r="1075" spans="3:9" ht="16" hidden="1" x14ac:dyDescent="0.2">
      <c r="C1075" s="54"/>
      <c r="I1075" s="57"/>
    </row>
    <row r="1076" spans="3:9" ht="16" hidden="1" x14ac:dyDescent="0.2">
      <c r="C1076" s="54"/>
      <c r="I1076" s="57"/>
    </row>
    <row r="1077" spans="3:9" ht="16" hidden="1" x14ac:dyDescent="0.2">
      <c r="C1077" s="54"/>
      <c r="I1077" s="57"/>
    </row>
    <row r="1078" spans="3:9" ht="16" hidden="1" x14ac:dyDescent="0.2">
      <c r="C1078" s="54"/>
      <c r="I1078" s="57"/>
    </row>
    <row r="1079" spans="3:9" ht="16" hidden="1" x14ac:dyDescent="0.2">
      <c r="C1079" s="54"/>
      <c r="I1079" s="57"/>
    </row>
    <row r="1080" spans="3:9" ht="16" hidden="1" x14ac:dyDescent="0.2">
      <c r="C1080" s="54"/>
      <c r="I1080" s="57"/>
    </row>
    <row r="1081" spans="3:9" ht="16" hidden="1" x14ac:dyDescent="0.2">
      <c r="C1081" s="54"/>
      <c r="I1081" s="57"/>
    </row>
    <row r="1082" spans="3:9" ht="16" hidden="1" x14ac:dyDescent="0.2">
      <c r="C1082" s="54"/>
      <c r="I1082" s="57"/>
    </row>
    <row r="1083" spans="3:9" ht="16" hidden="1" x14ac:dyDescent="0.2">
      <c r="C1083" s="54"/>
      <c r="I1083" s="57"/>
    </row>
    <row r="1084" spans="3:9" ht="16" hidden="1" x14ac:dyDescent="0.2">
      <c r="C1084" s="54"/>
      <c r="I1084" s="56"/>
    </row>
    <row r="1085" spans="3:9" ht="16" hidden="1" x14ac:dyDescent="0.2">
      <c r="C1085" s="54"/>
      <c r="I1085" s="57"/>
    </row>
    <row r="1086" spans="3:9" ht="16" hidden="1" x14ac:dyDescent="0.2">
      <c r="C1086" s="54"/>
      <c r="I1086" s="57"/>
    </row>
    <row r="1087" spans="3:9" ht="16" hidden="1" x14ac:dyDescent="0.2">
      <c r="C1087" s="54"/>
      <c r="I1087" s="57"/>
    </row>
    <row r="1088" spans="3:9" ht="16" hidden="1" x14ac:dyDescent="0.2">
      <c r="C1088" s="54"/>
      <c r="I1088" s="57"/>
    </row>
    <row r="1089" spans="3:9" ht="16" hidden="1" x14ac:dyDescent="0.2">
      <c r="C1089" s="54"/>
      <c r="I1089" s="57"/>
    </row>
    <row r="1090" spans="3:9" ht="16" hidden="1" x14ac:dyDescent="0.2">
      <c r="C1090" s="54"/>
      <c r="I1090" s="57"/>
    </row>
    <row r="1091" spans="3:9" ht="16" hidden="1" x14ac:dyDescent="0.2">
      <c r="C1091" s="54"/>
      <c r="I1091" s="57"/>
    </row>
    <row r="1092" spans="3:9" ht="16" hidden="1" x14ac:dyDescent="0.2">
      <c r="C1092" s="54"/>
      <c r="I1092" s="57"/>
    </row>
    <row r="1093" spans="3:9" ht="16" hidden="1" x14ac:dyDescent="0.2">
      <c r="C1093" s="54"/>
      <c r="I1093" s="57"/>
    </row>
    <row r="1094" spans="3:9" ht="16" hidden="1" x14ac:dyDescent="0.2">
      <c r="C1094" s="54"/>
      <c r="I1094" s="57"/>
    </row>
    <row r="1095" spans="3:9" ht="16" hidden="1" x14ac:dyDescent="0.2">
      <c r="C1095" s="54"/>
      <c r="I1095" s="57"/>
    </row>
    <row r="1096" spans="3:9" ht="16" hidden="1" x14ac:dyDescent="0.2">
      <c r="C1096" s="54"/>
      <c r="I1096" s="57"/>
    </row>
    <row r="1097" spans="3:9" ht="16" hidden="1" x14ac:dyDescent="0.2">
      <c r="C1097" s="54"/>
      <c r="I1097" s="57"/>
    </row>
    <row r="1098" spans="3:9" ht="16" hidden="1" x14ac:dyDescent="0.2">
      <c r="C1098" s="54"/>
      <c r="I1098" s="57"/>
    </row>
    <row r="1099" spans="3:9" ht="16" hidden="1" x14ac:dyDescent="0.2">
      <c r="C1099" s="54"/>
      <c r="I1099" s="57"/>
    </row>
    <row r="1100" spans="3:9" ht="16" hidden="1" x14ac:dyDescent="0.2">
      <c r="C1100" s="54"/>
      <c r="I1100" s="57"/>
    </row>
    <row r="1101" spans="3:9" ht="16" hidden="1" x14ac:dyDescent="0.2">
      <c r="C1101" s="54"/>
      <c r="I1101" s="57"/>
    </row>
    <row r="1102" spans="3:9" ht="16" hidden="1" x14ac:dyDescent="0.2">
      <c r="C1102" s="54"/>
      <c r="I1102" s="57"/>
    </row>
    <row r="1103" spans="3:9" ht="16" hidden="1" x14ac:dyDescent="0.2">
      <c r="C1103" s="54"/>
      <c r="I1103" s="57"/>
    </row>
    <row r="1104" spans="3:9" ht="16" hidden="1" x14ac:dyDescent="0.2">
      <c r="C1104" s="54"/>
      <c r="I1104" s="57"/>
    </row>
    <row r="1105" spans="3:9" ht="16" hidden="1" x14ac:dyDescent="0.2">
      <c r="C1105" s="54"/>
      <c r="I1105" s="57"/>
    </row>
    <row r="1106" spans="3:9" ht="16" hidden="1" x14ac:dyDescent="0.2">
      <c r="C1106" s="54"/>
      <c r="I1106" s="57"/>
    </row>
    <row r="1107" spans="3:9" ht="16" hidden="1" x14ac:dyDescent="0.2">
      <c r="C1107" s="54"/>
      <c r="I1107" s="57"/>
    </row>
    <row r="1108" spans="3:9" ht="16" hidden="1" x14ac:dyDescent="0.2">
      <c r="C1108" s="54"/>
      <c r="I1108" s="57"/>
    </row>
    <row r="1109" spans="3:9" ht="16" hidden="1" x14ac:dyDescent="0.2">
      <c r="C1109" s="54"/>
      <c r="I1109" s="57"/>
    </row>
    <row r="1110" spans="3:9" ht="16" hidden="1" x14ac:dyDescent="0.2">
      <c r="C1110" s="54"/>
      <c r="I1110" s="57"/>
    </row>
    <row r="1111" spans="3:9" ht="16" hidden="1" x14ac:dyDescent="0.2">
      <c r="C1111" s="54"/>
      <c r="I1111" s="57"/>
    </row>
    <row r="1112" spans="3:9" ht="16" hidden="1" x14ac:dyDescent="0.2">
      <c r="C1112" s="54"/>
      <c r="I1112" s="57"/>
    </row>
    <row r="1113" spans="3:9" ht="16" hidden="1" x14ac:dyDescent="0.2">
      <c r="C1113" s="54"/>
      <c r="I1113" s="57"/>
    </row>
    <row r="1114" spans="3:9" ht="16" hidden="1" x14ac:dyDescent="0.2">
      <c r="C1114" s="54"/>
      <c r="I1114" s="57"/>
    </row>
    <row r="1115" spans="3:9" ht="16" hidden="1" x14ac:dyDescent="0.2">
      <c r="C1115" s="54"/>
      <c r="I1115" s="57"/>
    </row>
    <row r="1116" spans="3:9" ht="16" hidden="1" x14ac:dyDescent="0.2">
      <c r="C1116" s="54"/>
      <c r="I1116" s="57"/>
    </row>
    <row r="1117" spans="3:9" ht="16" hidden="1" x14ac:dyDescent="0.2">
      <c r="C1117" s="54"/>
      <c r="I1117" s="57"/>
    </row>
    <row r="1118" spans="3:9" ht="16" hidden="1" x14ac:dyDescent="0.2">
      <c r="C1118" s="54"/>
      <c r="I1118" s="57"/>
    </row>
    <row r="1119" spans="3:9" ht="16" hidden="1" x14ac:dyDescent="0.2">
      <c r="C1119" s="54"/>
      <c r="I1119" s="57"/>
    </row>
    <row r="1120" spans="3:9" ht="16" hidden="1" x14ac:dyDescent="0.2">
      <c r="C1120" s="54"/>
      <c r="I1120" s="57"/>
    </row>
    <row r="1121" spans="3:9" ht="16" hidden="1" x14ac:dyDescent="0.2">
      <c r="C1121" s="54"/>
      <c r="I1121" s="57"/>
    </row>
    <row r="1122" spans="3:9" ht="16" hidden="1" x14ac:dyDescent="0.2">
      <c r="C1122" s="54"/>
      <c r="I1122" s="57"/>
    </row>
    <row r="1123" spans="3:9" ht="16" hidden="1" x14ac:dyDescent="0.2">
      <c r="C1123" s="54"/>
      <c r="I1123" s="57"/>
    </row>
    <row r="1124" spans="3:9" ht="16" hidden="1" x14ac:dyDescent="0.2">
      <c r="C1124" s="54"/>
      <c r="I1124" s="57"/>
    </row>
    <row r="1125" spans="3:9" ht="16" hidden="1" x14ac:dyDescent="0.2">
      <c r="C1125" s="54"/>
      <c r="I1125" s="57"/>
    </row>
    <row r="1126" spans="3:9" ht="16" hidden="1" x14ac:dyDescent="0.2">
      <c r="C1126" s="54"/>
      <c r="I1126" s="57"/>
    </row>
    <row r="1127" spans="3:9" ht="16" hidden="1" x14ac:dyDescent="0.2">
      <c r="C1127" s="54"/>
      <c r="I1127" s="57"/>
    </row>
    <row r="1128" spans="3:9" ht="16" hidden="1" x14ac:dyDescent="0.2">
      <c r="C1128" s="54"/>
      <c r="I1128" s="57"/>
    </row>
    <row r="1129" spans="3:9" ht="16" hidden="1" x14ac:dyDescent="0.2">
      <c r="C1129" s="54"/>
      <c r="I1129" s="57"/>
    </row>
    <row r="1130" spans="3:9" ht="16" hidden="1" x14ac:dyDescent="0.2">
      <c r="C1130" s="54"/>
      <c r="I1130" s="57"/>
    </row>
    <row r="1131" spans="3:9" ht="16" hidden="1" x14ac:dyDescent="0.2">
      <c r="C1131" s="54"/>
      <c r="I1131" s="57"/>
    </row>
    <row r="1132" spans="3:9" ht="16" hidden="1" x14ac:dyDescent="0.2">
      <c r="C1132" s="54"/>
      <c r="I1132" s="57"/>
    </row>
    <row r="1133" spans="3:9" ht="16" hidden="1" x14ac:dyDescent="0.2">
      <c r="C1133" s="54"/>
      <c r="I1133" s="57"/>
    </row>
    <row r="1134" spans="3:9" ht="16" hidden="1" x14ac:dyDescent="0.2">
      <c r="C1134" s="54"/>
      <c r="I1134" s="57"/>
    </row>
    <row r="1135" spans="3:9" ht="16" hidden="1" x14ac:dyDescent="0.2">
      <c r="C1135" s="54"/>
      <c r="I1135" s="57"/>
    </row>
    <row r="1136" spans="3:9" ht="16" hidden="1" x14ac:dyDescent="0.2">
      <c r="C1136" s="54"/>
      <c r="I1136" s="57"/>
    </row>
    <row r="1137" spans="3:9" ht="16" hidden="1" x14ac:dyDescent="0.2">
      <c r="C1137" s="54"/>
      <c r="I1137" s="57"/>
    </row>
    <row r="1138" spans="3:9" ht="16" hidden="1" x14ac:dyDescent="0.2">
      <c r="C1138" s="54"/>
      <c r="I1138" s="57"/>
    </row>
    <row r="1139" spans="3:9" ht="16" hidden="1" x14ac:dyDescent="0.2">
      <c r="C1139" s="54"/>
      <c r="I1139" s="57"/>
    </row>
    <row r="1140" spans="3:9" ht="16" hidden="1" x14ac:dyDescent="0.2">
      <c r="C1140" s="54"/>
      <c r="I1140" s="57"/>
    </row>
    <row r="1141" spans="3:9" ht="16" hidden="1" x14ac:dyDescent="0.2">
      <c r="C1141" s="54"/>
      <c r="I1141" s="57"/>
    </row>
    <row r="1142" spans="3:9" ht="16" hidden="1" x14ac:dyDescent="0.2">
      <c r="C1142" s="54"/>
      <c r="I1142" s="57"/>
    </row>
    <row r="1143" spans="3:9" ht="16" hidden="1" x14ac:dyDescent="0.2">
      <c r="C1143" s="54"/>
      <c r="I1143" s="57"/>
    </row>
    <row r="1144" spans="3:9" ht="16" hidden="1" x14ac:dyDescent="0.2">
      <c r="C1144" s="54"/>
      <c r="I1144" s="57"/>
    </row>
    <row r="1145" spans="3:9" ht="16" hidden="1" x14ac:dyDescent="0.2">
      <c r="C1145" s="54"/>
      <c r="I1145" s="57"/>
    </row>
    <row r="1146" spans="3:9" ht="16" hidden="1" x14ac:dyDescent="0.2">
      <c r="C1146" s="54"/>
      <c r="I1146" s="57"/>
    </row>
    <row r="1147" spans="3:9" ht="16" hidden="1" x14ac:dyDescent="0.2">
      <c r="C1147" s="54"/>
      <c r="I1147" s="57"/>
    </row>
    <row r="1148" spans="3:9" ht="16" hidden="1" x14ac:dyDescent="0.2">
      <c r="C1148" s="54"/>
      <c r="I1148" s="57"/>
    </row>
    <row r="1149" spans="3:9" ht="16" hidden="1" x14ac:dyDescent="0.2">
      <c r="C1149" s="54"/>
      <c r="I1149" s="57"/>
    </row>
    <row r="1150" spans="3:9" ht="16" hidden="1" x14ac:dyDescent="0.2">
      <c r="C1150" s="54"/>
      <c r="I1150" s="57"/>
    </row>
    <row r="1151" spans="3:9" ht="16" hidden="1" x14ac:dyDescent="0.2">
      <c r="C1151" s="54"/>
      <c r="I1151" s="57"/>
    </row>
    <row r="1152" spans="3:9" ht="16" hidden="1" x14ac:dyDescent="0.2">
      <c r="C1152" s="54"/>
      <c r="I1152" s="57"/>
    </row>
    <row r="1153" spans="3:9" ht="16" hidden="1" x14ac:dyDescent="0.2">
      <c r="C1153" s="54"/>
      <c r="I1153" s="57"/>
    </row>
    <row r="1154" spans="3:9" ht="16" hidden="1" x14ac:dyDescent="0.2">
      <c r="C1154" s="54"/>
      <c r="I1154" s="57"/>
    </row>
    <row r="1155" spans="3:9" ht="16" hidden="1" x14ac:dyDescent="0.2">
      <c r="C1155" s="54"/>
      <c r="I1155" s="57"/>
    </row>
    <row r="1156" spans="3:9" ht="16" hidden="1" x14ac:dyDescent="0.2">
      <c r="C1156" s="54"/>
      <c r="I1156" s="57"/>
    </row>
    <row r="1157" spans="3:9" ht="16" hidden="1" x14ac:dyDescent="0.2">
      <c r="C1157" s="54"/>
      <c r="I1157" s="57"/>
    </row>
    <row r="1158" spans="3:9" ht="16" hidden="1" x14ac:dyDescent="0.2">
      <c r="C1158" s="54"/>
      <c r="I1158" s="57"/>
    </row>
    <row r="1159" spans="3:9" ht="16" hidden="1" x14ac:dyDescent="0.2">
      <c r="C1159" s="54"/>
      <c r="I1159" s="56"/>
    </row>
    <row r="1160" spans="3:9" ht="16" hidden="1" x14ac:dyDescent="0.2">
      <c r="C1160" s="54"/>
      <c r="I1160" s="57"/>
    </row>
    <row r="1161" spans="3:9" ht="16" hidden="1" x14ac:dyDescent="0.2">
      <c r="C1161" s="54"/>
      <c r="I1161" s="57"/>
    </row>
    <row r="1162" spans="3:9" ht="16" hidden="1" x14ac:dyDescent="0.2">
      <c r="C1162" s="54"/>
      <c r="I1162" s="57"/>
    </row>
    <row r="1163" spans="3:9" ht="16" hidden="1" x14ac:dyDescent="0.2">
      <c r="C1163" s="54"/>
      <c r="I1163" s="57"/>
    </row>
    <row r="1164" spans="3:9" ht="16" hidden="1" x14ac:dyDescent="0.2">
      <c r="C1164" s="54"/>
      <c r="I1164" s="57"/>
    </row>
    <row r="1165" spans="3:9" ht="16" hidden="1" x14ac:dyDescent="0.2">
      <c r="C1165" s="54"/>
      <c r="I1165" s="57"/>
    </row>
    <row r="1166" spans="3:9" ht="16" hidden="1" x14ac:dyDescent="0.2">
      <c r="C1166" s="54"/>
      <c r="I1166" s="57"/>
    </row>
    <row r="1167" spans="3:9" ht="16" hidden="1" x14ac:dyDescent="0.2">
      <c r="C1167" s="54"/>
      <c r="I1167" s="57"/>
    </row>
    <row r="1168" spans="3:9" ht="16" hidden="1" x14ac:dyDescent="0.2">
      <c r="C1168" s="54"/>
      <c r="I1168" s="57"/>
    </row>
    <row r="1169" spans="3:9" ht="16" hidden="1" x14ac:dyDescent="0.2">
      <c r="C1169" s="54"/>
      <c r="I1169" s="57"/>
    </row>
    <row r="1170" spans="3:9" ht="16" hidden="1" x14ac:dyDescent="0.2">
      <c r="C1170" s="54"/>
      <c r="I1170" s="57"/>
    </row>
    <row r="1171" spans="3:9" ht="16" hidden="1" x14ac:dyDescent="0.2">
      <c r="C1171" s="54"/>
      <c r="I1171" s="57"/>
    </row>
    <row r="1172" spans="3:9" ht="16" hidden="1" x14ac:dyDescent="0.2">
      <c r="C1172" s="54"/>
      <c r="I1172" s="57"/>
    </row>
    <row r="1173" spans="3:9" ht="16" hidden="1" x14ac:dyDescent="0.2">
      <c r="C1173" s="54"/>
      <c r="I1173" s="57"/>
    </row>
    <row r="1174" spans="3:9" ht="16" hidden="1" x14ac:dyDescent="0.2">
      <c r="C1174" s="54"/>
      <c r="I1174" s="57"/>
    </row>
    <row r="1175" spans="3:9" ht="16" hidden="1" x14ac:dyDescent="0.2">
      <c r="C1175" s="54"/>
      <c r="I1175" s="57"/>
    </row>
    <row r="1176" spans="3:9" ht="16" hidden="1" x14ac:dyDescent="0.2">
      <c r="C1176" s="54"/>
      <c r="I1176" s="57"/>
    </row>
    <row r="1177" spans="3:9" ht="16" hidden="1" x14ac:dyDescent="0.2">
      <c r="C1177" s="54"/>
      <c r="I1177" s="57"/>
    </row>
    <row r="1178" spans="3:9" ht="16" hidden="1" x14ac:dyDescent="0.2">
      <c r="C1178" s="54"/>
      <c r="I1178" s="57"/>
    </row>
    <row r="1179" spans="3:9" ht="16" hidden="1" x14ac:dyDescent="0.2">
      <c r="C1179" s="54"/>
      <c r="I1179" s="57"/>
    </row>
    <row r="1180" spans="3:9" ht="16" hidden="1" x14ac:dyDescent="0.2">
      <c r="C1180" s="54"/>
      <c r="I1180" s="57"/>
    </row>
    <row r="1181" spans="3:9" ht="16" hidden="1" x14ac:dyDescent="0.2">
      <c r="C1181" s="54"/>
    </row>
  </sheetData>
  <autoFilter ref="A1:CP1181" xr:uid="{6ED02397-5D01-C14A-BDFD-E88C2984B06D}">
    <filterColumn colId="27">
      <filters>
        <filter val="0"/>
      </filters>
    </filterColumn>
    <filterColumn colId="29">
      <filters>
        <filter val="0"/>
      </filters>
    </filterColumn>
    <filterColumn colId="30">
      <filters>
        <filter val="0"/>
      </filters>
    </filterColumn>
    <filterColumn colId="31">
      <filters>
        <filter val="0"/>
      </filters>
    </filterColumn>
    <filterColumn colId="32">
      <filters>
        <filter val="0"/>
      </filters>
    </filterColumn>
  </autoFilter>
  <sortState xmlns:xlrd2="http://schemas.microsoft.com/office/spreadsheetml/2017/richdata2" ref="A2:CP1182">
    <sortCondition ref="AV2:AV1182"/>
  </sortState>
  <phoneticPr fontId="9" type="noConversion"/>
  <conditionalFormatting sqref="AC1:AC678">
    <cfRule type="cellIs" dxfId="3" priority="3" operator="equal">
      <formula>1</formula>
    </cfRule>
  </conditionalFormatting>
  <conditionalFormatting sqref="BS2:BS46">
    <cfRule type="cellIs" priority="4" operator="equal">
      <formula>1</formula>
    </cfRule>
  </conditionalFormatting>
  <conditionalFormatting sqref="CN1:CO678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4376-47BA-A647-816B-421B5F23A649}">
  <dimension ref="A1:Q554"/>
  <sheetViews>
    <sheetView tabSelected="1" zoomScale="75" workbookViewId="0">
      <pane xSplit="8" ySplit="1" topLeftCell="I230" activePane="bottomRight" state="frozen"/>
      <selection pane="topRight" activeCell="I1" sqref="I1"/>
      <selection pane="bottomLeft" activeCell="A2" sqref="A2"/>
      <selection pane="bottomRight" activeCell="C1" sqref="C1:F1048576"/>
    </sheetView>
  </sheetViews>
  <sheetFormatPr baseColWidth="10" defaultRowHeight="16" x14ac:dyDescent="0.2"/>
  <cols>
    <col min="2" max="2" width="10.83203125" customWidth="1"/>
    <col min="3" max="3" width="64.5" customWidth="1"/>
    <col min="4" max="4" width="13.33203125" hidden="1" customWidth="1"/>
    <col min="8" max="8" width="0" hidden="1" customWidth="1"/>
    <col min="11" max="11" width="0" hidden="1" customWidth="1"/>
  </cols>
  <sheetData>
    <row r="1" spans="1:17" ht="119" x14ac:dyDescent="0.2">
      <c r="A1" s="30" t="s">
        <v>0</v>
      </c>
      <c r="B1" s="1"/>
      <c r="C1" s="3" t="s">
        <v>24</v>
      </c>
      <c r="D1" s="3" t="s">
        <v>25</v>
      </c>
      <c r="E1" s="8" t="s">
        <v>40</v>
      </c>
      <c r="F1" s="77" t="s">
        <v>41</v>
      </c>
      <c r="G1" s="10" t="s">
        <v>44</v>
      </c>
      <c r="H1" s="8" t="s">
        <v>45</v>
      </c>
      <c r="I1" s="11" t="s">
        <v>46</v>
      </c>
      <c r="J1" s="11" t="s">
        <v>47</v>
      </c>
      <c r="K1" s="78" t="s">
        <v>51</v>
      </c>
      <c r="L1" s="11" t="s">
        <v>54</v>
      </c>
      <c r="M1" s="1" t="s">
        <v>61</v>
      </c>
      <c r="N1" s="74" t="s">
        <v>70</v>
      </c>
      <c r="O1" s="11" t="s">
        <v>1733</v>
      </c>
      <c r="P1" s="11" t="s">
        <v>1735</v>
      </c>
      <c r="Q1" s="11" t="s">
        <v>1734</v>
      </c>
    </row>
    <row r="2" spans="1:17" x14ac:dyDescent="0.2">
      <c r="A2">
        <v>2</v>
      </c>
      <c r="C2" s="22" t="s">
        <v>99</v>
      </c>
      <c r="D2">
        <v>0</v>
      </c>
      <c r="E2" s="24">
        <v>1</v>
      </c>
      <c r="F2" s="25">
        <v>71.673972602739724</v>
      </c>
      <c r="G2" s="26">
        <v>1</v>
      </c>
      <c r="H2" s="24">
        <v>1</v>
      </c>
      <c r="I2" s="27">
        <v>7.5</v>
      </c>
      <c r="J2" s="27">
        <v>0</v>
      </c>
      <c r="K2" s="27">
        <v>2.9666666666666668</v>
      </c>
      <c r="L2" s="27">
        <v>1</v>
      </c>
      <c r="M2">
        <v>2.66</v>
      </c>
      <c r="N2">
        <v>1.6600000000000001</v>
      </c>
      <c r="P2" t="s">
        <v>1732</v>
      </c>
    </row>
    <row r="3" spans="1:17" x14ac:dyDescent="0.2">
      <c r="A3">
        <v>3</v>
      </c>
      <c r="C3" s="22" t="s">
        <v>105</v>
      </c>
      <c r="D3">
        <v>0</v>
      </c>
      <c r="E3" s="24">
        <v>2</v>
      </c>
      <c r="F3" s="25">
        <v>76.715068493150682</v>
      </c>
      <c r="G3" s="26">
        <v>0</v>
      </c>
      <c r="H3" s="24">
        <v>1</v>
      </c>
      <c r="I3" s="27">
        <v>9</v>
      </c>
      <c r="J3" s="27">
        <v>0</v>
      </c>
      <c r="K3" s="27">
        <v>2.6</v>
      </c>
      <c r="L3">
        <v>1.079</v>
      </c>
      <c r="M3">
        <v>2.84</v>
      </c>
      <c r="N3">
        <v>1.7609999999999999</v>
      </c>
    </row>
    <row r="4" spans="1:17" x14ac:dyDescent="0.2">
      <c r="A4">
        <v>4</v>
      </c>
      <c r="C4" s="22" t="s">
        <v>105</v>
      </c>
      <c r="D4">
        <v>0</v>
      </c>
      <c r="E4" s="24">
        <v>2</v>
      </c>
      <c r="F4" s="25">
        <v>76.715068493150682</v>
      </c>
      <c r="G4" s="26">
        <v>1</v>
      </c>
      <c r="H4" s="24">
        <v>1</v>
      </c>
      <c r="I4" s="27">
        <v>9</v>
      </c>
      <c r="J4" s="27">
        <v>0</v>
      </c>
      <c r="K4" s="27">
        <v>2.6</v>
      </c>
      <c r="L4">
        <v>0</v>
      </c>
      <c r="M4">
        <v>3.07</v>
      </c>
      <c r="N4">
        <v>3.07</v>
      </c>
    </row>
    <row r="5" spans="1:17" x14ac:dyDescent="0.2">
      <c r="A5">
        <v>5</v>
      </c>
      <c r="C5" s="22" t="s">
        <v>111</v>
      </c>
      <c r="D5">
        <v>0</v>
      </c>
      <c r="E5" s="24">
        <v>2</v>
      </c>
      <c r="F5" s="25">
        <v>71.260273972602747</v>
      </c>
      <c r="G5" s="26">
        <v>0</v>
      </c>
      <c r="H5" s="24">
        <v>1</v>
      </c>
      <c r="I5" s="27">
        <v>7.5</v>
      </c>
      <c r="J5" s="27">
        <v>0</v>
      </c>
      <c r="K5" s="27">
        <v>13.133333333333333</v>
      </c>
      <c r="L5" s="27">
        <v>0</v>
      </c>
      <c r="M5" s="27">
        <v>1.27</v>
      </c>
      <c r="N5">
        <v>1.27</v>
      </c>
    </row>
    <row r="6" spans="1:17" x14ac:dyDescent="0.2">
      <c r="A6">
        <v>6</v>
      </c>
      <c r="C6" s="22" t="s">
        <v>111</v>
      </c>
      <c r="D6">
        <v>0</v>
      </c>
      <c r="E6" s="24">
        <v>2</v>
      </c>
      <c r="F6" s="25">
        <v>71.260273972602747</v>
      </c>
      <c r="G6" s="26">
        <v>1</v>
      </c>
      <c r="H6" s="24">
        <v>1</v>
      </c>
      <c r="I6" s="27">
        <v>5.5</v>
      </c>
      <c r="J6" s="27">
        <v>0</v>
      </c>
      <c r="K6" s="27">
        <v>13.133333333333333</v>
      </c>
      <c r="L6" s="27">
        <v>0.69</v>
      </c>
      <c r="M6" s="27">
        <v>1.25</v>
      </c>
      <c r="N6">
        <v>0.56000000000000005</v>
      </c>
    </row>
    <row r="7" spans="1:17" x14ac:dyDescent="0.2">
      <c r="A7">
        <v>7</v>
      </c>
      <c r="C7" s="22" t="s">
        <v>117</v>
      </c>
      <c r="D7">
        <v>0</v>
      </c>
      <c r="E7" s="24">
        <v>1</v>
      </c>
      <c r="F7" s="25">
        <v>75.30410958904109</v>
      </c>
      <c r="G7" s="26">
        <v>0</v>
      </c>
      <c r="H7" s="24">
        <v>1</v>
      </c>
      <c r="I7" s="27">
        <v>7</v>
      </c>
      <c r="J7" s="27">
        <v>0</v>
      </c>
      <c r="K7" s="27">
        <v>4.666666666666667</v>
      </c>
      <c r="L7" s="27">
        <v>0.68</v>
      </c>
      <c r="M7" s="27">
        <v>2.84</v>
      </c>
      <c r="N7">
        <v>2.1599999999999997</v>
      </c>
    </row>
    <row r="8" spans="1:17" x14ac:dyDescent="0.2">
      <c r="A8">
        <v>8</v>
      </c>
      <c r="C8" s="22" t="s">
        <v>117</v>
      </c>
      <c r="D8">
        <v>0</v>
      </c>
      <c r="E8" s="24">
        <v>1</v>
      </c>
      <c r="F8" s="25">
        <v>75.30410958904109</v>
      </c>
      <c r="G8" s="26">
        <v>1</v>
      </c>
      <c r="H8" s="24">
        <v>1</v>
      </c>
      <c r="I8" s="27">
        <v>8</v>
      </c>
      <c r="J8" s="27">
        <v>0</v>
      </c>
      <c r="K8" s="27">
        <v>4.666666666666667</v>
      </c>
      <c r="L8" s="27">
        <v>0.27</v>
      </c>
      <c r="M8">
        <v>1.5</v>
      </c>
      <c r="N8">
        <v>1.23</v>
      </c>
    </row>
    <row r="9" spans="1:17" x14ac:dyDescent="0.2">
      <c r="A9">
        <v>9</v>
      </c>
      <c r="C9" s="22" t="s">
        <v>123</v>
      </c>
      <c r="D9">
        <v>0</v>
      </c>
      <c r="E9" s="24">
        <v>2</v>
      </c>
      <c r="F9" s="25">
        <v>65.443835616438349</v>
      </c>
      <c r="G9" s="26">
        <v>0</v>
      </c>
      <c r="H9" s="24">
        <v>1</v>
      </c>
      <c r="I9" s="27">
        <v>8</v>
      </c>
      <c r="J9" s="27">
        <v>0</v>
      </c>
      <c r="K9" s="27">
        <v>3</v>
      </c>
      <c r="L9" s="27">
        <v>0.46</v>
      </c>
      <c r="M9">
        <v>1.78</v>
      </c>
      <c r="N9">
        <v>1.32</v>
      </c>
    </row>
    <row r="10" spans="1:17" x14ac:dyDescent="0.2">
      <c r="A10">
        <v>10</v>
      </c>
      <c r="C10" s="22" t="s">
        <v>111</v>
      </c>
      <c r="D10">
        <v>0</v>
      </c>
      <c r="E10" s="24">
        <v>2</v>
      </c>
      <c r="F10" s="25">
        <v>65.443835616438349</v>
      </c>
      <c r="G10" s="26">
        <v>1</v>
      </c>
      <c r="H10" s="24">
        <v>1</v>
      </c>
      <c r="I10" s="27">
        <v>6.5</v>
      </c>
      <c r="J10" s="27">
        <v>0</v>
      </c>
      <c r="K10" s="27">
        <v>3</v>
      </c>
      <c r="L10" s="27">
        <v>0.82</v>
      </c>
      <c r="M10">
        <v>1.05</v>
      </c>
      <c r="N10">
        <v>0.23000000000000009</v>
      </c>
    </row>
    <row r="11" spans="1:17" x14ac:dyDescent="0.2">
      <c r="A11">
        <v>11</v>
      </c>
      <c r="C11" s="22" t="s">
        <v>131</v>
      </c>
      <c r="D11">
        <v>0</v>
      </c>
      <c r="E11" s="24">
        <v>1</v>
      </c>
      <c r="F11" s="25">
        <v>81.032876712328772</v>
      </c>
      <c r="G11" s="26">
        <v>0</v>
      </c>
      <c r="H11" s="24">
        <v>1</v>
      </c>
      <c r="I11" s="27">
        <v>8</v>
      </c>
      <c r="J11" s="27">
        <v>0</v>
      </c>
      <c r="K11" s="27">
        <v>3.8333333333333335</v>
      </c>
      <c r="L11" s="27">
        <v>2.21</v>
      </c>
      <c r="M11">
        <v>4.29</v>
      </c>
      <c r="N11">
        <v>2.08</v>
      </c>
    </row>
    <row r="12" spans="1:17" x14ac:dyDescent="0.2">
      <c r="A12">
        <v>12</v>
      </c>
      <c r="C12" s="22" t="s">
        <v>131</v>
      </c>
      <c r="D12">
        <v>0</v>
      </c>
      <c r="E12" s="24">
        <v>1</v>
      </c>
      <c r="F12" s="25">
        <v>81.032876712328772</v>
      </c>
      <c r="G12" s="26">
        <v>1</v>
      </c>
      <c r="H12" s="24">
        <v>1</v>
      </c>
      <c r="I12" s="27">
        <v>8</v>
      </c>
      <c r="J12" s="27">
        <v>0</v>
      </c>
      <c r="K12" s="27">
        <v>3.8333333333333335</v>
      </c>
      <c r="L12" s="27">
        <v>2.4300000000000002</v>
      </c>
      <c r="M12">
        <v>4.41</v>
      </c>
      <c r="N12">
        <v>1.98</v>
      </c>
    </row>
    <row r="13" spans="1:17" x14ac:dyDescent="0.2">
      <c r="A13">
        <v>13</v>
      </c>
      <c r="C13" s="22" t="s">
        <v>137</v>
      </c>
      <c r="D13">
        <v>0</v>
      </c>
      <c r="E13" s="24">
        <v>2</v>
      </c>
      <c r="F13" s="25">
        <v>67.457534246575349</v>
      </c>
      <c r="G13" s="26">
        <v>0</v>
      </c>
      <c r="H13" s="24">
        <v>1</v>
      </c>
      <c r="I13" s="27">
        <v>8</v>
      </c>
      <c r="J13" s="27">
        <v>0</v>
      </c>
      <c r="K13" s="27">
        <v>3.8333333333333335</v>
      </c>
      <c r="L13" s="27">
        <v>0.71</v>
      </c>
      <c r="M13" s="27">
        <v>3.22</v>
      </c>
      <c r="N13">
        <v>2.5100000000000002</v>
      </c>
    </row>
    <row r="14" spans="1:17" x14ac:dyDescent="0.2">
      <c r="A14">
        <v>14</v>
      </c>
      <c r="C14" s="22" t="s">
        <v>139</v>
      </c>
      <c r="D14">
        <v>0</v>
      </c>
      <c r="E14" s="24">
        <v>2</v>
      </c>
      <c r="F14" s="25">
        <v>67.457534246575349</v>
      </c>
      <c r="G14" s="26">
        <v>1</v>
      </c>
      <c r="H14" s="24">
        <v>1</v>
      </c>
      <c r="I14" s="27">
        <v>4</v>
      </c>
      <c r="J14" s="27">
        <v>0</v>
      </c>
      <c r="K14" s="27">
        <v>3.8333333333333335</v>
      </c>
      <c r="L14" s="27">
        <v>1.95</v>
      </c>
      <c r="M14">
        <v>3.43</v>
      </c>
      <c r="N14">
        <v>1.4800000000000002</v>
      </c>
    </row>
    <row r="15" spans="1:17" x14ac:dyDescent="0.2">
      <c r="A15">
        <v>17</v>
      </c>
      <c r="C15" s="22" t="s">
        <v>148</v>
      </c>
      <c r="D15">
        <v>0</v>
      </c>
      <c r="E15" s="24">
        <v>2</v>
      </c>
      <c r="F15" s="25">
        <v>79.164383561643831</v>
      </c>
      <c r="G15" s="26">
        <v>0</v>
      </c>
      <c r="H15" s="24">
        <v>1</v>
      </c>
      <c r="I15" s="27">
        <v>5</v>
      </c>
      <c r="J15" s="27">
        <v>0</v>
      </c>
      <c r="K15" s="27">
        <v>6.333333333333333</v>
      </c>
      <c r="L15" s="27">
        <v>0</v>
      </c>
      <c r="M15">
        <v>1.71</v>
      </c>
      <c r="N15">
        <v>1.71</v>
      </c>
      <c r="P15" t="s">
        <v>1732</v>
      </c>
    </row>
    <row r="16" spans="1:17" x14ac:dyDescent="0.2">
      <c r="A16">
        <v>19</v>
      </c>
      <c r="C16" s="22" t="s">
        <v>155</v>
      </c>
      <c r="D16">
        <v>0</v>
      </c>
      <c r="E16" s="24">
        <v>2</v>
      </c>
      <c r="F16" s="25">
        <v>69.783561643835611</v>
      </c>
      <c r="G16" s="26">
        <v>0</v>
      </c>
      <c r="H16" s="24">
        <v>1</v>
      </c>
      <c r="I16" s="27">
        <v>8</v>
      </c>
      <c r="J16" s="27">
        <v>0</v>
      </c>
      <c r="K16" s="27">
        <v>6.3666666666666663</v>
      </c>
      <c r="L16" s="27">
        <v>2.02</v>
      </c>
      <c r="M16" s="27">
        <v>3.78</v>
      </c>
      <c r="N16">
        <v>1.7599999999999998</v>
      </c>
    </row>
    <row r="17" spans="1:15" x14ac:dyDescent="0.2">
      <c r="A17">
        <v>20</v>
      </c>
      <c r="C17" s="22" t="s">
        <v>155</v>
      </c>
      <c r="D17">
        <v>0</v>
      </c>
      <c r="E17" s="24">
        <v>2</v>
      </c>
      <c r="F17" s="25">
        <v>69.783561643835611</v>
      </c>
      <c r="G17" s="26">
        <v>1</v>
      </c>
      <c r="H17" s="24">
        <v>1</v>
      </c>
      <c r="I17" s="27">
        <v>5</v>
      </c>
      <c r="J17" s="27">
        <v>0</v>
      </c>
      <c r="K17" s="27">
        <v>6.3666666666666663</v>
      </c>
      <c r="L17" s="27">
        <v>1.89</v>
      </c>
      <c r="M17">
        <v>4.4580000000000002</v>
      </c>
      <c r="N17">
        <v>2.5680000000000005</v>
      </c>
    </row>
    <row r="18" spans="1:15" x14ac:dyDescent="0.2">
      <c r="A18">
        <v>23</v>
      </c>
      <c r="C18" s="22" t="s">
        <v>158</v>
      </c>
      <c r="D18">
        <v>0</v>
      </c>
      <c r="E18" s="24">
        <v>2</v>
      </c>
      <c r="F18" s="25">
        <v>86.293150684931504</v>
      </c>
      <c r="G18" s="26">
        <v>0</v>
      </c>
      <c r="H18" s="24">
        <v>1</v>
      </c>
      <c r="I18" s="27">
        <v>5</v>
      </c>
      <c r="J18" s="27">
        <v>0</v>
      </c>
      <c r="K18" s="27">
        <v>14.4</v>
      </c>
      <c r="L18" s="27">
        <v>1</v>
      </c>
      <c r="M18">
        <v>2.82</v>
      </c>
      <c r="N18">
        <v>1.8199999999999998</v>
      </c>
    </row>
    <row r="19" spans="1:15" x14ac:dyDescent="0.2">
      <c r="A19">
        <v>24</v>
      </c>
      <c r="C19" s="22" t="s">
        <v>158</v>
      </c>
      <c r="D19">
        <v>0</v>
      </c>
      <c r="E19" s="24">
        <v>2</v>
      </c>
      <c r="F19" s="25">
        <v>86.293150684931504</v>
      </c>
      <c r="G19" s="26">
        <v>1</v>
      </c>
      <c r="H19" s="24">
        <v>1</v>
      </c>
      <c r="I19" s="27">
        <v>8</v>
      </c>
      <c r="J19" s="27">
        <v>0</v>
      </c>
      <c r="K19" s="27">
        <v>14.4</v>
      </c>
      <c r="L19" s="27">
        <v>0.62</v>
      </c>
      <c r="M19">
        <v>2.92</v>
      </c>
      <c r="N19">
        <v>2.2999999999999998</v>
      </c>
    </row>
    <row r="20" spans="1:15" x14ac:dyDescent="0.2">
      <c r="A20">
        <v>25</v>
      </c>
      <c r="C20" s="22" t="s">
        <v>158</v>
      </c>
      <c r="D20">
        <v>0</v>
      </c>
      <c r="E20" s="24">
        <v>2</v>
      </c>
      <c r="F20" s="25">
        <v>75.720547945205482</v>
      </c>
      <c r="G20" s="26">
        <v>0</v>
      </c>
      <c r="H20" s="24">
        <v>1</v>
      </c>
      <c r="I20" s="27">
        <v>8</v>
      </c>
      <c r="J20" s="27">
        <v>0</v>
      </c>
      <c r="K20" s="27">
        <v>0.16666666666666666</v>
      </c>
      <c r="L20">
        <v>2.85</v>
      </c>
      <c r="M20">
        <v>5.04</v>
      </c>
      <c r="N20">
        <v>2.19</v>
      </c>
    </row>
    <row r="21" spans="1:15" x14ac:dyDescent="0.2">
      <c r="A21">
        <v>26</v>
      </c>
      <c r="C21" s="22" t="s">
        <v>158</v>
      </c>
      <c r="D21">
        <v>0</v>
      </c>
      <c r="E21" s="24">
        <v>2</v>
      </c>
      <c r="F21" s="25">
        <v>75.720547945205482</v>
      </c>
      <c r="G21" s="26">
        <v>1</v>
      </c>
      <c r="H21" s="24">
        <v>1</v>
      </c>
      <c r="I21" s="27">
        <v>8</v>
      </c>
      <c r="J21" s="27">
        <v>0</v>
      </c>
      <c r="K21" s="27">
        <v>0.16666666666666666</v>
      </c>
      <c r="L21">
        <v>1.5</v>
      </c>
      <c r="M21">
        <v>4.0999999999999996</v>
      </c>
      <c r="N21">
        <v>2.5999999999999996</v>
      </c>
    </row>
    <row r="22" spans="1:15" x14ac:dyDescent="0.2">
      <c r="A22">
        <v>27</v>
      </c>
      <c r="C22" s="22" t="s">
        <v>173</v>
      </c>
      <c r="D22">
        <v>0</v>
      </c>
      <c r="E22" s="24">
        <v>1</v>
      </c>
      <c r="F22" s="25">
        <v>73.186301369863017</v>
      </c>
      <c r="G22" s="26">
        <v>0</v>
      </c>
      <c r="H22" s="24">
        <v>1</v>
      </c>
      <c r="I22" s="27">
        <v>8</v>
      </c>
      <c r="J22" s="27">
        <v>0</v>
      </c>
      <c r="K22" s="27">
        <v>3.3666666666666667</v>
      </c>
      <c r="L22" s="27">
        <v>1.89</v>
      </c>
      <c r="M22">
        <v>3.99</v>
      </c>
      <c r="N22">
        <v>2.1000000000000005</v>
      </c>
    </row>
    <row r="23" spans="1:15" x14ac:dyDescent="0.2">
      <c r="A23">
        <v>28</v>
      </c>
      <c r="C23" s="22" t="s">
        <v>173</v>
      </c>
      <c r="D23">
        <v>0</v>
      </c>
      <c r="E23" s="24">
        <v>1</v>
      </c>
      <c r="F23" s="25">
        <v>73.186301369863017</v>
      </c>
      <c r="G23" s="26">
        <v>1</v>
      </c>
      <c r="H23" s="24">
        <v>1</v>
      </c>
      <c r="I23" s="27">
        <v>8.5</v>
      </c>
      <c r="J23" s="27">
        <v>0</v>
      </c>
      <c r="K23" s="27">
        <v>3.3666666666666667</v>
      </c>
      <c r="L23" s="27">
        <v>1.72</v>
      </c>
      <c r="M23">
        <v>3.07</v>
      </c>
      <c r="N23">
        <v>1.3499999999999999</v>
      </c>
    </row>
    <row r="24" spans="1:15" x14ac:dyDescent="0.2">
      <c r="A24">
        <v>29</v>
      </c>
      <c r="C24" s="22" t="s">
        <v>180</v>
      </c>
      <c r="D24">
        <v>0</v>
      </c>
      <c r="E24" s="24">
        <v>2</v>
      </c>
      <c r="F24" s="25">
        <v>80.197260273972603</v>
      </c>
      <c r="G24" s="26">
        <v>1</v>
      </c>
      <c r="H24" s="24">
        <v>1</v>
      </c>
      <c r="I24" s="27">
        <v>6</v>
      </c>
      <c r="J24" s="27">
        <v>0</v>
      </c>
      <c r="K24" s="27">
        <v>0.56666666666666665</v>
      </c>
      <c r="L24" s="27">
        <v>0.68200000000000005</v>
      </c>
      <c r="M24">
        <v>1.61</v>
      </c>
      <c r="N24">
        <v>0.92800000000000005</v>
      </c>
      <c r="O24" t="s">
        <v>1732</v>
      </c>
    </row>
    <row r="25" spans="1:15" x14ac:dyDescent="0.2">
      <c r="A25">
        <v>30</v>
      </c>
      <c r="C25" s="22" t="s">
        <v>185</v>
      </c>
      <c r="D25">
        <v>0</v>
      </c>
      <c r="E25" s="24">
        <v>2</v>
      </c>
      <c r="F25" s="25">
        <v>75.079452054794515</v>
      </c>
      <c r="G25" s="26">
        <v>0</v>
      </c>
      <c r="H25" s="24">
        <v>1</v>
      </c>
      <c r="I25" s="27">
        <v>4</v>
      </c>
      <c r="J25" s="27">
        <v>0</v>
      </c>
      <c r="K25" s="27">
        <v>4.2</v>
      </c>
      <c r="L25" s="27">
        <v>3.04</v>
      </c>
      <c r="M25" s="27">
        <v>4.3899999999999997</v>
      </c>
      <c r="N25">
        <v>1.3499999999999996</v>
      </c>
    </row>
    <row r="26" spans="1:15" x14ac:dyDescent="0.2">
      <c r="A26">
        <v>31</v>
      </c>
      <c r="C26" s="22" t="s">
        <v>185</v>
      </c>
      <c r="D26">
        <v>0</v>
      </c>
      <c r="E26" s="24">
        <v>2</v>
      </c>
      <c r="F26" s="25">
        <v>75.079452054794515</v>
      </c>
      <c r="G26" s="26">
        <v>1</v>
      </c>
      <c r="H26" s="24">
        <v>1</v>
      </c>
      <c r="I26" s="27">
        <v>8</v>
      </c>
      <c r="J26" s="27">
        <v>0</v>
      </c>
      <c r="K26" s="27">
        <v>4.2</v>
      </c>
      <c r="L26" s="27">
        <v>0.80900000000000005</v>
      </c>
      <c r="M26">
        <v>4.1470000000000002</v>
      </c>
      <c r="N26">
        <v>3.3380000000000001</v>
      </c>
    </row>
    <row r="27" spans="1:15" x14ac:dyDescent="0.2">
      <c r="A27">
        <v>32</v>
      </c>
      <c r="C27" s="22" t="s">
        <v>190</v>
      </c>
      <c r="D27">
        <v>0</v>
      </c>
      <c r="E27" s="24">
        <v>2</v>
      </c>
      <c r="F27" s="25">
        <v>46.416438356164385</v>
      </c>
      <c r="G27" s="26">
        <v>0</v>
      </c>
      <c r="H27" s="24">
        <v>1</v>
      </c>
      <c r="I27" s="27">
        <v>5</v>
      </c>
      <c r="J27" s="27">
        <v>0</v>
      </c>
      <c r="K27" s="27">
        <v>21.333333333333332</v>
      </c>
      <c r="L27" s="27">
        <v>0.44400000000000001</v>
      </c>
      <c r="M27">
        <v>2.02</v>
      </c>
      <c r="N27">
        <v>1.5760000000000001</v>
      </c>
    </row>
    <row r="28" spans="1:15" x14ac:dyDescent="0.2">
      <c r="A28">
        <v>33</v>
      </c>
      <c r="C28" s="22" t="s">
        <v>190</v>
      </c>
      <c r="D28">
        <v>0</v>
      </c>
      <c r="E28" s="24">
        <v>2</v>
      </c>
      <c r="F28" s="25">
        <v>46.416438356164385</v>
      </c>
      <c r="G28" s="26">
        <v>1</v>
      </c>
      <c r="H28" s="24">
        <v>1</v>
      </c>
      <c r="I28" s="27">
        <v>7</v>
      </c>
      <c r="J28" s="27">
        <v>0</v>
      </c>
      <c r="K28" s="27">
        <v>21.333333333333332</v>
      </c>
      <c r="L28" s="27">
        <v>0</v>
      </c>
      <c r="M28">
        <v>1.2649999999999999</v>
      </c>
      <c r="N28">
        <v>1.2649999999999999</v>
      </c>
    </row>
    <row r="29" spans="1:15" x14ac:dyDescent="0.2">
      <c r="A29">
        <v>34</v>
      </c>
      <c r="C29" s="22" t="s">
        <v>158</v>
      </c>
      <c r="D29">
        <v>0</v>
      </c>
      <c r="E29" s="24">
        <v>2</v>
      </c>
      <c r="F29" s="25">
        <v>67.854794520547941</v>
      </c>
      <c r="G29" s="26">
        <v>0</v>
      </c>
      <c r="H29" s="24">
        <v>1</v>
      </c>
      <c r="I29" s="27">
        <v>6</v>
      </c>
      <c r="J29" s="27">
        <v>0</v>
      </c>
      <c r="K29" s="27">
        <v>3.1666666666666665</v>
      </c>
      <c r="L29" s="27">
        <v>2.83</v>
      </c>
      <c r="M29">
        <v>3.67</v>
      </c>
      <c r="N29">
        <v>0.83999999999999986</v>
      </c>
    </row>
    <row r="30" spans="1:15" x14ac:dyDescent="0.2">
      <c r="A30">
        <v>35</v>
      </c>
      <c r="C30" s="22" t="s">
        <v>158</v>
      </c>
      <c r="D30">
        <v>0</v>
      </c>
      <c r="E30" s="24">
        <v>2</v>
      </c>
      <c r="F30" s="25">
        <v>67.854794520547941</v>
      </c>
      <c r="G30" s="26">
        <v>1</v>
      </c>
      <c r="H30" s="24">
        <v>1</v>
      </c>
      <c r="I30" s="27">
        <v>8</v>
      </c>
      <c r="J30" s="27">
        <v>0</v>
      </c>
      <c r="K30" s="27">
        <v>5.333333333333333</v>
      </c>
      <c r="L30" s="27">
        <v>2.1800000000000002</v>
      </c>
      <c r="M30">
        <v>3.47</v>
      </c>
      <c r="N30">
        <v>1.29</v>
      </c>
    </row>
    <row r="31" spans="1:15" x14ac:dyDescent="0.2">
      <c r="A31">
        <v>36</v>
      </c>
      <c r="C31" s="22" t="s">
        <v>111</v>
      </c>
      <c r="D31">
        <v>0</v>
      </c>
      <c r="E31" s="24">
        <v>2</v>
      </c>
      <c r="F31" s="25">
        <v>59.484931506849314</v>
      </c>
      <c r="G31" s="26">
        <v>0</v>
      </c>
      <c r="H31" s="24">
        <v>1</v>
      </c>
      <c r="I31" s="27">
        <v>6</v>
      </c>
      <c r="J31" s="27">
        <v>0</v>
      </c>
      <c r="K31" s="27">
        <v>11.966666666666667</v>
      </c>
      <c r="L31">
        <v>1.29</v>
      </c>
      <c r="M31">
        <v>3.49</v>
      </c>
      <c r="N31">
        <v>2.2000000000000002</v>
      </c>
    </row>
    <row r="32" spans="1:15" x14ac:dyDescent="0.2">
      <c r="A32">
        <v>37</v>
      </c>
      <c r="C32" s="22" t="s">
        <v>111</v>
      </c>
      <c r="D32">
        <v>0</v>
      </c>
      <c r="E32" s="24">
        <v>2</v>
      </c>
      <c r="F32" s="25">
        <v>55.876712328767127</v>
      </c>
      <c r="G32" s="26">
        <v>1</v>
      </c>
      <c r="H32" s="24">
        <v>1</v>
      </c>
      <c r="I32" s="27">
        <v>7</v>
      </c>
      <c r="J32" s="27">
        <v>0</v>
      </c>
      <c r="K32" s="27">
        <v>21.333333333333332</v>
      </c>
      <c r="L32">
        <v>1.37</v>
      </c>
      <c r="M32">
        <v>4.29</v>
      </c>
      <c r="N32">
        <v>2.92</v>
      </c>
    </row>
    <row r="33" spans="1:14" x14ac:dyDescent="0.2">
      <c r="A33">
        <v>38</v>
      </c>
      <c r="C33" s="22" t="s">
        <v>158</v>
      </c>
      <c r="D33">
        <v>0</v>
      </c>
      <c r="E33" s="24">
        <v>2</v>
      </c>
      <c r="F33" s="25">
        <v>58.917808219178085</v>
      </c>
      <c r="G33" s="26">
        <v>0</v>
      </c>
      <c r="H33" s="24">
        <v>1</v>
      </c>
      <c r="I33" s="27">
        <v>7</v>
      </c>
      <c r="J33" s="27">
        <v>0</v>
      </c>
      <c r="K33" s="27">
        <v>4.4000000000000004</v>
      </c>
      <c r="L33" s="27">
        <v>0.67500000000000004</v>
      </c>
      <c r="M33">
        <v>0.72</v>
      </c>
      <c r="N33">
        <v>4.4999999999999929E-2</v>
      </c>
    </row>
    <row r="34" spans="1:14" x14ac:dyDescent="0.2">
      <c r="A34">
        <v>39</v>
      </c>
      <c r="C34" s="22" t="s">
        <v>158</v>
      </c>
      <c r="D34">
        <v>0</v>
      </c>
      <c r="E34" s="24">
        <v>2</v>
      </c>
      <c r="F34" s="25">
        <v>58.917808219178085</v>
      </c>
      <c r="G34" s="26">
        <v>1</v>
      </c>
      <c r="H34" s="24">
        <v>1</v>
      </c>
      <c r="I34" s="27">
        <v>7</v>
      </c>
      <c r="J34" s="27">
        <v>0</v>
      </c>
      <c r="K34" s="27">
        <v>4.4000000000000004</v>
      </c>
      <c r="L34" s="27">
        <v>0.72</v>
      </c>
      <c r="M34">
        <v>1.07</v>
      </c>
      <c r="N34">
        <v>0.35000000000000009</v>
      </c>
    </row>
    <row r="35" spans="1:14" x14ac:dyDescent="0.2">
      <c r="A35">
        <v>40</v>
      </c>
      <c r="C35" s="22" t="s">
        <v>210</v>
      </c>
      <c r="D35">
        <v>0</v>
      </c>
      <c r="E35" s="24">
        <v>1</v>
      </c>
      <c r="F35" s="25">
        <v>79.939726027397256</v>
      </c>
      <c r="G35" s="26">
        <v>0</v>
      </c>
      <c r="H35" s="24">
        <v>1</v>
      </c>
      <c r="I35" s="27">
        <v>8.5</v>
      </c>
      <c r="J35" s="27">
        <v>0</v>
      </c>
      <c r="K35" s="27">
        <v>2.6333333333333333</v>
      </c>
      <c r="L35">
        <v>0.8</v>
      </c>
      <c r="M35">
        <v>0.72</v>
      </c>
      <c r="N35">
        <v>-8.0000000000000071E-2</v>
      </c>
    </row>
    <row r="36" spans="1:14" x14ac:dyDescent="0.2">
      <c r="A36">
        <v>41</v>
      </c>
      <c r="C36" s="22" t="s">
        <v>211</v>
      </c>
      <c r="D36">
        <v>0</v>
      </c>
      <c r="E36" s="24">
        <v>1</v>
      </c>
      <c r="F36" s="25">
        <v>79.939726027397256</v>
      </c>
      <c r="G36" s="26">
        <v>1</v>
      </c>
      <c r="H36" s="24">
        <v>1</v>
      </c>
      <c r="I36" s="27">
        <v>8.5</v>
      </c>
      <c r="J36" s="27">
        <v>0</v>
      </c>
      <c r="K36" s="27">
        <v>2.6333333333333333</v>
      </c>
      <c r="L36">
        <v>1</v>
      </c>
      <c r="M36">
        <v>1.44</v>
      </c>
      <c r="N36">
        <v>0.43999999999999995</v>
      </c>
    </row>
    <row r="37" spans="1:14" x14ac:dyDescent="0.2">
      <c r="A37">
        <v>42</v>
      </c>
      <c r="C37" s="22" t="s">
        <v>214</v>
      </c>
      <c r="D37">
        <v>0</v>
      </c>
      <c r="E37" s="24">
        <v>1</v>
      </c>
      <c r="F37" s="25">
        <v>68.095890410958901</v>
      </c>
      <c r="G37" s="26">
        <v>0</v>
      </c>
      <c r="H37" s="24">
        <v>1</v>
      </c>
      <c r="I37" s="27">
        <v>4.5</v>
      </c>
      <c r="J37" s="27">
        <v>0</v>
      </c>
      <c r="K37" s="27">
        <v>3</v>
      </c>
      <c r="L37">
        <v>1.9</v>
      </c>
      <c r="M37">
        <v>2.88</v>
      </c>
      <c r="N37">
        <v>0.98</v>
      </c>
    </row>
    <row r="38" spans="1:14" x14ac:dyDescent="0.2">
      <c r="A38">
        <v>43</v>
      </c>
      <c r="C38" s="22" t="s">
        <v>214</v>
      </c>
      <c r="D38">
        <v>0</v>
      </c>
      <c r="E38" s="24">
        <v>1</v>
      </c>
      <c r="F38" s="25">
        <v>68.095890410958901</v>
      </c>
      <c r="G38" s="26">
        <v>1</v>
      </c>
      <c r="H38" s="24">
        <v>1</v>
      </c>
      <c r="I38" s="27">
        <v>4.5</v>
      </c>
      <c r="J38" s="27">
        <v>0</v>
      </c>
      <c r="K38" s="27">
        <v>3</v>
      </c>
      <c r="L38">
        <v>1.9</v>
      </c>
      <c r="M38">
        <v>2.12</v>
      </c>
      <c r="N38">
        <v>0.2200000000000002</v>
      </c>
    </row>
    <row r="39" spans="1:14" x14ac:dyDescent="0.2">
      <c r="A39">
        <v>44</v>
      </c>
      <c r="C39" s="22" t="s">
        <v>220</v>
      </c>
      <c r="D39">
        <v>0</v>
      </c>
      <c r="E39" s="24">
        <v>2</v>
      </c>
      <c r="F39" s="25">
        <v>83.854794520547941</v>
      </c>
      <c r="G39" s="26">
        <v>0</v>
      </c>
      <c r="H39" s="24">
        <v>1</v>
      </c>
      <c r="I39" s="27">
        <v>8</v>
      </c>
      <c r="J39" s="27">
        <v>0</v>
      </c>
      <c r="K39" s="27">
        <v>8.9333333333333336</v>
      </c>
      <c r="L39" s="27">
        <v>1.05</v>
      </c>
      <c r="M39">
        <v>3.66</v>
      </c>
      <c r="N39">
        <v>2.6100000000000003</v>
      </c>
    </row>
    <row r="40" spans="1:14" x14ac:dyDescent="0.2">
      <c r="A40">
        <v>45</v>
      </c>
      <c r="C40" s="22" t="s">
        <v>220</v>
      </c>
      <c r="D40">
        <v>0</v>
      </c>
      <c r="E40" s="24">
        <v>2</v>
      </c>
      <c r="F40" s="25">
        <v>83.854794520547941</v>
      </c>
      <c r="G40" s="26">
        <v>1</v>
      </c>
      <c r="H40" s="24">
        <v>1</v>
      </c>
      <c r="I40" s="27">
        <v>3.5</v>
      </c>
      <c r="J40" s="27">
        <v>0</v>
      </c>
      <c r="K40" s="27">
        <v>8.9333333333333336</v>
      </c>
      <c r="L40" s="27">
        <v>1.87</v>
      </c>
      <c r="M40">
        <v>3.1</v>
      </c>
      <c r="N40">
        <v>1.23</v>
      </c>
    </row>
    <row r="41" spans="1:14" x14ac:dyDescent="0.2">
      <c r="A41">
        <v>46</v>
      </c>
      <c r="C41" s="22" t="s">
        <v>226</v>
      </c>
      <c r="D41">
        <v>0</v>
      </c>
      <c r="E41" s="24">
        <v>2</v>
      </c>
      <c r="F41" s="25">
        <v>62.126027397260273</v>
      </c>
      <c r="G41" s="26">
        <v>0</v>
      </c>
      <c r="H41" s="24">
        <v>1</v>
      </c>
      <c r="I41" s="27">
        <v>9</v>
      </c>
      <c r="J41" s="27">
        <v>0</v>
      </c>
      <c r="K41" s="27">
        <v>3.2333333333333334</v>
      </c>
      <c r="L41">
        <v>1.05</v>
      </c>
      <c r="M41">
        <v>2.11</v>
      </c>
      <c r="N41">
        <v>1.0599999999999998</v>
      </c>
    </row>
    <row r="42" spans="1:14" x14ac:dyDescent="0.2">
      <c r="A42">
        <v>47</v>
      </c>
      <c r="C42" s="22" t="s">
        <v>226</v>
      </c>
      <c r="D42">
        <v>0</v>
      </c>
      <c r="E42" s="24">
        <v>2</v>
      </c>
      <c r="F42" s="25">
        <v>58.408219178082192</v>
      </c>
      <c r="G42" s="26">
        <v>1</v>
      </c>
      <c r="H42" s="24">
        <v>1</v>
      </c>
      <c r="I42" s="27">
        <v>8</v>
      </c>
      <c r="J42" s="27">
        <v>0</v>
      </c>
      <c r="K42" s="27">
        <v>8.9333333333333336</v>
      </c>
      <c r="L42">
        <v>0.84</v>
      </c>
      <c r="M42">
        <v>2.64</v>
      </c>
      <c r="N42">
        <v>1.8000000000000003</v>
      </c>
    </row>
    <row r="43" spans="1:14" x14ac:dyDescent="0.2">
      <c r="A43">
        <v>48</v>
      </c>
      <c r="C43" s="22" t="s">
        <v>232</v>
      </c>
      <c r="D43">
        <v>0</v>
      </c>
      <c r="E43" s="24">
        <v>2</v>
      </c>
      <c r="F43" s="25">
        <v>73.38082191780822</v>
      </c>
      <c r="G43" s="26">
        <v>0</v>
      </c>
      <c r="H43" s="24">
        <v>1</v>
      </c>
      <c r="I43" s="27">
        <v>5.5</v>
      </c>
      <c r="J43" s="27">
        <v>0</v>
      </c>
      <c r="K43" s="27">
        <v>5.666666666666667</v>
      </c>
      <c r="L43" s="27">
        <v>2.56</v>
      </c>
      <c r="M43">
        <v>3.15</v>
      </c>
      <c r="N43">
        <v>0.58999999999999986</v>
      </c>
    </row>
    <row r="44" spans="1:14" x14ac:dyDescent="0.2">
      <c r="A44">
        <v>49</v>
      </c>
      <c r="C44" s="22" t="s">
        <v>232</v>
      </c>
      <c r="D44">
        <v>0</v>
      </c>
      <c r="E44" s="24">
        <v>2</v>
      </c>
      <c r="F44" s="25">
        <v>73.38082191780822</v>
      </c>
      <c r="G44" s="26">
        <v>1</v>
      </c>
      <c r="H44" s="24">
        <v>1</v>
      </c>
      <c r="I44" s="27">
        <v>7.5</v>
      </c>
      <c r="J44" s="27">
        <v>0</v>
      </c>
      <c r="K44" s="27">
        <v>5.666666666666667</v>
      </c>
      <c r="L44" s="27">
        <v>2.73</v>
      </c>
      <c r="M44">
        <v>2.91</v>
      </c>
      <c r="N44">
        <v>0.18000000000000016</v>
      </c>
    </row>
    <row r="45" spans="1:14" x14ac:dyDescent="0.2">
      <c r="A45">
        <v>50</v>
      </c>
      <c r="C45" s="22" t="s">
        <v>239</v>
      </c>
      <c r="D45">
        <v>0</v>
      </c>
      <c r="E45" s="24">
        <v>2</v>
      </c>
      <c r="F45" s="25">
        <v>76.871232876712327</v>
      </c>
      <c r="G45" s="26">
        <v>0</v>
      </c>
      <c r="H45" s="24">
        <v>1</v>
      </c>
      <c r="I45" s="27">
        <v>7</v>
      </c>
      <c r="J45" s="27">
        <v>0</v>
      </c>
      <c r="K45" s="27">
        <v>8.2333333333333325</v>
      </c>
      <c r="L45" s="27">
        <v>1.3919999999999999</v>
      </c>
      <c r="M45" s="27">
        <v>4.5179999999999998</v>
      </c>
      <c r="N45">
        <v>3.1259999999999999</v>
      </c>
    </row>
    <row r="46" spans="1:14" x14ac:dyDescent="0.2">
      <c r="A46">
        <v>51</v>
      </c>
      <c r="C46" s="22" t="s">
        <v>239</v>
      </c>
      <c r="D46">
        <v>0</v>
      </c>
      <c r="E46" s="24">
        <v>2</v>
      </c>
      <c r="F46" s="25">
        <v>76.871232876712327</v>
      </c>
      <c r="G46" s="26">
        <v>1</v>
      </c>
      <c r="H46" s="24">
        <v>1</v>
      </c>
      <c r="I46" s="27">
        <v>5</v>
      </c>
      <c r="J46" s="27">
        <v>0</v>
      </c>
      <c r="K46" s="27">
        <v>8.2333333333333325</v>
      </c>
      <c r="L46" s="27">
        <v>2.0499999999999998</v>
      </c>
      <c r="M46" s="27">
        <v>3.7</v>
      </c>
      <c r="N46">
        <v>1.6500000000000004</v>
      </c>
    </row>
    <row r="47" spans="1:14" x14ac:dyDescent="0.2">
      <c r="A47">
        <v>52</v>
      </c>
      <c r="C47" s="22" t="s">
        <v>244</v>
      </c>
      <c r="D47">
        <v>0</v>
      </c>
      <c r="E47" s="24">
        <v>2</v>
      </c>
      <c r="F47" s="25">
        <v>60.726027397260275</v>
      </c>
      <c r="G47" s="26">
        <v>0</v>
      </c>
      <c r="H47" s="24">
        <v>1</v>
      </c>
      <c r="I47" s="27">
        <v>10</v>
      </c>
      <c r="J47" s="27">
        <v>0</v>
      </c>
      <c r="K47" s="27">
        <v>3.5333333333333332</v>
      </c>
      <c r="L47" s="27">
        <v>0.66800000000000004</v>
      </c>
      <c r="M47" s="27">
        <v>1.5229999999999999</v>
      </c>
      <c r="N47">
        <v>0.85499999999999987</v>
      </c>
    </row>
    <row r="48" spans="1:14" x14ac:dyDescent="0.2">
      <c r="A48">
        <v>53</v>
      </c>
      <c r="C48" s="22" t="s">
        <v>244</v>
      </c>
      <c r="D48">
        <v>0</v>
      </c>
      <c r="E48" s="24">
        <v>2</v>
      </c>
      <c r="F48" s="25">
        <v>60.726027397260275</v>
      </c>
      <c r="G48" s="26">
        <v>1</v>
      </c>
      <c r="H48" s="24">
        <v>1</v>
      </c>
      <c r="I48" s="27">
        <v>8</v>
      </c>
      <c r="J48" s="27">
        <v>0</v>
      </c>
      <c r="K48" s="27">
        <v>3.5333333333333332</v>
      </c>
      <c r="L48" s="27">
        <v>1.71</v>
      </c>
      <c r="M48" s="27">
        <v>1.38</v>
      </c>
      <c r="N48">
        <v>-0.33000000000000007</v>
      </c>
    </row>
    <row r="49" spans="1:14" x14ac:dyDescent="0.2">
      <c r="A49">
        <v>54</v>
      </c>
      <c r="C49" s="22" t="s">
        <v>249</v>
      </c>
      <c r="D49">
        <v>0</v>
      </c>
      <c r="E49" s="24">
        <v>2</v>
      </c>
      <c r="F49" s="25">
        <v>78.479452054794521</v>
      </c>
      <c r="G49" s="26">
        <v>0</v>
      </c>
      <c r="H49" s="24">
        <v>1</v>
      </c>
      <c r="I49" s="27">
        <v>8.5</v>
      </c>
      <c r="J49" s="27">
        <v>0</v>
      </c>
      <c r="K49" s="27">
        <v>11.6</v>
      </c>
      <c r="L49" s="27">
        <v>1.698</v>
      </c>
      <c r="M49" s="27">
        <v>1.7150000000000001</v>
      </c>
      <c r="N49">
        <v>1.7000000000000126E-2</v>
      </c>
    </row>
    <row r="50" spans="1:14" x14ac:dyDescent="0.2">
      <c r="A50">
        <v>55</v>
      </c>
      <c r="C50" s="22" t="s">
        <v>249</v>
      </c>
      <c r="D50">
        <v>0</v>
      </c>
      <c r="E50" s="24">
        <v>2</v>
      </c>
      <c r="F50" s="25">
        <v>78.479452054794521</v>
      </c>
      <c r="G50" s="26">
        <v>1</v>
      </c>
      <c r="H50" s="24">
        <v>1</v>
      </c>
      <c r="I50" s="27">
        <v>7</v>
      </c>
      <c r="J50" s="27">
        <v>0</v>
      </c>
      <c r="K50" s="27">
        <v>11.6</v>
      </c>
      <c r="L50" s="27">
        <v>2.0099999999999998</v>
      </c>
      <c r="M50" s="27">
        <v>2.0099999999999998</v>
      </c>
      <c r="N50">
        <v>0</v>
      </c>
    </row>
    <row r="51" spans="1:14" x14ac:dyDescent="0.2">
      <c r="A51">
        <v>56</v>
      </c>
      <c r="C51" s="22" t="s">
        <v>254</v>
      </c>
      <c r="D51">
        <v>0</v>
      </c>
      <c r="E51" s="24">
        <v>2</v>
      </c>
      <c r="F51" s="25">
        <v>30.621917808219177</v>
      </c>
      <c r="G51" s="26">
        <v>0</v>
      </c>
      <c r="H51" s="24">
        <v>1</v>
      </c>
      <c r="I51" s="27">
        <v>6</v>
      </c>
      <c r="J51" s="27">
        <v>0</v>
      </c>
      <c r="K51" s="27">
        <v>0.16666666666666666</v>
      </c>
      <c r="L51" s="27">
        <v>1.99</v>
      </c>
      <c r="M51" s="27">
        <v>3.5750000000000002</v>
      </c>
      <c r="N51">
        <v>1.5850000000000002</v>
      </c>
    </row>
    <row r="52" spans="1:14" x14ac:dyDescent="0.2">
      <c r="A52">
        <v>57</v>
      </c>
      <c r="C52" s="22" t="s">
        <v>254</v>
      </c>
      <c r="D52">
        <v>0</v>
      </c>
      <c r="E52" s="24">
        <v>2</v>
      </c>
      <c r="F52" s="25">
        <v>30.621917808219177</v>
      </c>
      <c r="G52" s="26">
        <v>1</v>
      </c>
      <c r="H52" s="24">
        <v>1</v>
      </c>
      <c r="I52" s="27">
        <v>7.5</v>
      </c>
      <c r="J52" s="27">
        <v>0</v>
      </c>
      <c r="K52" s="27">
        <v>0.16666666666666666</v>
      </c>
      <c r="L52" s="27">
        <v>1.67</v>
      </c>
      <c r="M52">
        <v>3.3879999999999999</v>
      </c>
      <c r="N52">
        <v>1.718</v>
      </c>
    </row>
    <row r="53" spans="1:14" x14ac:dyDescent="0.2">
      <c r="A53">
        <v>58</v>
      </c>
      <c r="C53" s="22" t="s">
        <v>259</v>
      </c>
      <c r="D53">
        <v>0</v>
      </c>
      <c r="E53" s="24">
        <v>2</v>
      </c>
      <c r="F53" s="25">
        <v>70.364383561643834</v>
      </c>
      <c r="G53" s="26">
        <v>0</v>
      </c>
      <c r="H53" s="24">
        <v>1</v>
      </c>
      <c r="I53" s="27">
        <v>7</v>
      </c>
      <c r="J53" s="27">
        <v>0</v>
      </c>
      <c r="K53" s="27">
        <v>39.633333333333333</v>
      </c>
      <c r="L53" s="27">
        <v>0.9</v>
      </c>
      <c r="M53">
        <v>2.0499999999999998</v>
      </c>
      <c r="N53">
        <v>1.1499999999999999</v>
      </c>
    </row>
    <row r="54" spans="1:14" x14ac:dyDescent="0.2">
      <c r="A54">
        <v>59</v>
      </c>
      <c r="C54" s="22" t="s">
        <v>262</v>
      </c>
      <c r="D54">
        <v>0</v>
      </c>
      <c r="E54" s="24">
        <v>2</v>
      </c>
      <c r="F54" s="25">
        <v>70.364383561643834</v>
      </c>
      <c r="G54" s="26">
        <v>1</v>
      </c>
      <c r="H54" s="24">
        <v>1</v>
      </c>
      <c r="I54" s="27">
        <v>4.5</v>
      </c>
      <c r="J54" s="27">
        <v>0</v>
      </c>
      <c r="K54" s="27">
        <v>42</v>
      </c>
      <c r="L54" s="27">
        <v>1.81</v>
      </c>
      <c r="M54">
        <v>2.68</v>
      </c>
      <c r="N54">
        <v>0.87000000000000011</v>
      </c>
    </row>
    <row r="55" spans="1:14" ht="15" customHeight="1" x14ac:dyDescent="0.2">
      <c r="A55">
        <v>60</v>
      </c>
      <c r="C55" s="22" t="s">
        <v>267</v>
      </c>
      <c r="D55">
        <v>0</v>
      </c>
      <c r="E55" s="24">
        <v>1</v>
      </c>
      <c r="F55" s="25">
        <v>81.101369863013701</v>
      </c>
      <c r="G55" s="26">
        <v>0</v>
      </c>
      <c r="H55" s="24">
        <v>1</v>
      </c>
      <c r="I55" s="27">
        <v>5</v>
      </c>
      <c r="J55" s="27">
        <v>0</v>
      </c>
      <c r="K55" s="27">
        <v>2.4666666666666668</v>
      </c>
      <c r="L55" s="27">
        <v>1.9139999999999999</v>
      </c>
      <c r="M55">
        <v>3.14</v>
      </c>
      <c r="N55">
        <v>1.2260000000000002</v>
      </c>
    </row>
    <row r="56" spans="1:14" x14ac:dyDescent="0.2">
      <c r="A56">
        <v>61</v>
      </c>
      <c r="C56" s="22" t="s">
        <v>267</v>
      </c>
      <c r="D56">
        <v>0</v>
      </c>
      <c r="E56" s="24">
        <v>1</v>
      </c>
      <c r="F56" s="25">
        <v>81.101369863013701</v>
      </c>
      <c r="G56" s="26">
        <v>1</v>
      </c>
      <c r="H56" s="24">
        <v>1</v>
      </c>
      <c r="I56" s="27">
        <v>8</v>
      </c>
      <c r="J56" s="27">
        <v>0</v>
      </c>
      <c r="K56" s="27">
        <v>57.366666666666667</v>
      </c>
      <c r="L56" s="27">
        <v>-0.248</v>
      </c>
      <c r="M56">
        <v>1.6</v>
      </c>
      <c r="N56">
        <v>1.8480000000000001</v>
      </c>
    </row>
    <row r="57" spans="1:14" x14ac:dyDescent="0.2">
      <c r="A57">
        <v>62</v>
      </c>
      <c r="C57" s="22" t="s">
        <v>277</v>
      </c>
      <c r="D57">
        <v>0</v>
      </c>
      <c r="E57" s="24">
        <v>2</v>
      </c>
      <c r="F57" s="25">
        <v>41.747945205479454</v>
      </c>
      <c r="G57" s="26">
        <v>0</v>
      </c>
      <c r="H57" s="24">
        <v>1</v>
      </c>
      <c r="I57" s="27">
        <v>6</v>
      </c>
      <c r="J57" s="27">
        <v>0</v>
      </c>
      <c r="K57" s="27">
        <v>7.2</v>
      </c>
      <c r="L57" s="27">
        <v>1.696</v>
      </c>
      <c r="M57">
        <v>2.91</v>
      </c>
      <c r="N57">
        <v>1.2140000000000002</v>
      </c>
    </row>
    <row r="58" spans="1:14" x14ac:dyDescent="0.2">
      <c r="A58">
        <v>63</v>
      </c>
      <c r="C58" s="22" t="s">
        <v>277</v>
      </c>
      <c r="D58">
        <v>0</v>
      </c>
      <c r="E58" s="24">
        <v>2</v>
      </c>
      <c r="F58" s="25">
        <v>41.747945205479454</v>
      </c>
      <c r="G58" s="26">
        <v>1</v>
      </c>
      <c r="H58" s="24">
        <v>1</v>
      </c>
      <c r="I58" s="27">
        <v>6.5</v>
      </c>
      <c r="J58" s="27">
        <v>0</v>
      </c>
      <c r="K58" s="27">
        <v>43.533333333333331</v>
      </c>
      <c r="L58" s="27">
        <v>2.1389999999999998</v>
      </c>
      <c r="M58">
        <v>3.35</v>
      </c>
      <c r="N58">
        <v>1.2110000000000003</v>
      </c>
    </row>
    <row r="59" spans="1:14" x14ac:dyDescent="0.2">
      <c r="A59">
        <v>64</v>
      </c>
      <c r="C59" s="22" t="s">
        <v>158</v>
      </c>
      <c r="D59">
        <v>0</v>
      </c>
      <c r="E59" s="24">
        <v>1</v>
      </c>
      <c r="F59" s="25">
        <v>74.147945205479445</v>
      </c>
      <c r="G59" s="26">
        <v>0</v>
      </c>
      <c r="H59" s="24">
        <v>1</v>
      </c>
      <c r="I59" s="27">
        <v>8</v>
      </c>
      <c r="J59" s="27">
        <v>0</v>
      </c>
      <c r="K59" s="27">
        <v>15.533333333333333</v>
      </c>
      <c r="L59" s="27">
        <v>-2.27</v>
      </c>
      <c r="M59">
        <v>0.48799999999999999</v>
      </c>
      <c r="N59">
        <v>2.758</v>
      </c>
    </row>
    <row r="60" spans="1:14" x14ac:dyDescent="0.2">
      <c r="A60">
        <v>65</v>
      </c>
      <c r="C60" s="22" t="s">
        <v>158</v>
      </c>
      <c r="D60">
        <v>0</v>
      </c>
      <c r="E60" s="24">
        <v>1</v>
      </c>
      <c r="F60" s="25">
        <v>74.147945205479445</v>
      </c>
      <c r="G60" s="26">
        <v>1</v>
      </c>
      <c r="H60" s="24">
        <v>1</v>
      </c>
      <c r="I60" s="27">
        <v>8</v>
      </c>
      <c r="J60" s="27">
        <v>0</v>
      </c>
      <c r="K60" s="27">
        <v>15.533333333333333</v>
      </c>
      <c r="L60" s="27">
        <v>-1.6359999999999999</v>
      </c>
      <c r="M60">
        <v>0.85399999999999998</v>
      </c>
      <c r="N60">
        <v>2.4899999999999998</v>
      </c>
    </row>
    <row r="61" spans="1:14" x14ac:dyDescent="0.2">
      <c r="A61">
        <v>66</v>
      </c>
      <c r="C61" s="22" t="s">
        <v>289</v>
      </c>
      <c r="D61">
        <v>0</v>
      </c>
      <c r="E61" s="24">
        <v>1</v>
      </c>
      <c r="F61" s="25">
        <v>75.241095890410961</v>
      </c>
      <c r="G61" s="26">
        <v>0</v>
      </c>
      <c r="H61" s="24">
        <v>1</v>
      </c>
      <c r="I61" s="27">
        <v>8</v>
      </c>
      <c r="J61" s="27">
        <v>0</v>
      </c>
      <c r="K61" s="27">
        <v>0.76666666666666672</v>
      </c>
      <c r="L61">
        <v>1.49</v>
      </c>
      <c r="M61">
        <v>3.27</v>
      </c>
      <c r="N61">
        <v>1.78</v>
      </c>
    </row>
    <row r="62" spans="1:14" x14ac:dyDescent="0.2">
      <c r="A62">
        <v>67</v>
      </c>
      <c r="C62" s="22" t="s">
        <v>289</v>
      </c>
      <c r="D62">
        <v>0</v>
      </c>
      <c r="E62" s="24">
        <v>1</v>
      </c>
      <c r="F62" s="25">
        <v>66.342465753424662</v>
      </c>
      <c r="G62" s="26">
        <v>1</v>
      </c>
      <c r="H62" s="24">
        <v>1</v>
      </c>
      <c r="I62" s="27">
        <v>5</v>
      </c>
      <c r="J62" s="27">
        <v>0</v>
      </c>
      <c r="K62" s="27">
        <v>2.4666666666666668</v>
      </c>
      <c r="L62">
        <v>2.56</v>
      </c>
      <c r="M62">
        <v>3.42</v>
      </c>
      <c r="N62">
        <v>0.85999999999999988</v>
      </c>
    </row>
    <row r="63" spans="1:14" x14ac:dyDescent="0.2">
      <c r="A63">
        <v>68</v>
      </c>
      <c r="C63" s="22" t="s">
        <v>295</v>
      </c>
      <c r="D63">
        <v>0</v>
      </c>
      <c r="E63" s="24">
        <v>1</v>
      </c>
      <c r="F63" s="25">
        <v>71.975342465753428</v>
      </c>
      <c r="G63" s="26">
        <v>0</v>
      </c>
      <c r="H63" s="24">
        <v>1</v>
      </c>
      <c r="I63" s="27">
        <v>8</v>
      </c>
      <c r="J63" s="27">
        <v>0</v>
      </c>
      <c r="K63" s="27">
        <v>3.7</v>
      </c>
      <c r="L63" s="27">
        <v>0</v>
      </c>
      <c r="M63">
        <v>2.77</v>
      </c>
      <c r="N63">
        <v>2.77</v>
      </c>
    </row>
    <row r="64" spans="1:14" x14ac:dyDescent="0.2">
      <c r="A64">
        <v>69</v>
      </c>
      <c r="C64" s="22" t="s">
        <v>295</v>
      </c>
      <c r="D64">
        <v>0</v>
      </c>
      <c r="E64" s="24">
        <v>1</v>
      </c>
      <c r="F64" s="25">
        <v>71.975342465753428</v>
      </c>
      <c r="G64" s="26">
        <v>1</v>
      </c>
      <c r="H64" s="24">
        <v>1</v>
      </c>
      <c r="I64" s="27">
        <v>5</v>
      </c>
      <c r="J64" s="27">
        <v>0</v>
      </c>
      <c r="K64" s="27">
        <v>3.7</v>
      </c>
      <c r="L64" s="27">
        <v>1.1739999999999999</v>
      </c>
      <c r="M64">
        <v>3.7</v>
      </c>
      <c r="N64">
        <v>2.5260000000000002</v>
      </c>
    </row>
    <row r="65" spans="1:16" x14ac:dyDescent="0.2">
      <c r="A65">
        <v>70</v>
      </c>
      <c r="C65" s="22" t="s">
        <v>301</v>
      </c>
      <c r="D65">
        <v>0</v>
      </c>
      <c r="E65" s="24">
        <v>1</v>
      </c>
      <c r="F65" s="25">
        <v>69.2</v>
      </c>
      <c r="G65" s="26">
        <v>0</v>
      </c>
      <c r="H65" s="24">
        <v>1</v>
      </c>
      <c r="I65" s="27">
        <v>8.5</v>
      </c>
      <c r="J65" s="27">
        <v>0</v>
      </c>
      <c r="K65" s="27">
        <v>3.5</v>
      </c>
      <c r="L65" s="27">
        <v>1.518</v>
      </c>
      <c r="M65">
        <v>3.3279999999999998</v>
      </c>
      <c r="N65">
        <v>1.8099999999999998</v>
      </c>
    </row>
    <row r="66" spans="1:16" x14ac:dyDescent="0.2">
      <c r="A66">
        <v>71</v>
      </c>
      <c r="C66" s="22" t="s">
        <v>301</v>
      </c>
      <c r="D66">
        <v>0</v>
      </c>
      <c r="E66" s="24">
        <v>1</v>
      </c>
      <c r="F66" s="25">
        <v>69.2</v>
      </c>
      <c r="G66" s="26">
        <v>1</v>
      </c>
      <c r="H66" s="24">
        <v>1</v>
      </c>
      <c r="I66" s="27">
        <v>8</v>
      </c>
      <c r="J66" s="27">
        <v>0</v>
      </c>
      <c r="K66" s="27">
        <v>3.5</v>
      </c>
      <c r="L66" s="27">
        <v>2.39</v>
      </c>
      <c r="M66" s="27">
        <v>3.46</v>
      </c>
      <c r="N66">
        <v>1.0699999999999998</v>
      </c>
    </row>
    <row r="67" spans="1:16" x14ac:dyDescent="0.2">
      <c r="A67">
        <v>72</v>
      </c>
      <c r="B67" s="23"/>
      <c r="C67" s="22" t="s">
        <v>111</v>
      </c>
      <c r="D67">
        <v>0</v>
      </c>
      <c r="E67" s="24">
        <v>2</v>
      </c>
      <c r="F67" s="25">
        <v>61.334246575342469</v>
      </c>
      <c r="G67" s="26">
        <v>0</v>
      </c>
      <c r="H67" s="24">
        <v>1</v>
      </c>
      <c r="I67" s="27">
        <v>7</v>
      </c>
      <c r="J67" s="27">
        <v>0</v>
      </c>
      <c r="K67" s="27">
        <v>2</v>
      </c>
      <c r="L67">
        <v>2.75</v>
      </c>
      <c r="M67">
        <v>3.72</v>
      </c>
      <c r="N67">
        <v>0.9700000000000002</v>
      </c>
    </row>
    <row r="68" spans="1:16" x14ac:dyDescent="0.2">
      <c r="A68">
        <v>73</v>
      </c>
      <c r="C68" s="22" t="s">
        <v>111</v>
      </c>
      <c r="D68">
        <v>0</v>
      </c>
      <c r="E68" s="24">
        <v>2</v>
      </c>
      <c r="F68" s="25">
        <v>64.531506849315065</v>
      </c>
      <c r="G68" s="26">
        <v>1</v>
      </c>
      <c r="H68" s="24">
        <v>1</v>
      </c>
      <c r="I68" s="27">
        <v>4</v>
      </c>
      <c r="J68" s="27">
        <v>0</v>
      </c>
      <c r="K68" s="27">
        <v>4.2</v>
      </c>
      <c r="L68">
        <v>2.67</v>
      </c>
      <c r="M68">
        <v>3.78</v>
      </c>
      <c r="N68">
        <v>1.1099999999999999</v>
      </c>
    </row>
    <row r="69" spans="1:16" x14ac:dyDescent="0.2">
      <c r="A69">
        <v>74</v>
      </c>
      <c r="C69" s="22" t="s">
        <v>305</v>
      </c>
      <c r="D69">
        <v>0</v>
      </c>
      <c r="E69" s="24">
        <v>1</v>
      </c>
      <c r="F69" s="25">
        <v>73.120547945205473</v>
      </c>
      <c r="G69" s="26">
        <v>0</v>
      </c>
      <c r="H69" s="24">
        <v>1</v>
      </c>
      <c r="I69" s="27">
        <v>9</v>
      </c>
      <c r="J69" s="27">
        <v>0</v>
      </c>
      <c r="K69" s="27">
        <v>4.2</v>
      </c>
      <c r="L69">
        <v>0.88</v>
      </c>
      <c r="M69">
        <v>2.84</v>
      </c>
      <c r="N69">
        <v>1.96</v>
      </c>
    </row>
    <row r="70" spans="1:16" x14ac:dyDescent="0.2">
      <c r="A70">
        <v>75</v>
      </c>
      <c r="C70" s="22" t="s">
        <v>305</v>
      </c>
      <c r="D70">
        <v>0</v>
      </c>
      <c r="E70" s="24">
        <v>1</v>
      </c>
      <c r="F70" s="25">
        <v>73.120547945205473</v>
      </c>
      <c r="G70" s="26">
        <v>1</v>
      </c>
      <c r="H70" s="24">
        <v>1</v>
      </c>
      <c r="I70" s="27">
        <v>9</v>
      </c>
      <c r="J70" s="27">
        <v>0</v>
      </c>
      <c r="K70" s="27">
        <v>4.2</v>
      </c>
      <c r="L70">
        <v>0.69</v>
      </c>
      <c r="M70">
        <v>2.6</v>
      </c>
      <c r="N70">
        <v>1.9100000000000001</v>
      </c>
    </row>
    <row r="71" spans="1:16" x14ac:dyDescent="0.2">
      <c r="A71">
        <v>76</v>
      </c>
      <c r="C71" s="22" t="s">
        <v>311</v>
      </c>
      <c r="D71">
        <v>0</v>
      </c>
      <c r="E71" s="24">
        <v>2</v>
      </c>
      <c r="F71" s="25">
        <v>83.180821917808217</v>
      </c>
      <c r="G71" s="26">
        <v>0</v>
      </c>
      <c r="H71" s="24">
        <v>1</v>
      </c>
      <c r="I71" s="27">
        <v>8.5</v>
      </c>
      <c r="J71" s="27">
        <v>0</v>
      </c>
      <c r="K71" s="27">
        <v>3.1333333333333333</v>
      </c>
      <c r="L71" s="27">
        <v>1.758</v>
      </c>
      <c r="M71" s="27">
        <v>3.899</v>
      </c>
      <c r="N71">
        <v>2.141</v>
      </c>
    </row>
    <row r="72" spans="1:16" x14ac:dyDescent="0.2">
      <c r="A72">
        <v>77</v>
      </c>
      <c r="C72" s="22" t="s">
        <v>311</v>
      </c>
      <c r="D72">
        <v>0</v>
      </c>
      <c r="E72" s="24">
        <v>2</v>
      </c>
      <c r="F72" s="25">
        <v>83.180821917808217</v>
      </c>
      <c r="G72" s="26">
        <v>1</v>
      </c>
      <c r="H72" s="24">
        <v>1</v>
      </c>
      <c r="I72" s="27">
        <v>7</v>
      </c>
      <c r="J72" s="27">
        <v>0</v>
      </c>
      <c r="K72" s="27">
        <v>3.1333333333333333</v>
      </c>
      <c r="L72" s="27">
        <v>2.59</v>
      </c>
      <c r="M72" s="27">
        <v>3.38</v>
      </c>
      <c r="N72">
        <v>0.79</v>
      </c>
    </row>
    <row r="73" spans="1:16" x14ac:dyDescent="0.2">
      <c r="A73">
        <v>80</v>
      </c>
      <c r="C73" s="22" t="s">
        <v>322</v>
      </c>
      <c r="D73">
        <v>0</v>
      </c>
      <c r="E73" s="24">
        <v>2</v>
      </c>
      <c r="F73" s="25">
        <v>80.68767123287671</v>
      </c>
      <c r="G73" s="26">
        <v>0</v>
      </c>
      <c r="H73" s="24">
        <v>1</v>
      </c>
      <c r="I73" s="27">
        <v>6.5</v>
      </c>
      <c r="J73" s="27">
        <v>0</v>
      </c>
      <c r="K73" s="27">
        <v>0.93333333333333335</v>
      </c>
      <c r="L73" s="27">
        <v>2.33</v>
      </c>
      <c r="M73">
        <v>3.24</v>
      </c>
      <c r="N73">
        <v>0.91000000000000014</v>
      </c>
    </row>
    <row r="74" spans="1:16" x14ac:dyDescent="0.2">
      <c r="A74">
        <v>81</v>
      </c>
      <c r="C74" s="22" t="s">
        <v>322</v>
      </c>
      <c r="D74">
        <v>0</v>
      </c>
      <c r="E74" s="24">
        <v>2</v>
      </c>
      <c r="F74" s="25">
        <v>80.68767123287671</v>
      </c>
      <c r="G74" s="26">
        <v>1</v>
      </c>
      <c r="H74" s="24">
        <v>1</v>
      </c>
      <c r="I74" s="27">
        <v>7.5</v>
      </c>
      <c r="J74" s="27">
        <v>0</v>
      </c>
      <c r="K74" s="27">
        <v>0.93333333333333335</v>
      </c>
      <c r="L74" s="27">
        <v>0.55000000000000004</v>
      </c>
      <c r="M74">
        <v>3.91</v>
      </c>
      <c r="N74">
        <v>3.3600000000000003</v>
      </c>
    </row>
    <row r="75" spans="1:16" x14ac:dyDescent="0.2">
      <c r="A75">
        <v>82</v>
      </c>
      <c r="C75" s="22" t="s">
        <v>328</v>
      </c>
      <c r="D75">
        <v>0</v>
      </c>
      <c r="E75" s="24">
        <v>2</v>
      </c>
      <c r="F75" s="25">
        <v>41.463013698630135</v>
      </c>
      <c r="G75" s="26">
        <v>0</v>
      </c>
      <c r="H75" s="24">
        <v>1</v>
      </c>
      <c r="I75" s="27">
        <v>5.5</v>
      </c>
      <c r="J75" s="27">
        <v>0</v>
      </c>
      <c r="K75" s="27">
        <v>3.7666666666666666</v>
      </c>
      <c r="L75" s="27">
        <v>2.2200000000000002</v>
      </c>
      <c r="M75" s="27">
        <v>4.6399999999999997</v>
      </c>
      <c r="N75">
        <v>2.4199999999999995</v>
      </c>
    </row>
    <row r="76" spans="1:16" x14ac:dyDescent="0.2">
      <c r="A76">
        <v>83</v>
      </c>
      <c r="C76" s="22" t="s">
        <v>328</v>
      </c>
      <c r="D76">
        <v>0</v>
      </c>
      <c r="E76" s="24">
        <v>2</v>
      </c>
      <c r="F76" s="25">
        <v>41.463013698630135</v>
      </c>
      <c r="G76" s="26">
        <v>1</v>
      </c>
      <c r="H76" s="24">
        <v>1</v>
      </c>
      <c r="I76" s="27">
        <v>8</v>
      </c>
      <c r="J76" s="27">
        <v>0</v>
      </c>
      <c r="K76" s="27">
        <v>3.7666666666666666</v>
      </c>
      <c r="L76" s="27">
        <v>1.208</v>
      </c>
      <c r="M76">
        <v>5.1870000000000003</v>
      </c>
      <c r="N76">
        <v>3.9790000000000001</v>
      </c>
    </row>
    <row r="77" spans="1:16" x14ac:dyDescent="0.2">
      <c r="A77">
        <v>84</v>
      </c>
      <c r="C77" s="22" t="s">
        <v>333</v>
      </c>
      <c r="D77">
        <v>0</v>
      </c>
      <c r="E77" s="24">
        <v>2</v>
      </c>
      <c r="F77" s="25">
        <v>67.728767123287668</v>
      </c>
      <c r="G77" s="26">
        <v>0</v>
      </c>
      <c r="H77" s="24">
        <v>1</v>
      </c>
      <c r="I77" s="27">
        <v>7</v>
      </c>
      <c r="J77" s="27">
        <v>0</v>
      </c>
      <c r="K77" s="27">
        <v>3.6666666666666665</v>
      </c>
      <c r="L77" s="27">
        <v>1.78</v>
      </c>
      <c r="M77">
        <v>2.5499999999999998</v>
      </c>
      <c r="N77">
        <v>0.7699999999999998</v>
      </c>
    </row>
    <row r="78" spans="1:16" x14ac:dyDescent="0.2">
      <c r="A78">
        <v>85</v>
      </c>
      <c r="C78" s="22" t="s">
        <v>333</v>
      </c>
      <c r="D78">
        <v>0</v>
      </c>
      <c r="E78" s="24">
        <v>2</v>
      </c>
      <c r="F78" s="25">
        <v>67.728767123287668</v>
      </c>
      <c r="G78" s="26">
        <v>1</v>
      </c>
      <c r="H78" s="24">
        <v>1</v>
      </c>
      <c r="I78" s="27">
        <v>4</v>
      </c>
      <c r="J78" s="27">
        <v>0</v>
      </c>
      <c r="K78" s="27">
        <v>3.6666666666666665</v>
      </c>
      <c r="L78" s="27">
        <v>1.72</v>
      </c>
      <c r="M78">
        <v>2.04</v>
      </c>
      <c r="N78">
        <v>0.32000000000000006</v>
      </c>
    </row>
    <row r="79" spans="1:16" x14ac:dyDescent="0.2">
      <c r="A79">
        <v>87</v>
      </c>
      <c r="C79" s="22" t="s">
        <v>336</v>
      </c>
      <c r="D79">
        <v>0</v>
      </c>
      <c r="E79" s="24">
        <v>2</v>
      </c>
      <c r="F79" s="25">
        <v>61.241095890410961</v>
      </c>
      <c r="G79" s="26">
        <v>1</v>
      </c>
      <c r="H79" s="24">
        <v>1</v>
      </c>
      <c r="I79" s="27">
        <v>8</v>
      </c>
      <c r="J79" s="27">
        <v>0</v>
      </c>
      <c r="K79" s="27">
        <v>3.7666666666666666</v>
      </c>
      <c r="L79">
        <v>2.4</v>
      </c>
      <c r="M79">
        <v>3.38</v>
      </c>
      <c r="N79">
        <v>0.98</v>
      </c>
      <c r="P79" t="s">
        <v>1732</v>
      </c>
    </row>
    <row r="80" spans="1:16" x14ac:dyDescent="0.2">
      <c r="A80">
        <v>88</v>
      </c>
      <c r="C80" s="22" t="s">
        <v>341</v>
      </c>
      <c r="D80">
        <v>0</v>
      </c>
      <c r="E80" s="24">
        <v>1</v>
      </c>
      <c r="F80" s="25">
        <v>75.978082191780828</v>
      </c>
      <c r="G80" s="26">
        <v>0</v>
      </c>
      <c r="H80" s="24">
        <v>1</v>
      </c>
      <c r="I80" s="27">
        <v>8.5</v>
      </c>
      <c r="J80" s="27">
        <v>0</v>
      </c>
      <c r="K80" s="27">
        <v>2.2999999999999998</v>
      </c>
      <c r="L80" s="27">
        <v>0.21</v>
      </c>
      <c r="M80">
        <v>2.44</v>
      </c>
      <c r="N80">
        <v>2.23</v>
      </c>
    </row>
    <row r="81" spans="1:14" x14ac:dyDescent="0.2">
      <c r="A81">
        <v>89</v>
      </c>
      <c r="C81" s="22" t="s">
        <v>341</v>
      </c>
      <c r="D81">
        <v>0</v>
      </c>
      <c r="E81" s="24">
        <v>1</v>
      </c>
      <c r="F81" s="25">
        <v>75.978082191780828</v>
      </c>
      <c r="G81" s="26">
        <v>1</v>
      </c>
      <c r="H81" s="24">
        <v>1</v>
      </c>
      <c r="I81" s="27">
        <v>8.5</v>
      </c>
      <c r="J81" s="27">
        <v>0</v>
      </c>
      <c r="K81" s="27">
        <v>2.2999999999999998</v>
      </c>
      <c r="L81" s="27">
        <v>0.41</v>
      </c>
      <c r="M81">
        <v>2.76</v>
      </c>
      <c r="N81">
        <v>2.3499999999999996</v>
      </c>
    </row>
    <row r="82" spans="1:14" x14ac:dyDescent="0.2">
      <c r="A82">
        <v>90</v>
      </c>
      <c r="C82" s="22" t="s">
        <v>345</v>
      </c>
      <c r="D82">
        <v>0</v>
      </c>
      <c r="E82" s="24">
        <v>1</v>
      </c>
      <c r="F82" s="25">
        <v>87.180821917808217</v>
      </c>
      <c r="G82" s="26">
        <v>0</v>
      </c>
      <c r="H82" s="24">
        <v>1</v>
      </c>
      <c r="I82" s="27">
        <v>5</v>
      </c>
      <c r="J82" s="27">
        <v>0</v>
      </c>
      <c r="K82" s="27">
        <v>1.0666666666666667</v>
      </c>
      <c r="L82">
        <v>2.14</v>
      </c>
      <c r="M82">
        <v>2.31</v>
      </c>
      <c r="N82">
        <v>0.16999999999999993</v>
      </c>
    </row>
    <row r="83" spans="1:14" x14ac:dyDescent="0.2">
      <c r="A83">
        <v>91</v>
      </c>
      <c r="C83" s="22" t="s">
        <v>345</v>
      </c>
      <c r="D83">
        <v>0</v>
      </c>
      <c r="E83" s="24">
        <v>1</v>
      </c>
      <c r="F83" s="25">
        <v>84.761643835616439</v>
      </c>
      <c r="G83" s="26">
        <v>1</v>
      </c>
      <c r="H83" s="24">
        <v>1</v>
      </c>
      <c r="I83" s="27">
        <v>8</v>
      </c>
      <c r="J83" s="27">
        <v>0</v>
      </c>
      <c r="K83" s="27">
        <v>3.7666666666666666</v>
      </c>
      <c r="L83">
        <v>1.61</v>
      </c>
      <c r="M83">
        <v>2.72</v>
      </c>
      <c r="N83">
        <v>1.1100000000000001</v>
      </c>
    </row>
    <row r="84" spans="1:14" x14ac:dyDescent="0.2">
      <c r="A84">
        <v>92</v>
      </c>
      <c r="C84" s="22" t="s">
        <v>352</v>
      </c>
      <c r="D84">
        <v>0</v>
      </c>
      <c r="E84" s="24">
        <v>2</v>
      </c>
      <c r="F84" s="25">
        <v>68.167123287671231</v>
      </c>
      <c r="G84" s="26">
        <v>0</v>
      </c>
      <c r="H84" s="24">
        <v>1</v>
      </c>
      <c r="I84" s="27">
        <v>8</v>
      </c>
      <c r="J84" s="27">
        <v>0</v>
      </c>
      <c r="K84" s="27">
        <v>15.533333333333333</v>
      </c>
      <c r="L84" s="27">
        <v>2.1440000000000001</v>
      </c>
      <c r="M84">
        <v>2.23</v>
      </c>
      <c r="N84">
        <v>8.5999999999999854E-2</v>
      </c>
    </row>
    <row r="85" spans="1:14" x14ac:dyDescent="0.2">
      <c r="A85">
        <v>93</v>
      </c>
      <c r="C85" s="22" t="s">
        <v>352</v>
      </c>
      <c r="D85">
        <v>0</v>
      </c>
      <c r="E85" s="24">
        <v>2</v>
      </c>
      <c r="F85" s="25">
        <v>68.167123287671231</v>
      </c>
      <c r="G85" s="26">
        <v>1</v>
      </c>
      <c r="H85" s="24">
        <v>1</v>
      </c>
      <c r="I85" s="27">
        <v>4</v>
      </c>
      <c r="J85" s="27">
        <v>0</v>
      </c>
      <c r="K85" s="27">
        <v>15.533333333333333</v>
      </c>
      <c r="L85" s="27">
        <v>1.76</v>
      </c>
      <c r="M85">
        <v>2.94</v>
      </c>
      <c r="N85">
        <v>1.18</v>
      </c>
    </row>
    <row r="86" spans="1:14" x14ac:dyDescent="0.2">
      <c r="A86">
        <v>94</v>
      </c>
      <c r="C86" s="22" t="s">
        <v>360</v>
      </c>
      <c r="D86">
        <v>0</v>
      </c>
      <c r="E86" s="24">
        <v>2</v>
      </c>
      <c r="F86" s="25">
        <v>57.161643835616438</v>
      </c>
      <c r="G86" s="26">
        <v>0</v>
      </c>
      <c r="H86" s="24">
        <v>1</v>
      </c>
      <c r="I86" s="27">
        <v>4</v>
      </c>
      <c r="J86" s="27">
        <v>0</v>
      </c>
      <c r="K86" s="27">
        <v>0.23333333333333334</v>
      </c>
      <c r="L86" s="27">
        <v>3.21</v>
      </c>
      <c r="M86">
        <v>3.57</v>
      </c>
      <c r="N86">
        <v>0.35999999999999988</v>
      </c>
    </row>
    <row r="87" spans="1:14" x14ac:dyDescent="0.2">
      <c r="A87">
        <v>95</v>
      </c>
      <c r="C87" s="22" t="s">
        <v>360</v>
      </c>
      <c r="D87">
        <v>0</v>
      </c>
      <c r="E87" s="24">
        <v>2</v>
      </c>
      <c r="F87" s="25">
        <v>57.161643835616438</v>
      </c>
      <c r="G87" s="26">
        <v>1</v>
      </c>
      <c r="H87" s="24">
        <v>1</v>
      </c>
      <c r="I87" s="27">
        <v>8</v>
      </c>
      <c r="J87" s="27">
        <v>0</v>
      </c>
      <c r="K87" s="27">
        <v>-99.4</v>
      </c>
      <c r="L87" s="27">
        <v>2.69</v>
      </c>
      <c r="M87">
        <v>3.53</v>
      </c>
      <c r="N87">
        <v>0.83999999999999986</v>
      </c>
    </row>
    <row r="88" spans="1:14" x14ac:dyDescent="0.2">
      <c r="A88">
        <v>96</v>
      </c>
      <c r="C88" s="22" t="s">
        <v>367</v>
      </c>
      <c r="D88">
        <v>0</v>
      </c>
      <c r="E88" s="24">
        <v>1</v>
      </c>
      <c r="F88" s="25">
        <v>73.980821917808214</v>
      </c>
      <c r="G88" s="26">
        <v>0</v>
      </c>
      <c r="H88" s="24">
        <v>1</v>
      </c>
      <c r="I88" s="27">
        <v>5</v>
      </c>
      <c r="J88" s="27">
        <v>0</v>
      </c>
      <c r="K88" s="27">
        <v>3.3666666666666667</v>
      </c>
      <c r="L88" s="27">
        <v>2.67</v>
      </c>
      <c r="M88" s="27">
        <v>3.87</v>
      </c>
      <c r="N88">
        <v>1.2000000000000002</v>
      </c>
    </row>
    <row r="89" spans="1:14" x14ac:dyDescent="0.2">
      <c r="A89">
        <v>97</v>
      </c>
      <c r="C89" s="22" t="s">
        <v>367</v>
      </c>
      <c r="D89">
        <v>0</v>
      </c>
      <c r="E89" s="24">
        <v>1</v>
      </c>
      <c r="F89" s="25">
        <v>73.980821917808214</v>
      </c>
      <c r="G89" s="26">
        <v>1</v>
      </c>
      <c r="H89" s="24">
        <v>1</v>
      </c>
      <c r="I89" s="27">
        <v>8</v>
      </c>
      <c r="J89" s="27">
        <v>0</v>
      </c>
      <c r="K89" s="27">
        <v>3.3666666666666667</v>
      </c>
      <c r="L89" s="27">
        <v>1.26</v>
      </c>
      <c r="M89">
        <v>2.91</v>
      </c>
      <c r="N89">
        <v>1.6500000000000001</v>
      </c>
    </row>
    <row r="90" spans="1:14" x14ac:dyDescent="0.2">
      <c r="A90">
        <v>98</v>
      </c>
      <c r="C90" s="22" t="s">
        <v>370</v>
      </c>
      <c r="D90">
        <v>0</v>
      </c>
      <c r="E90" s="24">
        <v>1</v>
      </c>
      <c r="F90" s="25">
        <v>79.726027397260268</v>
      </c>
      <c r="G90" s="26">
        <v>0</v>
      </c>
      <c r="H90" s="24">
        <v>1</v>
      </c>
      <c r="I90" s="27">
        <v>8</v>
      </c>
      <c r="J90" s="27">
        <v>0</v>
      </c>
      <c r="K90" s="27">
        <v>1.9666666666666666</v>
      </c>
      <c r="L90">
        <v>0.19</v>
      </c>
      <c r="M90">
        <v>3.48</v>
      </c>
      <c r="N90">
        <v>3.29</v>
      </c>
    </row>
    <row r="91" spans="1:14" x14ac:dyDescent="0.2">
      <c r="A91">
        <v>99</v>
      </c>
      <c r="C91" s="22" t="s">
        <v>370</v>
      </c>
      <c r="D91">
        <v>0</v>
      </c>
      <c r="E91" s="24">
        <v>1</v>
      </c>
      <c r="F91" s="25">
        <v>75.832876712328769</v>
      </c>
      <c r="G91" s="26">
        <v>1</v>
      </c>
      <c r="H91" s="24">
        <v>1</v>
      </c>
      <c r="I91" s="27">
        <v>6</v>
      </c>
      <c r="J91" s="27">
        <v>0</v>
      </c>
      <c r="K91" s="27">
        <v>7.2</v>
      </c>
      <c r="L91">
        <v>1.25</v>
      </c>
      <c r="M91">
        <v>2.81</v>
      </c>
      <c r="N91">
        <v>1.56</v>
      </c>
    </row>
    <row r="92" spans="1:14" x14ac:dyDescent="0.2">
      <c r="A92">
        <v>100</v>
      </c>
      <c r="C92" s="22" t="s">
        <v>375</v>
      </c>
      <c r="D92">
        <v>0</v>
      </c>
      <c r="E92" s="24">
        <v>1</v>
      </c>
      <c r="F92" s="25">
        <v>61.254794520547946</v>
      </c>
      <c r="G92" s="26">
        <v>0</v>
      </c>
      <c r="H92" s="24">
        <v>1</v>
      </c>
      <c r="I92" s="27">
        <v>7</v>
      </c>
      <c r="J92" s="27">
        <v>0</v>
      </c>
      <c r="K92" s="27">
        <v>3.7333333333333334</v>
      </c>
      <c r="L92" s="27">
        <v>0.88</v>
      </c>
      <c r="M92">
        <v>2.06</v>
      </c>
      <c r="N92">
        <v>1.1800000000000002</v>
      </c>
    </row>
    <row r="93" spans="1:14" x14ac:dyDescent="0.2">
      <c r="A93">
        <v>101</v>
      </c>
      <c r="C93" s="22" t="s">
        <v>375</v>
      </c>
      <c r="D93">
        <v>0</v>
      </c>
      <c r="E93" s="24">
        <v>1</v>
      </c>
      <c r="F93" s="25">
        <v>61.254794520547946</v>
      </c>
      <c r="G93" s="26">
        <v>1</v>
      </c>
      <c r="H93" s="24">
        <v>1</v>
      </c>
      <c r="I93" s="27">
        <v>6</v>
      </c>
      <c r="J93" s="27">
        <v>0</v>
      </c>
      <c r="K93" s="27">
        <v>3.7333333333333334</v>
      </c>
      <c r="L93" s="27">
        <v>1</v>
      </c>
      <c r="M93">
        <v>2.04</v>
      </c>
      <c r="N93">
        <v>1.04</v>
      </c>
    </row>
    <row r="94" spans="1:14" x14ac:dyDescent="0.2">
      <c r="A94">
        <v>102</v>
      </c>
      <c r="C94" s="22" t="s">
        <v>381</v>
      </c>
      <c r="D94">
        <v>0</v>
      </c>
      <c r="E94" s="24">
        <v>2</v>
      </c>
      <c r="F94" s="25">
        <v>63.134246575342466</v>
      </c>
      <c r="G94" s="26">
        <v>0</v>
      </c>
      <c r="H94" s="24">
        <v>1</v>
      </c>
      <c r="I94" s="27">
        <v>7</v>
      </c>
      <c r="J94" s="27">
        <v>0</v>
      </c>
      <c r="K94" s="27">
        <v>2.9</v>
      </c>
      <c r="L94" s="27">
        <v>-1.21</v>
      </c>
      <c r="M94">
        <v>1.46</v>
      </c>
      <c r="N94">
        <v>2.67</v>
      </c>
    </row>
    <row r="95" spans="1:14" x14ac:dyDescent="0.2">
      <c r="A95">
        <v>103</v>
      </c>
      <c r="C95" s="22" t="s">
        <v>381</v>
      </c>
      <c r="D95">
        <v>0</v>
      </c>
      <c r="E95" s="24">
        <v>2</v>
      </c>
      <c r="F95" s="25">
        <v>63.134246575342466</v>
      </c>
      <c r="G95" s="26">
        <v>1</v>
      </c>
      <c r="H95" s="24">
        <v>1</v>
      </c>
      <c r="I95" s="27">
        <v>5</v>
      </c>
      <c r="J95" s="27">
        <v>0</v>
      </c>
      <c r="K95" s="27">
        <v>66.833333333333329</v>
      </c>
      <c r="L95" s="27">
        <v>0</v>
      </c>
      <c r="M95">
        <v>1.78</v>
      </c>
      <c r="N95">
        <v>1.78</v>
      </c>
    </row>
    <row r="96" spans="1:14" x14ac:dyDescent="0.2">
      <c r="A96">
        <v>104</v>
      </c>
      <c r="C96" s="22" t="s">
        <v>148</v>
      </c>
      <c r="D96">
        <v>0</v>
      </c>
      <c r="E96" s="24">
        <v>2</v>
      </c>
      <c r="F96" s="25">
        <v>48.293150684931504</v>
      </c>
      <c r="G96" s="26">
        <v>0</v>
      </c>
      <c r="H96" s="24">
        <v>1</v>
      </c>
      <c r="I96" s="27">
        <v>7</v>
      </c>
      <c r="J96" s="27">
        <v>0</v>
      </c>
      <c r="K96" s="27">
        <v>6.2666666666666666</v>
      </c>
      <c r="L96" s="27">
        <v>0.95799999999999996</v>
      </c>
      <c r="M96">
        <v>1.69</v>
      </c>
      <c r="N96">
        <v>0.73199999999999998</v>
      </c>
    </row>
    <row r="97" spans="1:14" x14ac:dyDescent="0.2">
      <c r="A97">
        <v>105</v>
      </c>
      <c r="C97" s="22" t="s">
        <v>148</v>
      </c>
      <c r="D97">
        <v>0</v>
      </c>
      <c r="E97" s="24">
        <v>2</v>
      </c>
      <c r="F97" s="25">
        <v>48.293150684931504</v>
      </c>
      <c r="G97" s="26">
        <v>1</v>
      </c>
      <c r="H97" s="24">
        <v>1</v>
      </c>
      <c r="I97" s="27">
        <v>8.5</v>
      </c>
      <c r="J97" s="27">
        <v>0</v>
      </c>
      <c r="K97" s="27">
        <v>60.93333333333333</v>
      </c>
      <c r="L97" s="27">
        <v>-0.37</v>
      </c>
      <c r="M97">
        <v>3.04</v>
      </c>
      <c r="N97">
        <v>3.41</v>
      </c>
    </row>
    <row r="98" spans="1:14" x14ac:dyDescent="0.2">
      <c r="A98">
        <v>106</v>
      </c>
      <c r="C98" s="22" t="s">
        <v>158</v>
      </c>
      <c r="D98">
        <v>0</v>
      </c>
      <c r="E98" s="24">
        <v>1</v>
      </c>
      <c r="F98" s="25">
        <v>59.169863013698631</v>
      </c>
      <c r="G98" s="26">
        <v>0</v>
      </c>
      <c r="H98" s="24">
        <v>1</v>
      </c>
      <c r="I98" s="27">
        <v>7</v>
      </c>
      <c r="J98" s="27">
        <v>0</v>
      </c>
      <c r="K98" s="27">
        <v>7.5333333333333332</v>
      </c>
      <c r="L98" s="27">
        <v>1.3540000000000001</v>
      </c>
      <c r="M98">
        <v>2.7189999999999999</v>
      </c>
      <c r="N98">
        <v>1.3649999999999998</v>
      </c>
    </row>
    <row r="99" spans="1:14" x14ac:dyDescent="0.2">
      <c r="A99">
        <v>107</v>
      </c>
      <c r="C99" s="22" t="s">
        <v>158</v>
      </c>
      <c r="D99">
        <v>0</v>
      </c>
      <c r="E99" s="24">
        <v>1</v>
      </c>
      <c r="F99" s="25">
        <v>59.169863013698631</v>
      </c>
      <c r="G99" s="26">
        <v>1</v>
      </c>
      <c r="H99" s="24">
        <v>1</v>
      </c>
      <c r="I99" s="27">
        <v>5</v>
      </c>
      <c r="J99" s="27">
        <v>0</v>
      </c>
      <c r="K99" s="27">
        <v>7.5333333333333332</v>
      </c>
      <c r="L99" s="27">
        <v>1.37</v>
      </c>
      <c r="M99">
        <v>2.5</v>
      </c>
      <c r="N99">
        <v>1.1299999999999999</v>
      </c>
    </row>
    <row r="100" spans="1:14" x14ac:dyDescent="0.2">
      <c r="A100">
        <v>108</v>
      </c>
      <c r="C100" s="22" t="s">
        <v>148</v>
      </c>
      <c r="D100">
        <v>0</v>
      </c>
      <c r="E100" s="24">
        <v>1</v>
      </c>
      <c r="F100" s="25">
        <v>65.430136986301363</v>
      </c>
      <c r="G100" s="26">
        <v>0</v>
      </c>
      <c r="H100" s="24">
        <v>1</v>
      </c>
      <c r="I100" s="27">
        <v>6</v>
      </c>
      <c r="J100" s="27">
        <v>0</v>
      </c>
      <c r="K100" s="27">
        <v>3.3</v>
      </c>
      <c r="L100">
        <v>3.58</v>
      </c>
      <c r="M100">
        <v>2.09</v>
      </c>
      <c r="N100">
        <v>-1.4900000000000002</v>
      </c>
    </row>
    <row r="101" spans="1:14" x14ac:dyDescent="0.2">
      <c r="A101">
        <v>109</v>
      </c>
      <c r="C101" s="22" t="s">
        <v>148</v>
      </c>
      <c r="D101">
        <v>0</v>
      </c>
      <c r="E101" s="24">
        <v>1</v>
      </c>
      <c r="F101" s="25">
        <v>64.583561643835623</v>
      </c>
      <c r="G101" s="26">
        <v>1</v>
      </c>
      <c r="H101" s="24">
        <v>1</v>
      </c>
      <c r="I101" s="27">
        <v>7</v>
      </c>
      <c r="J101" s="27">
        <v>0</v>
      </c>
      <c r="K101" s="27">
        <v>7.5333333333333332</v>
      </c>
      <c r="L101">
        <v>2.7</v>
      </c>
      <c r="M101">
        <v>2.2599999999999998</v>
      </c>
      <c r="N101">
        <v>-0.44000000000000039</v>
      </c>
    </row>
    <row r="102" spans="1:14" x14ac:dyDescent="0.2">
      <c r="A102">
        <v>110</v>
      </c>
      <c r="C102" s="22" t="s">
        <v>158</v>
      </c>
      <c r="D102">
        <v>0</v>
      </c>
      <c r="E102" s="24">
        <v>2</v>
      </c>
      <c r="F102" s="25">
        <v>63.717808219178082</v>
      </c>
      <c r="G102" s="26">
        <v>0</v>
      </c>
      <c r="H102" s="24">
        <v>1</v>
      </c>
      <c r="I102" s="27">
        <v>5</v>
      </c>
      <c r="J102" s="27">
        <v>0</v>
      </c>
      <c r="K102" s="27">
        <v>0.8666666666666667</v>
      </c>
      <c r="L102">
        <v>2.78</v>
      </c>
      <c r="M102">
        <v>4.3</v>
      </c>
      <c r="N102">
        <v>1.52</v>
      </c>
    </row>
    <row r="103" spans="1:14" x14ac:dyDescent="0.2">
      <c r="A103">
        <v>111</v>
      </c>
      <c r="C103" s="22" t="s">
        <v>158</v>
      </c>
      <c r="D103">
        <v>0</v>
      </c>
      <c r="E103" s="24">
        <v>2</v>
      </c>
      <c r="F103" s="25">
        <v>50.747945205479454</v>
      </c>
      <c r="G103" s="26">
        <v>1</v>
      </c>
      <c r="H103" s="24">
        <v>1</v>
      </c>
      <c r="I103" s="27">
        <v>8.5</v>
      </c>
      <c r="J103" s="27">
        <v>0</v>
      </c>
      <c r="K103" s="27">
        <v>60.93333333333333</v>
      </c>
      <c r="L103">
        <v>2.02</v>
      </c>
      <c r="M103">
        <v>3.46</v>
      </c>
      <c r="N103">
        <v>1.44</v>
      </c>
    </row>
    <row r="104" spans="1:14" x14ac:dyDescent="0.2">
      <c r="A104">
        <v>112</v>
      </c>
      <c r="C104" s="22" t="s">
        <v>370</v>
      </c>
      <c r="D104">
        <v>0</v>
      </c>
      <c r="E104" s="24">
        <v>2</v>
      </c>
      <c r="F104" s="25">
        <v>74.904109589041099</v>
      </c>
      <c r="G104" s="26">
        <v>0</v>
      </c>
      <c r="H104" s="24">
        <v>1</v>
      </c>
      <c r="I104" s="27">
        <v>8</v>
      </c>
      <c r="J104" s="27">
        <v>0</v>
      </c>
      <c r="K104" s="27">
        <v>2.7666666666666666</v>
      </c>
      <c r="L104" s="27">
        <v>2.74</v>
      </c>
      <c r="M104" s="27">
        <v>2.73</v>
      </c>
      <c r="N104">
        <v>-1.0000000000000231E-2</v>
      </c>
    </row>
    <row r="105" spans="1:14" x14ac:dyDescent="0.2">
      <c r="A105">
        <v>113</v>
      </c>
      <c r="C105" s="22" t="s">
        <v>370</v>
      </c>
      <c r="D105">
        <v>0</v>
      </c>
      <c r="E105" s="24">
        <v>2</v>
      </c>
      <c r="F105" s="25">
        <v>74.904109589041099</v>
      </c>
      <c r="G105" s="26">
        <v>1</v>
      </c>
      <c r="H105" s="24">
        <v>1</v>
      </c>
      <c r="I105" s="27">
        <v>4</v>
      </c>
      <c r="J105" s="27">
        <v>0</v>
      </c>
      <c r="K105" s="27">
        <v>2.7666666666666666</v>
      </c>
      <c r="L105" s="27">
        <v>0.69399999999999995</v>
      </c>
      <c r="M105">
        <v>1.891</v>
      </c>
      <c r="N105">
        <v>1.1970000000000001</v>
      </c>
    </row>
    <row r="106" spans="1:14" x14ac:dyDescent="0.2">
      <c r="A106">
        <v>114</v>
      </c>
      <c r="C106" s="22" t="s">
        <v>406</v>
      </c>
      <c r="D106">
        <v>0</v>
      </c>
      <c r="E106" s="24">
        <v>2</v>
      </c>
      <c r="F106" s="25">
        <v>74.780821917808225</v>
      </c>
      <c r="G106" s="26">
        <v>0</v>
      </c>
      <c r="H106" s="24">
        <v>1</v>
      </c>
      <c r="I106" s="27">
        <v>4</v>
      </c>
      <c r="J106" s="27">
        <v>0</v>
      </c>
      <c r="K106" s="27">
        <v>3.1333333333333333</v>
      </c>
      <c r="L106" s="27">
        <v>1.79</v>
      </c>
      <c r="M106" s="27">
        <v>4.63</v>
      </c>
      <c r="N106">
        <v>2.84</v>
      </c>
    </row>
    <row r="107" spans="1:14" x14ac:dyDescent="0.2">
      <c r="A107">
        <v>115</v>
      </c>
      <c r="C107" s="22" t="s">
        <v>148</v>
      </c>
      <c r="D107">
        <v>0</v>
      </c>
      <c r="E107" s="24">
        <v>2</v>
      </c>
      <c r="F107" s="25">
        <v>74.780821917808225</v>
      </c>
      <c r="G107" s="26">
        <v>1</v>
      </c>
      <c r="H107" s="24">
        <v>1</v>
      </c>
      <c r="I107" s="27">
        <v>8</v>
      </c>
      <c r="J107" s="27">
        <v>0</v>
      </c>
      <c r="K107" s="27">
        <v>3.1333333333333333</v>
      </c>
      <c r="L107" s="27">
        <v>0.88300000000000001</v>
      </c>
      <c r="M107">
        <v>4.6559999999999997</v>
      </c>
      <c r="N107">
        <v>3.7729999999999997</v>
      </c>
    </row>
    <row r="108" spans="1:14" x14ac:dyDescent="0.2">
      <c r="A108">
        <v>116</v>
      </c>
      <c r="C108" s="22" t="s">
        <v>111</v>
      </c>
      <c r="D108">
        <v>0</v>
      </c>
      <c r="E108" s="24">
        <v>2</v>
      </c>
      <c r="F108" s="25">
        <v>79.753424657534254</v>
      </c>
      <c r="G108" s="26">
        <v>0</v>
      </c>
      <c r="H108" s="24">
        <v>1</v>
      </c>
      <c r="I108" s="27">
        <v>6</v>
      </c>
      <c r="J108" s="27">
        <v>0</v>
      </c>
      <c r="K108" s="27">
        <v>1.5666666666666667</v>
      </c>
      <c r="L108" s="27">
        <v>0.78700000000000003</v>
      </c>
      <c r="M108">
        <v>2.1800000000000002</v>
      </c>
      <c r="N108">
        <v>1.3930000000000002</v>
      </c>
    </row>
    <row r="109" spans="1:14" x14ac:dyDescent="0.2">
      <c r="A109">
        <v>117</v>
      </c>
      <c r="C109" s="22" t="s">
        <v>111</v>
      </c>
      <c r="D109">
        <v>0</v>
      </c>
      <c r="E109" s="24">
        <v>2</v>
      </c>
      <c r="F109" s="25">
        <v>79.753424657534254</v>
      </c>
      <c r="G109" s="26">
        <v>1</v>
      </c>
      <c r="H109" s="24">
        <v>1</v>
      </c>
      <c r="I109" s="27">
        <v>8</v>
      </c>
      <c r="J109" s="27">
        <v>0</v>
      </c>
      <c r="K109" s="27">
        <v>82.033333333333331</v>
      </c>
      <c r="L109" s="27">
        <v>-1.27</v>
      </c>
      <c r="M109">
        <v>1.38</v>
      </c>
      <c r="N109">
        <v>2.65</v>
      </c>
    </row>
    <row r="110" spans="1:14" x14ac:dyDescent="0.2">
      <c r="A110">
        <v>118</v>
      </c>
      <c r="C110" s="22" t="s">
        <v>190</v>
      </c>
      <c r="D110">
        <v>0</v>
      </c>
      <c r="E110" s="24">
        <v>2</v>
      </c>
      <c r="F110" s="25">
        <v>80.150684931506845</v>
      </c>
      <c r="G110" s="26">
        <v>0</v>
      </c>
      <c r="H110" s="24">
        <v>1</v>
      </c>
      <c r="I110" s="27">
        <v>6</v>
      </c>
      <c r="J110" s="27">
        <v>0</v>
      </c>
      <c r="K110" s="27">
        <v>3.0666666666666669</v>
      </c>
      <c r="L110" s="27">
        <v>1.3879999999999999</v>
      </c>
      <c r="M110">
        <v>3.59</v>
      </c>
      <c r="N110">
        <v>2.202</v>
      </c>
    </row>
    <row r="111" spans="1:14" x14ac:dyDescent="0.2">
      <c r="A111">
        <v>119</v>
      </c>
      <c r="C111" s="22" t="s">
        <v>190</v>
      </c>
      <c r="D111">
        <v>0</v>
      </c>
      <c r="E111" s="24">
        <v>2</v>
      </c>
      <c r="F111" s="25">
        <v>80.150684931506845</v>
      </c>
      <c r="G111" s="26">
        <v>1</v>
      </c>
      <c r="H111" s="24">
        <v>1</v>
      </c>
      <c r="I111" s="27">
        <v>6</v>
      </c>
      <c r="J111" s="27">
        <v>0</v>
      </c>
      <c r="K111" s="27">
        <v>3.0666666666666669</v>
      </c>
      <c r="L111" s="27">
        <v>1.413</v>
      </c>
      <c r="M111">
        <v>3.73</v>
      </c>
      <c r="N111">
        <v>2.3170000000000002</v>
      </c>
    </row>
    <row r="112" spans="1:14" x14ac:dyDescent="0.2">
      <c r="A112">
        <v>120</v>
      </c>
      <c r="C112" s="22" t="s">
        <v>426</v>
      </c>
      <c r="D112">
        <v>0</v>
      </c>
      <c r="E112" s="24">
        <v>1</v>
      </c>
      <c r="F112" s="25">
        <v>76.731506849315068</v>
      </c>
      <c r="G112" s="26">
        <v>0</v>
      </c>
      <c r="H112" s="24">
        <v>1</v>
      </c>
      <c r="I112" s="27">
        <v>9.5</v>
      </c>
      <c r="J112" s="27">
        <v>0</v>
      </c>
      <c r="K112" s="27">
        <v>7.5333333333333332</v>
      </c>
      <c r="L112" s="27">
        <v>0.4</v>
      </c>
      <c r="M112">
        <v>0.98</v>
      </c>
      <c r="N112">
        <v>0.57999999999999996</v>
      </c>
    </row>
    <row r="113" spans="1:14" x14ac:dyDescent="0.2">
      <c r="A113">
        <v>121</v>
      </c>
      <c r="C113" s="22" t="s">
        <v>426</v>
      </c>
      <c r="D113">
        <v>0</v>
      </c>
      <c r="E113" s="24">
        <v>1</v>
      </c>
      <c r="F113" s="25">
        <v>76.731506849315068</v>
      </c>
      <c r="G113" s="26">
        <v>1</v>
      </c>
      <c r="H113" s="24">
        <v>1</v>
      </c>
      <c r="I113" s="27">
        <v>6</v>
      </c>
      <c r="J113" s="27">
        <v>0</v>
      </c>
      <c r="K113" s="27">
        <v>7.5333333333333332</v>
      </c>
      <c r="L113" s="27">
        <v>1.66</v>
      </c>
      <c r="M113">
        <v>2.19</v>
      </c>
      <c r="N113">
        <v>0.53</v>
      </c>
    </row>
    <row r="114" spans="1:14" x14ac:dyDescent="0.2">
      <c r="A114">
        <v>122</v>
      </c>
      <c r="C114" s="22" t="s">
        <v>432</v>
      </c>
      <c r="D114">
        <v>0</v>
      </c>
      <c r="E114" s="24">
        <v>2</v>
      </c>
      <c r="F114" s="25">
        <v>67.646575342465752</v>
      </c>
      <c r="G114" s="26">
        <v>0</v>
      </c>
      <c r="H114" s="24">
        <v>1</v>
      </c>
      <c r="I114" s="27">
        <v>8</v>
      </c>
      <c r="J114" s="27">
        <v>0</v>
      </c>
      <c r="K114" s="27">
        <v>3.1333333333333333</v>
      </c>
      <c r="L114" s="27">
        <v>1.04</v>
      </c>
      <c r="M114">
        <v>3.3130000000000002</v>
      </c>
      <c r="N114">
        <v>2.2730000000000001</v>
      </c>
    </row>
    <row r="115" spans="1:14" x14ac:dyDescent="0.2">
      <c r="A115">
        <v>123</v>
      </c>
      <c r="C115" s="22" t="s">
        <v>432</v>
      </c>
      <c r="D115">
        <v>0</v>
      </c>
      <c r="E115" s="24">
        <v>2</v>
      </c>
      <c r="F115" s="25">
        <v>67.646575342465752</v>
      </c>
      <c r="G115" s="26">
        <v>1</v>
      </c>
      <c r="H115" s="24">
        <v>1</v>
      </c>
      <c r="I115" s="27">
        <v>5</v>
      </c>
      <c r="J115" s="27">
        <v>0</v>
      </c>
      <c r="K115" s="27">
        <v>3.1333333333333333</v>
      </c>
      <c r="L115" s="27">
        <v>1.28</v>
      </c>
      <c r="M115">
        <v>3.84</v>
      </c>
      <c r="N115">
        <v>2.5599999999999996</v>
      </c>
    </row>
    <row r="116" spans="1:14" x14ac:dyDescent="0.2">
      <c r="A116">
        <v>124</v>
      </c>
      <c r="C116" s="22" t="s">
        <v>158</v>
      </c>
      <c r="D116">
        <v>0</v>
      </c>
      <c r="E116" s="24">
        <v>1</v>
      </c>
      <c r="F116" s="25">
        <v>75.063013698630144</v>
      </c>
      <c r="G116" s="26">
        <v>0</v>
      </c>
      <c r="H116" s="24">
        <v>1</v>
      </c>
      <c r="I116" s="27">
        <v>6.5</v>
      </c>
      <c r="J116" s="27">
        <v>0</v>
      </c>
      <c r="K116" s="27">
        <v>2</v>
      </c>
      <c r="L116" s="27">
        <v>0.75</v>
      </c>
      <c r="M116">
        <v>4.29</v>
      </c>
      <c r="N116">
        <v>3.54</v>
      </c>
    </row>
    <row r="117" spans="1:14" x14ac:dyDescent="0.2">
      <c r="A117">
        <v>125</v>
      </c>
      <c r="C117" s="22" t="s">
        <v>158</v>
      </c>
      <c r="D117">
        <v>0</v>
      </c>
      <c r="E117" s="24">
        <v>1</v>
      </c>
      <c r="F117" s="25">
        <v>75.063013698630144</v>
      </c>
      <c r="G117" s="26">
        <v>1</v>
      </c>
      <c r="H117" s="24">
        <v>1</v>
      </c>
      <c r="I117" s="27">
        <v>8</v>
      </c>
      <c r="J117" s="27">
        <v>0</v>
      </c>
      <c r="K117" s="27">
        <v>9.5</v>
      </c>
      <c r="L117" s="27">
        <v>-0.67</v>
      </c>
      <c r="M117">
        <v>3.8</v>
      </c>
      <c r="N117">
        <v>4.47</v>
      </c>
    </row>
    <row r="118" spans="1:14" x14ac:dyDescent="0.2">
      <c r="A118">
        <v>126</v>
      </c>
      <c r="C118" s="22" t="s">
        <v>442</v>
      </c>
      <c r="D118">
        <v>0</v>
      </c>
      <c r="E118" s="24">
        <v>1</v>
      </c>
      <c r="F118" s="25">
        <v>50.794520547945204</v>
      </c>
      <c r="G118" s="26">
        <v>0</v>
      </c>
      <c r="H118" s="24">
        <v>1</v>
      </c>
      <c r="I118" s="27">
        <v>5</v>
      </c>
      <c r="J118" s="27">
        <v>0</v>
      </c>
      <c r="K118" s="27">
        <v>9.8333333333333339</v>
      </c>
      <c r="L118" s="27">
        <v>0.98</v>
      </c>
      <c r="M118" s="27">
        <v>3.07</v>
      </c>
      <c r="N118">
        <v>2.09</v>
      </c>
    </row>
    <row r="119" spans="1:14" x14ac:dyDescent="0.2">
      <c r="A119">
        <v>127</v>
      </c>
      <c r="C119" s="22" t="s">
        <v>442</v>
      </c>
      <c r="D119">
        <v>0</v>
      </c>
      <c r="E119" s="24">
        <v>1</v>
      </c>
      <c r="F119" s="25">
        <v>50.794520547945204</v>
      </c>
      <c r="G119" s="26">
        <v>1</v>
      </c>
      <c r="H119" s="24">
        <v>1</v>
      </c>
      <c r="I119" s="27">
        <v>8</v>
      </c>
      <c r="J119" s="27">
        <v>0</v>
      </c>
      <c r="K119" s="27">
        <v>9.8333333333333339</v>
      </c>
      <c r="L119" s="27">
        <v>0.53</v>
      </c>
      <c r="M119">
        <v>3.13</v>
      </c>
      <c r="N119">
        <v>2.5999999999999996</v>
      </c>
    </row>
    <row r="120" spans="1:14" x14ac:dyDescent="0.2">
      <c r="A120">
        <v>128</v>
      </c>
      <c r="C120" s="22" t="s">
        <v>445</v>
      </c>
      <c r="D120">
        <v>0</v>
      </c>
      <c r="E120" s="24">
        <v>2</v>
      </c>
      <c r="F120" s="25">
        <v>73.895890410958899</v>
      </c>
      <c r="G120" s="26">
        <v>0</v>
      </c>
      <c r="H120" s="24">
        <v>1</v>
      </c>
      <c r="I120" s="27">
        <v>4</v>
      </c>
      <c r="J120" s="27">
        <v>0</v>
      </c>
      <c r="K120" s="27">
        <v>3.3666666666666667</v>
      </c>
      <c r="L120">
        <v>2.88</v>
      </c>
      <c r="M120">
        <v>3.9</v>
      </c>
      <c r="N120">
        <v>1.02</v>
      </c>
    </row>
    <row r="121" spans="1:14" x14ac:dyDescent="0.2">
      <c r="A121">
        <v>129</v>
      </c>
      <c r="C121" s="22" t="s">
        <v>445</v>
      </c>
      <c r="D121">
        <v>0</v>
      </c>
      <c r="E121" s="24">
        <v>2</v>
      </c>
      <c r="F121" s="25">
        <v>72.290410958904104</v>
      </c>
      <c r="G121" s="26">
        <v>1</v>
      </c>
      <c r="H121" s="24">
        <v>1</v>
      </c>
      <c r="I121" s="27">
        <v>5.5</v>
      </c>
      <c r="J121" s="27">
        <v>0</v>
      </c>
      <c r="K121" s="27">
        <v>3.7666666666666666</v>
      </c>
      <c r="L121">
        <v>2.0499999999999998</v>
      </c>
      <c r="M121">
        <v>2.65</v>
      </c>
      <c r="N121">
        <v>0.60000000000000009</v>
      </c>
    </row>
    <row r="122" spans="1:14" x14ac:dyDescent="0.2">
      <c r="A122">
        <v>130</v>
      </c>
      <c r="C122" s="22" t="s">
        <v>452</v>
      </c>
      <c r="D122">
        <v>0</v>
      </c>
      <c r="E122" s="24">
        <v>2</v>
      </c>
      <c r="F122" s="25">
        <v>50.665753424657531</v>
      </c>
      <c r="G122" s="26">
        <v>0</v>
      </c>
      <c r="H122" s="24">
        <v>1</v>
      </c>
      <c r="I122" s="27">
        <v>8</v>
      </c>
      <c r="J122" s="27">
        <v>0</v>
      </c>
      <c r="K122" s="27">
        <v>2.9333333333333331</v>
      </c>
      <c r="L122" s="27">
        <v>0.16</v>
      </c>
      <c r="M122">
        <v>0.71</v>
      </c>
      <c r="N122">
        <v>0.54999999999999993</v>
      </c>
    </row>
    <row r="123" spans="1:14" x14ac:dyDescent="0.2">
      <c r="A123">
        <v>131</v>
      </c>
      <c r="C123" s="22" t="s">
        <v>452</v>
      </c>
      <c r="D123">
        <v>0</v>
      </c>
      <c r="E123" s="24">
        <v>2</v>
      </c>
      <c r="F123" s="25">
        <v>50.665753424657531</v>
      </c>
      <c r="G123" s="26">
        <v>1</v>
      </c>
      <c r="H123" s="24">
        <v>1</v>
      </c>
      <c r="I123" s="27">
        <v>8</v>
      </c>
      <c r="J123" s="27">
        <v>0</v>
      </c>
      <c r="K123" s="27">
        <v>2.9333333333333331</v>
      </c>
      <c r="L123" s="27">
        <v>0.84</v>
      </c>
      <c r="M123">
        <v>1.4</v>
      </c>
      <c r="N123">
        <v>0.55999999999999994</v>
      </c>
    </row>
    <row r="124" spans="1:14" x14ac:dyDescent="0.2">
      <c r="A124">
        <v>132</v>
      </c>
      <c r="C124" s="22" t="s">
        <v>456</v>
      </c>
      <c r="D124">
        <v>0</v>
      </c>
      <c r="E124" s="24">
        <v>2</v>
      </c>
      <c r="F124" s="25">
        <v>76.868493150684927</v>
      </c>
      <c r="G124" s="26">
        <v>0</v>
      </c>
      <c r="H124" s="24">
        <v>1</v>
      </c>
      <c r="I124" s="27">
        <v>8.5</v>
      </c>
      <c r="J124" s="27">
        <v>0</v>
      </c>
      <c r="K124" s="27">
        <v>3.7</v>
      </c>
      <c r="L124">
        <v>1.29</v>
      </c>
      <c r="M124">
        <v>3.77</v>
      </c>
      <c r="N124">
        <v>2.48</v>
      </c>
    </row>
    <row r="125" spans="1:14" x14ac:dyDescent="0.2">
      <c r="A125">
        <v>133</v>
      </c>
      <c r="C125" s="22" t="s">
        <v>456</v>
      </c>
      <c r="D125">
        <v>0</v>
      </c>
      <c r="E125" s="24">
        <v>2</v>
      </c>
      <c r="F125" s="25">
        <v>76.868493150684927</v>
      </c>
      <c r="G125" s="26">
        <v>1</v>
      </c>
      <c r="H125" s="24">
        <v>1</v>
      </c>
      <c r="I125" s="27">
        <v>8.5</v>
      </c>
      <c r="J125" s="27">
        <v>0</v>
      </c>
      <c r="K125" s="27">
        <v>3.7</v>
      </c>
      <c r="L125">
        <v>1.45</v>
      </c>
      <c r="M125">
        <v>3.84</v>
      </c>
      <c r="N125">
        <v>2.3899999999999997</v>
      </c>
    </row>
    <row r="126" spans="1:14" x14ac:dyDescent="0.2">
      <c r="A126">
        <v>134</v>
      </c>
      <c r="C126" s="22" t="s">
        <v>158</v>
      </c>
      <c r="D126">
        <v>0</v>
      </c>
      <c r="E126" s="24">
        <v>2</v>
      </c>
      <c r="F126" s="25">
        <v>69.599999999999994</v>
      </c>
      <c r="G126" s="26">
        <v>0</v>
      </c>
      <c r="H126" s="24">
        <v>1</v>
      </c>
      <c r="I126" s="27">
        <v>4</v>
      </c>
      <c r="J126" s="27">
        <v>0</v>
      </c>
      <c r="K126" s="27">
        <v>19.433333333333334</v>
      </c>
      <c r="L126" s="27">
        <v>1.1499999999999999</v>
      </c>
      <c r="M126">
        <v>1.89</v>
      </c>
      <c r="N126">
        <v>0.74</v>
      </c>
    </row>
    <row r="127" spans="1:14" x14ac:dyDescent="0.2">
      <c r="A127">
        <v>135</v>
      </c>
      <c r="C127" s="22" t="s">
        <v>158</v>
      </c>
      <c r="D127">
        <v>0</v>
      </c>
      <c r="E127" s="24">
        <v>2</v>
      </c>
      <c r="F127" s="25">
        <v>69.599999999999994</v>
      </c>
      <c r="G127" s="26">
        <v>1</v>
      </c>
      <c r="H127" s="24">
        <v>1</v>
      </c>
      <c r="I127" s="27">
        <v>6</v>
      </c>
      <c r="J127" s="27">
        <v>0</v>
      </c>
      <c r="K127" s="27">
        <v>77.233333333333334</v>
      </c>
      <c r="L127" s="27">
        <v>1.05</v>
      </c>
      <c r="M127">
        <v>2.1</v>
      </c>
      <c r="N127">
        <v>1.05</v>
      </c>
    </row>
    <row r="128" spans="1:14" x14ac:dyDescent="0.2">
      <c r="A128">
        <v>136</v>
      </c>
      <c r="C128" s="22" t="s">
        <v>467</v>
      </c>
      <c r="D128">
        <v>0</v>
      </c>
      <c r="E128" s="24">
        <v>2</v>
      </c>
      <c r="F128" s="25">
        <v>75.449315068493149</v>
      </c>
      <c r="G128" s="26">
        <v>0</v>
      </c>
      <c r="H128" s="24">
        <v>1</v>
      </c>
      <c r="I128" s="27">
        <v>9</v>
      </c>
      <c r="J128" s="27">
        <v>0</v>
      </c>
      <c r="K128" s="27">
        <v>2.4666666666666668</v>
      </c>
      <c r="L128">
        <v>1.1200000000000001</v>
      </c>
      <c r="M128">
        <v>2.79</v>
      </c>
      <c r="N128">
        <v>1.67</v>
      </c>
    </row>
    <row r="129" spans="1:14" x14ac:dyDescent="0.2">
      <c r="A129">
        <v>137</v>
      </c>
      <c r="C129" s="22" t="s">
        <v>467</v>
      </c>
      <c r="D129">
        <v>0</v>
      </c>
      <c r="E129" s="24">
        <v>2</v>
      </c>
      <c r="F129" s="25">
        <v>71.726027397260268</v>
      </c>
      <c r="G129" s="26">
        <v>1</v>
      </c>
      <c r="H129" s="24">
        <v>1</v>
      </c>
      <c r="I129" s="27">
        <v>7</v>
      </c>
      <c r="J129" s="27">
        <v>0</v>
      </c>
      <c r="K129" s="27">
        <v>7.5333333333333332</v>
      </c>
      <c r="L129">
        <v>1.2</v>
      </c>
      <c r="M129">
        <v>2.06</v>
      </c>
      <c r="N129">
        <v>0.8600000000000001</v>
      </c>
    </row>
    <row r="130" spans="1:14" x14ac:dyDescent="0.2">
      <c r="A130">
        <v>138</v>
      </c>
      <c r="C130" s="22" t="s">
        <v>158</v>
      </c>
      <c r="D130">
        <v>0</v>
      </c>
      <c r="E130" s="24">
        <v>2</v>
      </c>
      <c r="F130" s="25">
        <v>56.863013698630134</v>
      </c>
      <c r="G130" s="26">
        <v>0</v>
      </c>
      <c r="H130" s="24">
        <v>1</v>
      </c>
      <c r="I130" s="27">
        <v>7</v>
      </c>
      <c r="J130" s="27">
        <v>0</v>
      </c>
      <c r="K130" s="27">
        <v>69.666666666666671</v>
      </c>
      <c r="L130" s="27">
        <v>1.91</v>
      </c>
      <c r="M130">
        <v>3.52</v>
      </c>
      <c r="N130">
        <v>1.61</v>
      </c>
    </row>
    <row r="131" spans="1:14" x14ac:dyDescent="0.2">
      <c r="A131">
        <v>139</v>
      </c>
      <c r="C131" s="22" t="s">
        <v>158</v>
      </c>
      <c r="D131">
        <v>0</v>
      </c>
      <c r="E131" s="24">
        <v>2</v>
      </c>
      <c r="F131" s="25">
        <v>56.863013698630134</v>
      </c>
      <c r="G131" s="26">
        <v>1</v>
      </c>
      <c r="H131" s="24">
        <v>1</v>
      </c>
      <c r="I131" s="27">
        <v>7</v>
      </c>
      <c r="J131" s="27">
        <v>0</v>
      </c>
      <c r="K131" s="27">
        <v>69.666666666666671</v>
      </c>
      <c r="L131" s="27">
        <v>2.0299999999999998</v>
      </c>
      <c r="M131">
        <v>3.23</v>
      </c>
      <c r="N131">
        <v>1.2000000000000002</v>
      </c>
    </row>
    <row r="132" spans="1:14" x14ac:dyDescent="0.2">
      <c r="A132">
        <v>140</v>
      </c>
      <c r="C132" s="22" t="s">
        <v>479</v>
      </c>
      <c r="D132">
        <v>0</v>
      </c>
      <c r="E132" s="24">
        <v>2</v>
      </c>
      <c r="F132" s="25">
        <v>84.350684931506848</v>
      </c>
      <c r="G132" s="26">
        <v>0</v>
      </c>
      <c r="H132" s="24">
        <v>1</v>
      </c>
      <c r="I132" s="27">
        <v>8</v>
      </c>
      <c r="J132" s="27">
        <v>0</v>
      </c>
      <c r="K132" s="27">
        <v>3.6</v>
      </c>
      <c r="L132" s="27">
        <v>0.49</v>
      </c>
      <c r="M132">
        <v>1.3380000000000001</v>
      </c>
      <c r="N132">
        <v>0.84800000000000009</v>
      </c>
    </row>
    <row r="133" spans="1:14" x14ac:dyDescent="0.2">
      <c r="A133">
        <v>141</v>
      </c>
      <c r="C133" s="22" t="s">
        <v>479</v>
      </c>
      <c r="D133">
        <v>0</v>
      </c>
      <c r="E133" s="24">
        <v>2</v>
      </c>
      <c r="F133" s="25">
        <v>84.350684931506848</v>
      </c>
      <c r="G133" s="26">
        <v>1</v>
      </c>
      <c r="H133" s="24">
        <v>1</v>
      </c>
      <c r="I133" s="27">
        <v>7</v>
      </c>
      <c r="J133" s="27">
        <v>0</v>
      </c>
      <c r="K133" s="27">
        <v>3.6</v>
      </c>
      <c r="L133" s="27">
        <v>0.57999999999999996</v>
      </c>
      <c r="M133">
        <v>2.63</v>
      </c>
      <c r="N133">
        <v>2.0499999999999998</v>
      </c>
    </row>
    <row r="134" spans="1:14" x14ac:dyDescent="0.2">
      <c r="A134">
        <v>142</v>
      </c>
      <c r="C134" s="22" t="s">
        <v>111</v>
      </c>
      <c r="D134">
        <v>0</v>
      </c>
      <c r="E134" s="24">
        <v>1</v>
      </c>
      <c r="F134" s="25">
        <v>74.0054794520548</v>
      </c>
      <c r="G134" s="26">
        <v>0</v>
      </c>
      <c r="H134" s="24">
        <v>1</v>
      </c>
      <c r="I134" s="27">
        <v>8</v>
      </c>
      <c r="J134" s="27">
        <v>0</v>
      </c>
      <c r="K134" s="27">
        <v>9.4</v>
      </c>
      <c r="L134" s="27">
        <v>1.758</v>
      </c>
      <c r="M134">
        <v>2.16</v>
      </c>
      <c r="N134">
        <v>0.40200000000000014</v>
      </c>
    </row>
    <row r="135" spans="1:14" x14ac:dyDescent="0.2">
      <c r="A135">
        <v>143</v>
      </c>
      <c r="C135" s="22" t="s">
        <v>111</v>
      </c>
      <c r="D135">
        <v>0</v>
      </c>
      <c r="E135" s="24">
        <v>1</v>
      </c>
      <c r="F135" s="25">
        <v>74.0054794520548</v>
      </c>
      <c r="G135" s="26">
        <v>1</v>
      </c>
      <c r="H135" s="24">
        <v>1</v>
      </c>
      <c r="I135" s="27">
        <v>5</v>
      </c>
      <c r="J135" s="27">
        <v>0</v>
      </c>
      <c r="K135" s="27">
        <v>9.4</v>
      </c>
      <c r="L135" s="27">
        <v>2.92</v>
      </c>
      <c r="M135">
        <v>2.13</v>
      </c>
      <c r="N135">
        <v>-0.79</v>
      </c>
    </row>
    <row r="136" spans="1:14" x14ac:dyDescent="0.2">
      <c r="A136">
        <v>144</v>
      </c>
      <c r="C136" s="22" t="s">
        <v>1730</v>
      </c>
      <c r="D136">
        <v>0</v>
      </c>
      <c r="E136" s="24">
        <v>1</v>
      </c>
      <c r="F136" s="25">
        <v>40.441095890410956</v>
      </c>
      <c r="G136" s="26">
        <v>0</v>
      </c>
      <c r="H136" s="24">
        <v>1</v>
      </c>
      <c r="I136" s="27">
        <v>10</v>
      </c>
      <c r="J136" s="27">
        <v>0</v>
      </c>
      <c r="K136" s="27">
        <v>1.7333333333333334</v>
      </c>
      <c r="L136" s="27">
        <v>1.45</v>
      </c>
      <c r="M136" s="27">
        <v>4.5199999999999996</v>
      </c>
      <c r="N136">
        <v>3.0699999999999994</v>
      </c>
    </row>
    <row r="137" spans="1:14" x14ac:dyDescent="0.2">
      <c r="A137">
        <v>145</v>
      </c>
      <c r="C137" s="22" t="s">
        <v>1730</v>
      </c>
      <c r="D137">
        <v>0</v>
      </c>
      <c r="E137" s="24">
        <v>1</v>
      </c>
      <c r="F137" s="25">
        <v>40.441095890410956</v>
      </c>
      <c r="G137" s="26">
        <v>1</v>
      </c>
      <c r="H137" s="24">
        <v>1</v>
      </c>
      <c r="I137" s="27">
        <v>9</v>
      </c>
      <c r="J137" s="27">
        <v>0</v>
      </c>
      <c r="K137" s="27">
        <v>1.7333333333333334</v>
      </c>
      <c r="L137" s="27">
        <v>1.851</v>
      </c>
      <c r="M137">
        <v>4.1189999999999998</v>
      </c>
      <c r="N137">
        <v>2.2679999999999998</v>
      </c>
    </row>
    <row r="138" spans="1:14" x14ac:dyDescent="0.2">
      <c r="A138">
        <v>146</v>
      </c>
      <c r="C138" s="22" t="s">
        <v>111</v>
      </c>
      <c r="D138">
        <v>0</v>
      </c>
      <c r="E138" s="24">
        <v>1</v>
      </c>
      <c r="F138" s="25">
        <v>76.38630136986302</v>
      </c>
      <c r="G138" s="26">
        <v>0</v>
      </c>
      <c r="H138" s="24">
        <v>1</v>
      </c>
      <c r="I138" s="27">
        <v>6</v>
      </c>
      <c r="J138" s="27">
        <v>0</v>
      </c>
      <c r="K138" s="27">
        <v>1.5</v>
      </c>
      <c r="L138" s="27">
        <v>-0.89</v>
      </c>
      <c r="M138">
        <v>0.48</v>
      </c>
      <c r="N138">
        <v>1.37</v>
      </c>
    </row>
    <row r="139" spans="1:14" x14ac:dyDescent="0.2">
      <c r="A139">
        <v>147</v>
      </c>
      <c r="C139" s="22" t="s">
        <v>111</v>
      </c>
      <c r="D139">
        <v>0</v>
      </c>
      <c r="E139" s="24">
        <v>1</v>
      </c>
      <c r="F139" s="25">
        <v>76.38630136986302</v>
      </c>
      <c r="G139" s="26">
        <v>1</v>
      </c>
      <c r="H139" s="24">
        <v>1</v>
      </c>
      <c r="I139" s="27">
        <v>8</v>
      </c>
      <c r="J139" s="27">
        <v>0</v>
      </c>
      <c r="K139" s="27">
        <v>82.5</v>
      </c>
      <c r="L139" s="27">
        <v>-0.59</v>
      </c>
      <c r="M139">
        <v>0.4</v>
      </c>
      <c r="N139">
        <v>0.99</v>
      </c>
    </row>
    <row r="140" spans="1:14" x14ac:dyDescent="0.2">
      <c r="A140">
        <v>148</v>
      </c>
      <c r="C140" s="22" t="s">
        <v>502</v>
      </c>
      <c r="D140">
        <v>0</v>
      </c>
      <c r="E140" s="24">
        <v>1</v>
      </c>
      <c r="F140" s="25">
        <v>74.0027397260274</v>
      </c>
      <c r="G140" s="26">
        <v>0</v>
      </c>
      <c r="H140" s="24">
        <v>1</v>
      </c>
      <c r="I140" s="27">
        <v>8</v>
      </c>
      <c r="J140" s="27">
        <v>0</v>
      </c>
      <c r="K140" s="27">
        <v>2.4333333333333331</v>
      </c>
      <c r="L140" s="27">
        <v>3.12</v>
      </c>
      <c r="M140">
        <v>3.8759999999999999</v>
      </c>
      <c r="N140">
        <v>0.75599999999999978</v>
      </c>
    </row>
    <row r="141" spans="1:14" x14ac:dyDescent="0.2">
      <c r="A141">
        <v>149</v>
      </c>
      <c r="C141" s="22" t="s">
        <v>502</v>
      </c>
      <c r="D141">
        <v>0</v>
      </c>
      <c r="E141" s="24">
        <v>1</v>
      </c>
      <c r="F141" s="25">
        <v>74.0027397260274</v>
      </c>
      <c r="G141" s="26">
        <v>1</v>
      </c>
      <c r="H141" s="24">
        <v>1</v>
      </c>
      <c r="I141" s="27">
        <v>4</v>
      </c>
      <c r="J141" s="27">
        <v>0</v>
      </c>
      <c r="K141" s="27">
        <v>2.4333333333333331</v>
      </c>
      <c r="L141" s="27">
        <v>3.12</v>
      </c>
      <c r="M141">
        <v>4.7300000000000004</v>
      </c>
      <c r="N141">
        <v>1.6100000000000003</v>
      </c>
    </row>
    <row r="142" spans="1:14" x14ac:dyDescent="0.2">
      <c r="A142">
        <v>150</v>
      </c>
      <c r="C142" s="22" t="s">
        <v>507</v>
      </c>
      <c r="D142">
        <v>0</v>
      </c>
      <c r="E142" s="24">
        <v>1</v>
      </c>
      <c r="F142" s="25">
        <v>71.838356164383555</v>
      </c>
      <c r="G142" s="26">
        <v>0</v>
      </c>
      <c r="H142" s="24">
        <v>1</v>
      </c>
      <c r="I142" s="27">
        <v>5</v>
      </c>
      <c r="J142" s="27">
        <v>0</v>
      </c>
      <c r="K142" s="27">
        <v>2.4</v>
      </c>
      <c r="L142" s="27">
        <v>1.01</v>
      </c>
      <c r="M142">
        <v>3</v>
      </c>
      <c r="N142">
        <v>1.99</v>
      </c>
    </row>
    <row r="143" spans="1:14" x14ac:dyDescent="0.2">
      <c r="A143">
        <v>151</v>
      </c>
      <c r="C143" s="22" t="s">
        <v>507</v>
      </c>
      <c r="D143">
        <v>0</v>
      </c>
      <c r="E143" s="24">
        <v>1</v>
      </c>
      <c r="F143" s="25">
        <v>71.838356164383555</v>
      </c>
      <c r="G143" s="26">
        <v>1</v>
      </c>
      <c r="H143" s="24">
        <v>1</v>
      </c>
      <c r="I143" s="27">
        <v>7</v>
      </c>
      <c r="J143" s="27">
        <v>0</v>
      </c>
      <c r="K143" s="27">
        <v>2.4</v>
      </c>
      <c r="L143" s="27">
        <v>1.61</v>
      </c>
      <c r="M143">
        <v>3.42</v>
      </c>
      <c r="N143">
        <v>1.8099999999999998</v>
      </c>
    </row>
    <row r="144" spans="1:14" x14ac:dyDescent="0.2">
      <c r="A144">
        <v>152</v>
      </c>
      <c r="C144" s="22" t="s">
        <v>148</v>
      </c>
      <c r="D144">
        <v>0</v>
      </c>
      <c r="E144" s="24">
        <v>1</v>
      </c>
      <c r="F144" s="25">
        <v>73.599999999999994</v>
      </c>
      <c r="G144" s="26">
        <v>0</v>
      </c>
      <c r="H144" s="24">
        <v>1</v>
      </c>
      <c r="I144" s="27">
        <v>8.5</v>
      </c>
      <c r="J144" s="27">
        <v>0</v>
      </c>
      <c r="K144" s="27">
        <v>3.1333333333333333</v>
      </c>
      <c r="L144" s="27">
        <v>1.43</v>
      </c>
      <c r="M144" s="27">
        <v>2.96</v>
      </c>
      <c r="N144">
        <v>1.53</v>
      </c>
    </row>
    <row r="145" spans="1:14" x14ac:dyDescent="0.2">
      <c r="A145">
        <v>153</v>
      </c>
      <c r="C145" s="22" t="s">
        <v>148</v>
      </c>
      <c r="D145">
        <v>0</v>
      </c>
      <c r="E145" s="24">
        <v>1</v>
      </c>
      <c r="F145" s="25">
        <v>73.599999999999994</v>
      </c>
      <c r="G145" s="26">
        <v>1</v>
      </c>
      <c r="H145" s="24">
        <v>1</v>
      </c>
      <c r="I145" s="27">
        <v>7.5</v>
      </c>
      <c r="J145" s="27">
        <v>0</v>
      </c>
      <c r="K145" s="27">
        <v>3.1333333333333333</v>
      </c>
      <c r="L145" s="27">
        <v>1.43</v>
      </c>
      <c r="M145">
        <v>2.5</v>
      </c>
      <c r="N145">
        <v>1.07</v>
      </c>
    </row>
    <row r="146" spans="1:14" x14ac:dyDescent="0.2">
      <c r="A146">
        <v>154</v>
      </c>
      <c r="C146" s="22" t="s">
        <v>158</v>
      </c>
      <c r="D146">
        <v>0</v>
      </c>
      <c r="E146" s="24">
        <v>2</v>
      </c>
      <c r="F146" s="25">
        <v>72.956164383561642</v>
      </c>
      <c r="G146" s="26">
        <v>0</v>
      </c>
      <c r="H146" s="24">
        <v>1</v>
      </c>
      <c r="I146" s="27">
        <v>8.5</v>
      </c>
      <c r="J146" s="27">
        <v>0</v>
      </c>
      <c r="K146" s="27">
        <v>3.4</v>
      </c>
      <c r="L146" s="27">
        <v>-0.77</v>
      </c>
      <c r="M146">
        <v>5.14</v>
      </c>
      <c r="N146">
        <v>5.91</v>
      </c>
    </row>
    <row r="147" spans="1:14" x14ac:dyDescent="0.2">
      <c r="A147">
        <v>155</v>
      </c>
      <c r="C147" s="22" t="s">
        <v>158</v>
      </c>
      <c r="D147">
        <v>0</v>
      </c>
      <c r="E147" s="24">
        <v>2</v>
      </c>
      <c r="F147" s="25">
        <v>72.956164383561642</v>
      </c>
      <c r="G147" s="26">
        <v>1</v>
      </c>
      <c r="H147" s="24">
        <v>1</v>
      </c>
      <c r="I147" s="27">
        <v>7</v>
      </c>
      <c r="J147" s="27">
        <v>0</v>
      </c>
      <c r="K147" s="27">
        <v>3.4</v>
      </c>
      <c r="L147" s="27">
        <v>0.6</v>
      </c>
      <c r="M147">
        <v>4.2</v>
      </c>
      <c r="N147">
        <v>3.6</v>
      </c>
    </row>
    <row r="148" spans="1:14" x14ac:dyDescent="0.2">
      <c r="A148">
        <v>156</v>
      </c>
      <c r="C148" s="22" t="s">
        <v>158</v>
      </c>
      <c r="D148">
        <v>0</v>
      </c>
      <c r="E148" s="24">
        <v>2</v>
      </c>
      <c r="F148" s="25">
        <v>85.416438356164377</v>
      </c>
      <c r="G148" s="26">
        <v>0</v>
      </c>
      <c r="H148" s="24">
        <v>1</v>
      </c>
      <c r="I148" s="27">
        <v>6</v>
      </c>
      <c r="J148" s="27">
        <v>0</v>
      </c>
      <c r="K148" s="27">
        <v>3.9666666666666668</v>
      </c>
      <c r="L148" s="27">
        <v>1.55</v>
      </c>
      <c r="M148">
        <v>3.21</v>
      </c>
      <c r="N148">
        <v>1.66</v>
      </c>
    </row>
    <row r="149" spans="1:14" x14ac:dyDescent="0.2">
      <c r="A149">
        <v>157</v>
      </c>
      <c r="C149" s="22" t="s">
        <v>158</v>
      </c>
      <c r="D149">
        <v>0</v>
      </c>
      <c r="E149" s="24">
        <v>2</v>
      </c>
      <c r="F149" s="25">
        <v>85.416438356164377</v>
      </c>
      <c r="G149" s="26">
        <v>1</v>
      </c>
      <c r="H149" s="24">
        <v>1</v>
      </c>
      <c r="I149" s="27">
        <v>6</v>
      </c>
      <c r="J149" s="27">
        <v>0</v>
      </c>
      <c r="K149" s="27">
        <v>3.9666666666666668</v>
      </c>
      <c r="L149" s="27">
        <v>2.09</v>
      </c>
      <c r="M149">
        <v>3.02</v>
      </c>
      <c r="N149">
        <v>0.93000000000000016</v>
      </c>
    </row>
    <row r="150" spans="1:14" x14ac:dyDescent="0.2">
      <c r="A150">
        <v>158</v>
      </c>
      <c r="C150" s="22" t="s">
        <v>527</v>
      </c>
      <c r="D150">
        <v>0</v>
      </c>
      <c r="E150" s="24">
        <v>2</v>
      </c>
      <c r="F150" s="25">
        <v>63.791780821917811</v>
      </c>
      <c r="G150" s="26">
        <v>0</v>
      </c>
      <c r="H150" s="24">
        <v>1</v>
      </c>
      <c r="I150" s="27">
        <v>5</v>
      </c>
      <c r="J150" s="27">
        <v>0</v>
      </c>
      <c r="K150" s="27">
        <v>2.7666666666666666</v>
      </c>
      <c r="L150" s="27">
        <v>1.4</v>
      </c>
      <c r="M150">
        <v>4.1900000000000004</v>
      </c>
      <c r="N150">
        <v>2.7900000000000005</v>
      </c>
    </row>
    <row r="151" spans="1:14" x14ac:dyDescent="0.2">
      <c r="A151">
        <v>159</v>
      </c>
      <c r="C151" s="22" t="s">
        <v>527</v>
      </c>
      <c r="D151">
        <v>0</v>
      </c>
      <c r="E151" s="24">
        <v>2</v>
      </c>
      <c r="F151" s="25">
        <v>63.791780821917811</v>
      </c>
      <c r="G151" s="26">
        <v>1</v>
      </c>
      <c r="H151" s="24">
        <v>1</v>
      </c>
      <c r="I151" s="27">
        <v>7</v>
      </c>
      <c r="J151" s="27">
        <v>0</v>
      </c>
      <c r="K151" s="27">
        <v>2.7666666666666666</v>
      </c>
      <c r="L151" s="27">
        <v>1.57</v>
      </c>
      <c r="M151">
        <v>4.45</v>
      </c>
      <c r="N151">
        <v>2.88</v>
      </c>
    </row>
    <row r="152" spans="1:14" x14ac:dyDescent="0.2">
      <c r="A152">
        <v>160</v>
      </c>
      <c r="C152" s="22" t="s">
        <v>111</v>
      </c>
      <c r="D152">
        <v>0</v>
      </c>
      <c r="E152" s="24">
        <v>1</v>
      </c>
      <c r="F152" s="25">
        <v>71.282191780821918</v>
      </c>
      <c r="G152" s="26">
        <v>0</v>
      </c>
      <c r="H152" s="24">
        <v>1</v>
      </c>
      <c r="I152" s="27">
        <v>7</v>
      </c>
      <c r="J152" s="27">
        <v>0</v>
      </c>
      <c r="K152" s="27">
        <v>13.266666666666667</v>
      </c>
      <c r="L152" s="27">
        <v>-0.22</v>
      </c>
      <c r="M152">
        <v>2.34</v>
      </c>
      <c r="N152">
        <v>2.56</v>
      </c>
    </row>
    <row r="153" spans="1:14" x14ac:dyDescent="0.2">
      <c r="A153">
        <v>161</v>
      </c>
      <c r="C153" s="22" t="s">
        <v>111</v>
      </c>
      <c r="D153">
        <v>0</v>
      </c>
      <c r="E153" s="24">
        <v>1</v>
      </c>
      <c r="F153" s="25">
        <v>71.282191780821918</v>
      </c>
      <c r="G153" s="26">
        <v>1</v>
      </c>
      <c r="H153" s="24">
        <v>1</v>
      </c>
      <c r="I153" s="27">
        <v>8.5</v>
      </c>
      <c r="J153" s="27">
        <v>0</v>
      </c>
      <c r="K153" s="27">
        <v>8.3666666666666671</v>
      </c>
      <c r="L153" s="27">
        <v>0.32700000000000001</v>
      </c>
      <c r="M153">
        <v>1.85</v>
      </c>
      <c r="N153">
        <v>1.5230000000000001</v>
      </c>
    </row>
    <row r="154" spans="1:14" x14ac:dyDescent="0.2">
      <c r="A154">
        <v>162</v>
      </c>
      <c r="C154" s="22" t="s">
        <v>158</v>
      </c>
      <c r="D154">
        <v>0</v>
      </c>
      <c r="E154" s="24">
        <v>2</v>
      </c>
      <c r="F154" s="25">
        <v>55.57260273972603</v>
      </c>
      <c r="G154" s="26">
        <v>0</v>
      </c>
      <c r="H154" s="24">
        <v>1</v>
      </c>
      <c r="I154" s="27">
        <v>8.5</v>
      </c>
      <c r="J154" s="27">
        <v>0</v>
      </c>
      <c r="K154" s="27">
        <v>0.83333333333333337</v>
      </c>
      <c r="L154" s="27">
        <v>2.3130000000000002</v>
      </c>
      <c r="M154">
        <v>2.95</v>
      </c>
      <c r="N154">
        <v>0.63700000000000001</v>
      </c>
    </row>
    <row r="155" spans="1:14" x14ac:dyDescent="0.2">
      <c r="A155">
        <v>163</v>
      </c>
      <c r="C155" s="22" t="s">
        <v>158</v>
      </c>
      <c r="D155">
        <v>0</v>
      </c>
      <c r="E155" s="24">
        <v>2</v>
      </c>
      <c r="F155" s="25">
        <v>55.57260273972603</v>
      </c>
      <c r="G155" s="26">
        <v>1</v>
      </c>
      <c r="H155" s="24">
        <v>1</v>
      </c>
      <c r="I155" s="27">
        <v>8.5</v>
      </c>
      <c r="J155" s="27">
        <v>0</v>
      </c>
      <c r="K155" s="27">
        <v>0.83333333333333337</v>
      </c>
      <c r="L155" s="27">
        <v>3.58</v>
      </c>
      <c r="M155">
        <v>2.79</v>
      </c>
      <c r="N155">
        <v>-0.79</v>
      </c>
    </row>
    <row r="156" spans="1:14" x14ac:dyDescent="0.2">
      <c r="A156">
        <v>164</v>
      </c>
      <c r="C156" s="22" t="s">
        <v>158</v>
      </c>
      <c r="D156">
        <v>0</v>
      </c>
      <c r="E156" s="24">
        <v>2</v>
      </c>
      <c r="F156" s="25">
        <v>69.139726027397259</v>
      </c>
      <c r="G156" s="26">
        <v>0</v>
      </c>
      <c r="H156" s="24">
        <v>1</v>
      </c>
      <c r="I156" s="27">
        <v>7</v>
      </c>
      <c r="J156" s="27">
        <v>0</v>
      </c>
      <c r="K156" s="27">
        <v>8.6333333333333329</v>
      </c>
      <c r="L156">
        <v>1.49</v>
      </c>
      <c r="M156">
        <v>3.15</v>
      </c>
      <c r="N156">
        <v>1.66</v>
      </c>
    </row>
    <row r="157" spans="1:14" x14ac:dyDescent="0.2">
      <c r="A157">
        <v>165</v>
      </c>
      <c r="C157" s="22" t="s">
        <v>158</v>
      </c>
      <c r="D157">
        <v>0</v>
      </c>
      <c r="E157" s="24">
        <v>2</v>
      </c>
      <c r="F157" s="25">
        <v>69.139726027397259</v>
      </c>
      <c r="G157" s="26">
        <v>1</v>
      </c>
      <c r="H157" s="24">
        <v>1</v>
      </c>
      <c r="I157" s="27">
        <v>7</v>
      </c>
      <c r="J157" s="27">
        <v>0</v>
      </c>
      <c r="K157" s="27">
        <v>8.6333333333333329</v>
      </c>
      <c r="L157">
        <v>1.55</v>
      </c>
      <c r="M157">
        <v>3.3</v>
      </c>
      <c r="N157">
        <v>1.7499999999999998</v>
      </c>
    </row>
    <row r="158" spans="1:14" x14ac:dyDescent="0.2">
      <c r="A158">
        <v>166</v>
      </c>
      <c r="C158" s="22" t="s">
        <v>544</v>
      </c>
      <c r="D158">
        <v>0</v>
      </c>
      <c r="E158" s="24">
        <v>2</v>
      </c>
      <c r="F158" s="25">
        <v>77.750684931506854</v>
      </c>
      <c r="G158" s="26">
        <v>0</v>
      </c>
      <c r="H158" s="24">
        <v>1</v>
      </c>
      <c r="I158" s="27">
        <v>8.5</v>
      </c>
      <c r="J158" s="27">
        <v>0</v>
      </c>
      <c r="K158" s="27">
        <v>34</v>
      </c>
      <c r="L158" s="27">
        <v>1.0780000000000001</v>
      </c>
      <c r="M158" s="27">
        <v>2.8069999999999999</v>
      </c>
      <c r="N158">
        <v>1.7289999999999999</v>
      </c>
    </row>
    <row r="159" spans="1:14" x14ac:dyDescent="0.2">
      <c r="A159">
        <v>167</v>
      </c>
      <c r="C159" s="22" t="s">
        <v>544</v>
      </c>
      <c r="D159">
        <v>0</v>
      </c>
      <c r="E159" s="24">
        <v>2</v>
      </c>
      <c r="F159" s="25">
        <v>77.750684931506854</v>
      </c>
      <c r="G159" s="26">
        <v>1</v>
      </c>
      <c r="H159" s="24">
        <v>1</v>
      </c>
      <c r="I159" s="27">
        <v>6.5</v>
      </c>
      <c r="J159" s="27">
        <v>0</v>
      </c>
      <c r="K159" s="27">
        <v>34</v>
      </c>
      <c r="L159" s="27">
        <v>2.75</v>
      </c>
      <c r="M159" s="27">
        <v>2.66</v>
      </c>
      <c r="N159">
        <v>-8.9999999999999858E-2</v>
      </c>
    </row>
    <row r="160" spans="1:14" x14ac:dyDescent="0.2">
      <c r="A160">
        <v>168</v>
      </c>
      <c r="C160" s="22" t="s">
        <v>158</v>
      </c>
      <c r="D160">
        <v>0</v>
      </c>
      <c r="E160" s="24">
        <v>2</v>
      </c>
      <c r="F160" s="25">
        <v>55.701369863013696</v>
      </c>
      <c r="G160" s="26">
        <v>0</v>
      </c>
      <c r="H160" s="24">
        <v>1</v>
      </c>
      <c r="I160" s="27">
        <v>8</v>
      </c>
      <c r="J160" s="27">
        <v>0</v>
      </c>
      <c r="K160" s="27">
        <v>3.3</v>
      </c>
      <c r="L160" s="27">
        <v>2.54</v>
      </c>
      <c r="M160">
        <v>1.99</v>
      </c>
      <c r="N160">
        <v>-0.55000000000000004</v>
      </c>
    </row>
    <row r="161" spans="1:14" x14ac:dyDescent="0.2">
      <c r="A161">
        <v>169</v>
      </c>
      <c r="C161" s="22" t="s">
        <v>158</v>
      </c>
      <c r="D161">
        <v>0</v>
      </c>
      <c r="E161" s="24">
        <v>2</v>
      </c>
      <c r="F161" s="25">
        <v>55.701369863013696</v>
      </c>
      <c r="G161" s="26">
        <v>1</v>
      </c>
      <c r="H161" s="24">
        <v>1</v>
      </c>
      <c r="I161" s="27">
        <v>6.5</v>
      </c>
      <c r="J161" s="27">
        <v>0</v>
      </c>
      <c r="K161" s="27">
        <v>3.3</v>
      </c>
      <c r="L161" s="27">
        <v>2.99</v>
      </c>
      <c r="M161">
        <v>3.62</v>
      </c>
      <c r="N161">
        <v>0.62999999999999989</v>
      </c>
    </row>
    <row r="162" spans="1:14" x14ac:dyDescent="0.2">
      <c r="A162">
        <v>170</v>
      </c>
      <c r="C162" s="22" t="s">
        <v>158</v>
      </c>
      <c r="D162">
        <v>0</v>
      </c>
      <c r="E162" s="24">
        <v>2</v>
      </c>
      <c r="F162" s="25">
        <v>51.375342465753427</v>
      </c>
      <c r="G162" s="26">
        <v>0</v>
      </c>
      <c r="H162" s="24">
        <v>1</v>
      </c>
      <c r="I162" s="27">
        <v>8</v>
      </c>
      <c r="J162" s="27">
        <v>0</v>
      </c>
      <c r="K162" s="27">
        <v>3.6666666666666665</v>
      </c>
      <c r="L162" s="27">
        <v>1.07</v>
      </c>
      <c r="M162" s="27">
        <v>2.99</v>
      </c>
      <c r="N162">
        <v>1.9200000000000002</v>
      </c>
    </row>
    <row r="163" spans="1:14" x14ac:dyDescent="0.2">
      <c r="A163">
        <v>171</v>
      </c>
      <c r="C163" s="22" t="s">
        <v>158</v>
      </c>
      <c r="D163">
        <v>0</v>
      </c>
      <c r="E163" s="24">
        <v>2</v>
      </c>
      <c r="F163" s="25">
        <v>51.375342465753427</v>
      </c>
      <c r="G163" s="26">
        <v>1</v>
      </c>
      <c r="H163" s="24">
        <v>1</v>
      </c>
      <c r="I163" s="27">
        <v>4</v>
      </c>
      <c r="J163" s="27">
        <v>0</v>
      </c>
      <c r="K163" s="27">
        <v>3.6666666666666665</v>
      </c>
      <c r="L163" s="27">
        <v>2.88</v>
      </c>
      <c r="M163">
        <v>3.11</v>
      </c>
      <c r="N163">
        <v>0.22999999999999998</v>
      </c>
    </row>
    <row r="164" spans="1:14" x14ac:dyDescent="0.2">
      <c r="A164">
        <v>172</v>
      </c>
      <c r="C164" s="22" t="s">
        <v>554</v>
      </c>
      <c r="D164">
        <v>0</v>
      </c>
      <c r="E164" s="24">
        <v>2</v>
      </c>
      <c r="F164" s="25">
        <v>56.290410958904111</v>
      </c>
      <c r="G164" s="26">
        <v>0</v>
      </c>
      <c r="H164" s="24">
        <v>1</v>
      </c>
      <c r="I164" s="27">
        <v>5</v>
      </c>
      <c r="J164" s="27">
        <v>0</v>
      </c>
      <c r="K164" s="27">
        <v>4.2666666666666666</v>
      </c>
      <c r="L164" s="27">
        <v>2.1</v>
      </c>
      <c r="M164">
        <v>3.79</v>
      </c>
      <c r="N164">
        <v>1.69</v>
      </c>
    </row>
    <row r="165" spans="1:14" x14ac:dyDescent="0.2">
      <c r="A165">
        <v>173</v>
      </c>
      <c r="C165" s="22" t="s">
        <v>554</v>
      </c>
      <c r="D165">
        <v>0</v>
      </c>
      <c r="E165" s="24">
        <v>2</v>
      </c>
      <c r="F165" s="25">
        <v>56.290410958904111</v>
      </c>
      <c r="G165" s="26">
        <v>1</v>
      </c>
      <c r="H165" s="24">
        <v>1</v>
      </c>
      <c r="I165" s="27">
        <v>7</v>
      </c>
      <c r="J165" s="27">
        <v>0</v>
      </c>
      <c r="K165" s="27">
        <v>4.2666666666666666</v>
      </c>
      <c r="L165" s="27">
        <v>1.27</v>
      </c>
      <c r="M165">
        <v>3.68</v>
      </c>
      <c r="N165">
        <v>2.41</v>
      </c>
    </row>
    <row r="166" spans="1:14" x14ac:dyDescent="0.2">
      <c r="A166">
        <v>174</v>
      </c>
      <c r="C166" s="22" t="s">
        <v>158</v>
      </c>
      <c r="D166">
        <v>0</v>
      </c>
      <c r="E166" s="24">
        <v>2</v>
      </c>
      <c r="F166" s="25">
        <v>58.032876712328765</v>
      </c>
      <c r="G166" s="26">
        <v>0</v>
      </c>
      <c r="H166" s="24">
        <v>1</v>
      </c>
      <c r="I166" s="27">
        <v>9</v>
      </c>
      <c r="J166" s="27">
        <v>0</v>
      </c>
      <c r="K166" s="27">
        <v>0.26666666666666666</v>
      </c>
      <c r="L166">
        <v>2.66</v>
      </c>
      <c r="M166">
        <v>4.22</v>
      </c>
      <c r="N166">
        <v>1.5599999999999996</v>
      </c>
    </row>
    <row r="167" spans="1:14" x14ac:dyDescent="0.2">
      <c r="A167">
        <v>175</v>
      </c>
      <c r="C167" s="22" t="s">
        <v>158</v>
      </c>
      <c r="D167">
        <v>0</v>
      </c>
      <c r="E167" s="24">
        <v>2</v>
      </c>
      <c r="F167" s="25">
        <v>54.671232876712331</v>
      </c>
      <c r="G167" s="26">
        <v>1</v>
      </c>
      <c r="H167" s="24">
        <v>1</v>
      </c>
      <c r="I167" s="27">
        <v>5</v>
      </c>
      <c r="J167" s="27">
        <v>0</v>
      </c>
      <c r="K167" s="27">
        <v>4.2666666666666666</v>
      </c>
      <c r="L167">
        <v>3.96</v>
      </c>
      <c r="M167">
        <v>2.77</v>
      </c>
      <c r="N167">
        <v>-1.19</v>
      </c>
    </row>
    <row r="168" spans="1:14" x14ac:dyDescent="0.2">
      <c r="A168">
        <v>176</v>
      </c>
      <c r="C168" s="22" t="s">
        <v>158</v>
      </c>
      <c r="D168">
        <v>0</v>
      </c>
      <c r="E168" s="24">
        <v>2</v>
      </c>
      <c r="F168" s="25">
        <v>57.476712328767121</v>
      </c>
      <c r="G168" s="26">
        <v>0</v>
      </c>
      <c r="H168" s="24">
        <v>1</v>
      </c>
      <c r="I168" s="27">
        <v>8</v>
      </c>
      <c r="J168" s="27">
        <v>0</v>
      </c>
      <c r="K168" s="27">
        <v>3.1666666666666665</v>
      </c>
      <c r="L168" s="27">
        <v>1.9</v>
      </c>
      <c r="M168">
        <v>2.7570000000000001</v>
      </c>
      <c r="N168">
        <v>0.85700000000000021</v>
      </c>
    </row>
    <row r="169" spans="1:14" x14ac:dyDescent="0.2">
      <c r="A169">
        <v>177</v>
      </c>
      <c r="C169" s="22" t="s">
        <v>158</v>
      </c>
      <c r="D169">
        <v>0</v>
      </c>
      <c r="E169" s="24">
        <v>2</v>
      </c>
      <c r="F169" s="25">
        <v>57.476712328767121</v>
      </c>
      <c r="G169" s="26">
        <v>1</v>
      </c>
      <c r="H169" s="24">
        <v>1</v>
      </c>
      <c r="I169" s="27">
        <v>4.5</v>
      </c>
      <c r="J169" s="27">
        <v>0</v>
      </c>
      <c r="K169" s="27">
        <v>3.1666666666666665</v>
      </c>
      <c r="L169" s="27">
        <v>3</v>
      </c>
      <c r="M169">
        <v>4.0199999999999996</v>
      </c>
      <c r="N169">
        <v>1.0199999999999996</v>
      </c>
    </row>
    <row r="170" spans="1:14" x14ac:dyDescent="0.2">
      <c r="A170">
        <v>178</v>
      </c>
      <c r="C170" s="22" t="s">
        <v>158</v>
      </c>
      <c r="D170">
        <v>0</v>
      </c>
      <c r="E170" s="24">
        <v>2</v>
      </c>
      <c r="F170" s="25">
        <v>44.720547945205482</v>
      </c>
      <c r="G170" s="26">
        <v>0</v>
      </c>
      <c r="H170" s="24">
        <v>1</v>
      </c>
      <c r="I170" s="27">
        <v>8.5</v>
      </c>
      <c r="J170" s="27">
        <v>0</v>
      </c>
      <c r="K170" s="27">
        <v>0.2</v>
      </c>
      <c r="L170" s="27">
        <v>1.19</v>
      </c>
      <c r="M170">
        <v>2.38</v>
      </c>
      <c r="N170">
        <v>1.19</v>
      </c>
    </row>
    <row r="171" spans="1:14" x14ac:dyDescent="0.2">
      <c r="A171">
        <v>179</v>
      </c>
      <c r="C171" s="22" t="s">
        <v>158</v>
      </c>
      <c r="D171">
        <v>0</v>
      </c>
      <c r="E171" s="24">
        <v>2</v>
      </c>
      <c r="F171" s="25">
        <v>44.720547945205482</v>
      </c>
      <c r="G171" s="26">
        <v>1</v>
      </c>
      <c r="H171" s="24">
        <v>1</v>
      </c>
      <c r="I171" s="27">
        <v>8</v>
      </c>
      <c r="J171" s="27">
        <v>0</v>
      </c>
      <c r="K171" s="27">
        <v>12.633333333333333</v>
      </c>
      <c r="L171" s="27">
        <v>1.49</v>
      </c>
      <c r="M171">
        <v>2.38</v>
      </c>
      <c r="N171">
        <v>0.8899999999999999</v>
      </c>
    </row>
    <row r="172" spans="1:14" x14ac:dyDescent="0.2">
      <c r="A172">
        <v>180</v>
      </c>
      <c r="C172" s="22" t="s">
        <v>158</v>
      </c>
      <c r="D172">
        <v>0</v>
      </c>
      <c r="E172" s="24">
        <v>2</v>
      </c>
      <c r="F172" s="25">
        <v>66.597260273972609</v>
      </c>
      <c r="G172" s="26">
        <v>0</v>
      </c>
      <c r="H172" s="24">
        <v>1</v>
      </c>
      <c r="I172" s="27">
        <v>8</v>
      </c>
      <c r="J172" s="27">
        <v>0</v>
      </c>
      <c r="K172" s="27">
        <v>74.466666666666669</v>
      </c>
      <c r="L172" s="27">
        <v>1.83</v>
      </c>
      <c r="M172">
        <v>4.41</v>
      </c>
      <c r="N172">
        <v>2.58</v>
      </c>
    </row>
    <row r="173" spans="1:14" x14ac:dyDescent="0.2">
      <c r="A173">
        <v>181</v>
      </c>
      <c r="C173" s="22" t="s">
        <v>158</v>
      </c>
      <c r="D173">
        <v>0</v>
      </c>
      <c r="E173" s="24">
        <v>2</v>
      </c>
      <c r="F173" s="25">
        <v>66.597260273972609</v>
      </c>
      <c r="G173" s="26">
        <v>1</v>
      </c>
      <c r="H173" s="24">
        <v>1</v>
      </c>
      <c r="I173" s="27">
        <v>6</v>
      </c>
      <c r="J173" s="27">
        <v>0</v>
      </c>
      <c r="K173" s="27">
        <v>74.466666666666669</v>
      </c>
      <c r="L173" s="27">
        <v>2.34</v>
      </c>
      <c r="M173">
        <v>3.44</v>
      </c>
      <c r="N173">
        <v>1.1000000000000001</v>
      </c>
    </row>
    <row r="174" spans="1:14" x14ac:dyDescent="0.2">
      <c r="A174">
        <v>184</v>
      </c>
      <c r="C174" s="22" t="s">
        <v>577</v>
      </c>
      <c r="D174">
        <v>0</v>
      </c>
      <c r="E174" s="24">
        <v>2</v>
      </c>
      <c r="F174" s="25">
        <v>55.745205479452054</v>
      </c>
      <c r="G174" s="26">
        <v>0</v>
      </c>
      <c r="H174" s="24">
        <v>1</v>
      </c>
      <c r="I174" s="27">
        <v>6.5</v>
      </c>
      <c r="J174" s="27">
        <v>0</v>
      </c>
      <c r="K174" s="27">
        <v>3</v>
      </c>
      <c r="L174">
        <v>3</v>
      </c>
      <c r="M174">
        <v>3.42</v>
      </c>
      <c r="N174">
        <v>0.41999999999999993</v>
      </c>
    </row>
    <row r="175" spans="1:14" x14ac:dyDescent="0.2">
      <c r="A175">
        <v>185</v>
      </c>
      <c r="B175" s="30"/>
      <c r="C175" s="22" t="s">
        <v>577</v>
      </c>
      <c r="D175">
        <v>0</v>
      </c>
      <c r="E175" s="24">
        <v>2</v>
      </c>
      <c r="F175" s="25">
        <v>52.345205479452055</v>
      </c>
      <c r="G175" s="26">
        <v>1</v>
      </c>
      <c r="H175" s="24">
        <v>1</v>
      </c>
      <c r="I175" s="27">
        <v>4</v>
      </c>
      <c r="J175" s="27">
        <v>0</v>
      </c>
      <c r="K175" s="27">
        <v>3.6666666666666665</v>
      </c>
      <c r="L175">
        <v>3.38</v>
      </c>
      <c r="M175">
        <v>3.97</v>
      </c>
      <c r="N175">
        <v>0.5900000000000003</v>
      </c>
    </row>
    <row r="176" spans="1:14" x14ac:dyDescent="0.2">
      <c r="A176">
        <v>186</v>
      </c>
      <c r="C176" s="22" t="s">
        <v>158</v>
      </c>
      <c r="D176">
        <v>0</v>
      </c>
      <c r="E176" s="24">
        <v>2</v>
      </c>
      <c r="F176" s="25">
        <v>58.509589041095893</v>
      </c>
      <c r="G176" s="26">
        <v>0</v>
      </c>
      <c r="H176" s="24">
        <v>1</v>
      </c>
      <c r="I176" s="27">
        <v>6.5</v>
      </c>
      <c r="J176" s="27">
        <v>0</v>
      </c>
      <c r="K176" s="27">
        <v>98.033333333333331</v>
      </c>
      <c r="L176" s="27">
        <v>1.24</v>
      </c>
      <c r="M176">
        <v>1.1499999999999999</v>
      </c>
      <c r="N176">
        <v>-9.000000000000008E-2</v>
      </c>
    </row>
    <row r="177" spans="1:16" x14ac:dyDescent="0.2">
      <c r="A177">
        <v>187</v>
      </c>
      <c r="C177" s="22" t="s">
        <v>158</v>
      </c>
      <c r="D177">
        <v>0</v>
      </c>
      <c r="E177" s="24">
        <v>2</v>
      </c>
      <c r="F177" s="25">
        <v>58.509589041095893</v>
      </c>
      <c r="G177" s="26">
        <v>1</v>
      </c>
      <c r="H177" s="24">
        <v>1</v>
      </c>
      <c r="I177" s="27">
        <v>8</v>
      </c>
      <c r="J177" s="27">
        <v>0</v>
      </c>
      <c r="K177" s="27">
        <v>123.6</v>
      </c>
      <c r="L177" s="27">
        <v>0.19</v>
      </c>
      <c r="M177">
        <v>1.71</v>
      </c>
      <c r="N177">
        <v>1.52</v>
      </c>
    </row>
    <row r="178" spans="1:16" x14ac:dyDescent="0.2">
      <c r="A178">
        <v>188</v>
      </c>
      <c r="C178" s="22" t="s">
        <v>190</v>
      </c>
      <c r="D178">
        <v>0</v>
      </c>
      <c r="E178" s="24">
        <v>1</v>
      </c>
      <c r="F178" s="25">
        <v>73.786301369863011</v>
      </c>
      <c r="G178" s="26">
        <v>0</v>
      </c>
      <c r="H178" s="24">
        <v>1</v>
      </c>
      <c r="I178" s="27">
        <v>6</v>
      </c>
      <c r="J178" s="27">
        <v>0</v>
      </c>
      <c r="K178" s="27">
        <v>0.9</v>
      </c>
      <c r="L178" s="27">
        <v>1.1499999999999999</v>
      </c>
      <c r="M178">
        <v>3.57</v>
      </c>
      <c r="N178">
        <v>2.42</v>
      </c>
    </row>
    <row r="179" spans="1:16" x14ac:dyDescent="0.2">
      <c r="A179">
        <v>189</v>
      </c>
      <c r="C179" s="22" t="s">
        <v>190</v>
      </c>
      <c r="D179">
        <v>0</v>
      </c>
      <c r="E179" s="24">
        <v>1</v>
      </c>
      <c r="F179" s="25">
        <v>73.786301369863011</v>
      </c>
      <c r="G179" s="26">
        <v>1</v>
      </c>
      <c r="H179" s="24">
        <v>1</v>
      </c>
      <c r="I179" s="27">
        <v>7</v>
      </c>
      <c r="J179" s="27">
        <v>0</v>
      </c>
      <c r="K179" s="27">
        <v>77.63333333333334</v>
      </c>
      <c r="L179" s="27">
        <v>0.51</v>
      </c>
      <c r="M179">
        <v>2.98</v>
      </c>
      <c r="N179">
        <v>2.4699999999999998</v>
      </c>
    </row>
    <row r="180" spans="1:16" x14ac:dyDescent="0.2">
      <c r="A180">
        <v>190</v>
      </c>
      <c r="C180" s="22" t="s">
        <v>592</v>
      </c>
      <c r="D180">
        <v>0</v>
      </c>
      <c r="E180" s="24">
        <v>1</v>
      </c>
      <c r="F180" s="25">
        <v>52.775342465753425</v>
      </c>
      <c r="G180" s="26">
        <v>0</v>
      </c>
      <c r="H180" s="24">
        <v>1</v>
      </c>
      <c r="I180" s="27">
        <v>5</v>
      </c>
      <c r="J180" s="27">
        <v>0</v>
      </c>
      <c r="K180" s="27">
        <v>2.6</v>
      </c>
      <c r="L180">
        <v>2.34</v>
      </c>
      <c r="M180">
        <v>2.13</v>
      </c>
      <c r="N180">
        <v>-0.20999999999999996</v>
      </c>
    </row>
    <row r="181" spans="1:16" x14ac:dyDescent="0.2">
      <c r="A181">
        <v>191</v>
      </c>
      <c r="C181" s="22" t="s">
        <v>592</v>
      </c>
      <c r="D181">
        <v>0</v>
      </c>
      <c r="E181" s="24">
        <v>1</v>
      </c>
      <c r="F181" s="25">
        <v>56.079452054794523</v>
      </c>
      <c r="G181" s="26">
        <v>1</v>
      </c>
      <c r="H181" s="24">
        <v>1</v>
      </c>
      <c r="I181" s="27">
        <v>7.5</v>
      </c>
      <c r="J181" s="27">
        <v>0</v>
      </c>
      <c r="K181" s="27">
        <v>3.1333333333333333</v>
      </c>
      <c r="L181">
        <v>1.01</v>
      </c>
      <c r="M181">
        <v>1.1000000000000001</v>
      </c>
      <c r="N181">
        <v>9.000000000000008E-2</v>
      </c>
    </row>
    <row r="182" spans="1:16" x14ac:dyDescent="0.2">
      <c r="A182">
        <v>192</v>
      </c>
      <c r="C182" s="22" t="s">
        <v>158</v>
      </c>
      <c r="D182">
        <v>0</v>
      </c>
      <c r="E182" s="24">
        <v>1</v>
      </c>
      <c r="F182" s="25">
        <v>71.846575342465755</v>
      </c>
      <c r="G182" s="26">
        <v>0</v>
      </c>
      <c r="H182" s="24">
        <v>1</v>
      </c>
      <c r="I182" s="27">
        <v>9</v>
      </c>
      <c r="J182" s="27">
        <v>0</v>
      </c>
      <c r="K182" s="27">
        <v>3.3666666666666667</v>
      </c>
      <c r="L182" s="27">
        <v>0.64</v>
      </c>
      <c r="M182">
        <v>0.61899999999999999</v>
      </c>
      <c r="N182">
        <v>-2.1000000000000019E-2</v>
      </c>
    </row>
    <row r="183" spans="1:16" x14ac:dyDescent="0.2">
      <c r="A183">
        <v>193</v>
      </c>
      <c r="C183" s="22" t="s">
        <v>158</v>
      </c>
      <c r="D183">
        <v>0</v>
      </c>
      <c r="E183" s="24">
        <v>1</v>
      </c>
      <c r="F183" s="25">
        <v>71.846575342465755</v>
      </c>
      <c r="G183" s="26">
        <v>1</v>
      </c>
      <c r="H183" s="24">
        <v>1</v>
      </c>
      <c r="I183" s="27">
        <v>7</v>
      </c>
      <c r="J183" s="27">
        <v>0</v>
      </c>
      <c r="K183" s="27">
        <v>3.3666666666666667</v>
      </c>
      <c r="L183" s="27">
        <v>1.49</v>
      </c>
      <c r="M183">
        <v>2.58</v>
      </c>
      <c r="N183">
        <v>1.0900000000000001</v>
      </c>
    </row>
    <row r="184" spans="1:16" x14ac:dyDescent="0.2">
      <c r="A184">
        <v>194</v>
      </c>
      <c r="C184" s="22" t="s">
        <v>158</v>
      </c>
      <c r="D184">
        <v>0</v>
      </c>
      <c r="E184" s="24">
        <v>1</v>
      </c>
      <c r="F184" s="25">
        <v>44.972602739726028</v>
      </c>
      <c r="G184" s="26">
        <v>0</v>
      </c>
      <c r="H184" s="24">
        <v>1</v>
      </c>
      <c r="I184" s="27">
        <v>8</v>
      </c>
      <c r="J184" s="27">
        <v>0</v>
      </c>
      <c r="K184" s="27">
        <v>2.5333333333333332</v>
      </c>
      <c r="L184" s="27">
        <v>0</v>
      </c>
      <c r="M184">
        <v>2.33</v>
      </c>
      <c r="N184">
        <v>2.33</v>
      </c>
    </row>
    <row r="185" spans="1:16" x14ac:dyDescent="0.2">
      <c r="A185">
        <v>195</v>
      </c>
      <c r="C185" s="22" t="s">
        <v>158</v>
      </c>
      <c r="D185">
        <v>0</v>
      </c>
      <c r="E185" s="24">
        <v>1</v>
      </c>
      <c r="F185" s="25">
        <v>44.972602739726028</v>
      </c>
      <c r="G185" s="26">
        <v>1</v>
      </c>
      <c r="H185" s="24">
        <v>1</v>
      </c>
      <c r="I185" s="27">
        <v>8</v>
      </c>
      <c r="J185" s="27">
        <v>0</v>
      </c>
      <c r="K185" s="27">
        <v>2.5333333333333332</v>
      </c>
      <c r="L185" s="27">
        <v>1.39</v>
      </c>
      <c r="M185">
        <v>3.19</v>
      </c>
      <c r="N185">
        <v>1.8</v>
      </c>
    </row>
    <row r="186" spans="1:16" x14ac:dyDescent="0.2">
      <c r="A186">
        <v>196</v>
      </c>
      <c r="C186" s="22" t="s">
        <v>370</v>
      </c>
      <c r="D186">
        <v>0</v>
      </c>
      <c r="E186" s="24">
        <v>1</v>
      </c>
      <c r="F186" s="25">
        <v>63.019178082191779</v>
      </c>
      <c r="G186" s="26">
        <v>0</v>
      </c>
      <c r="H186" s="24">
        <v>1</v>
      </c>
      <c r="I186" s="27">
        <v>9</v>
      </c>
      <c r="J186" s="27">
        <v>0</v>
      </c>
      <c r="K186" s="27">
        <v>5.8666666666666663</v>
      </c>
      <c r="L186" s="27">
        <v>0.56999999999999995</v>
      </c>
      <c r="M186">
        <v>1.98</v>
      </c>
      <c r="N186">
        <v>1.4100000000000001</v>
      </c>
    </row>
    <row r="187" spans="1:16" x14ac:dyDescent="0.2">
      <c r="A187">
        <v>197</v>
      </c>
      <c r="C187" s="22" t="s">
        <v>370</v>
      </c>
      <c r="D187">
        <v>0</v>
      </c>
      <c r="E187" s="24">
        <v>1</v>
      </c>
      <c r="F187" s="25">
        <v>63.019178082191779</v>
      </c>
      <c r="G187" s="26">
        <v>1</v>
      </c>
      <c r="H187" s="24">
        <v>1</v>
      </c>
      <c r="I187" s="27">
        <v>9</v>
      </c>
      <c r="J187" s="27">
        <v>0</v>
      </c>
      <c r="K187" s="27">
        <v>5.8666666666666663</v>
      </c>
      <c r="L187" s="27">
        <v>0.21299999999999999</v>
      </c>
      <c r="M187">
        <v>0.96</v>
      </c>
      <c r="N187">
        <v>0.747</v>
      </c>
    </row>
    <row r="188" spans="1:16" x14ac:dyDescent="0.2">
      <c r="A188">
        <v>200</v>
      </c>
      <c r="C188" s="22" t="s">
        <v>621</v>
      </c>
      <c r="D188">
        <v>0</v>
      </c>
      <c r="E188" s="24">
        <v>1</v>
      </c>
      <c r="F188" s="25">
        <v>71.279452054794518</v>
      </c>
      <c r="G188" s="26">
        <v>1</v>
      </c>
      <c r="H188" s="24">
        <v>1</v>
      </c>
      <c r="I188" s="27">
        <v>5</v>
      </c>
      <c r="J188" s="27">
        <v>0</v>
      </c>
      <c r="K188" s="27">
        <v>2.0333333333333301</v>
      </c>
      <c r="L188" s="27">
        <v>1.95</v>
      </c>
      <c r="M188">
        <v>3</v>
      </c>
      <c r="N188">
        <v>1.05</v>
      </c>
      <c r="O188" t="s">
        <v>1732</v>
      </c>
    </row>
    <row r="189" spans="1:16" x14ac:dyDescent="0.2">
      <c r="A189">
        <v>202</v>
      </c>
      <c r="C189" s="22" t="s">
        <v>629</v>
      </c>
      <c r="D189">
        <v>0</v>
      </c>
      <c r="E189" s="24">
        <v>2</v>
      </c>
      <c r="F189" s="25">
        <v>74.646575342465752</v>
      </c>
      <c r="G189" s="26">
        <v>0</v>
      </c>
      <c r="H189" s="24">
        <v>1</v>
      </c>
      <c r="I189" s="27">
        <v>8.5</v>
      </c>
      <c r="J189" s="27">
        <v>0</v>
      </c>
      <c r="K189" s="27">
        <v>2.2999999999999998</v>
      </c>
      <c r="L189">
        <v>2.4300000000000002</v>
      </c>
      <c r="M189">
        <v>3.04</v>
      </c>
      <c r="N189">
        <v>0.60999999999999988</v>
      </c>
    </row>
    <row r="190" spans="1:16" x14ac:dyDescent="0.2">
      <c r="A190">
        <v>203</v>
      </c>
      <c r="C190" s="22" t="s">
        <v>629</v>
      </c>
      <c r="D190">
        <v>0</v>
      </c>
      <c r="E190" s="24">
        <v>2</v>
      </c>
      <c r="F190" s="25">
        <v>74.646575342465752</v>
      </c>
      <c r="G190" s="26">
        <v>1</v>
      </c>
      <c r="H190" s="24">
        <v>1</v>
      </c>
      <c r="I190" s="27">
        <v>8.5</v>
      </c>
      <c r="J190" s="27">
        <v>0</v>
      </c>
      <c r="K190" s="27">
        <v>2.2999999999999998</v>
      </c>
      <c r="L190">
        <v>1.64</v>
      </c>
      <c r="M190">
        <v>2.67</v>
      </c>
      <c r="N190">
        <v>1.03</v>
      </c>
    </row>
    <row r="191" spans="1:16" x14ac:dyDescent="0.2">
      <c r="A191">
        <v>204</v>
      </c>
      <c r="C191" s="22" t="s">
        <v>632</v>
      </c>
      <c r="D191">
        <v>0</v>
      </c>
      <c r="E191" s="24">
        <v>1</v>
      </c>
      <c r="F191" s="25">
        <v>75.824657534246569</v>
      </c>
      <c r="G191" s="26">
        <v>0</v>
      </c>
      <c r="H191" s="24">
        <v>1</v>
      </c>
      <c r="I191" s="27">
        <v>8</v>
      </c>
      <c r="J191" s="27">
        <v>0</v>
      </c>
      <c r="K191" s="27">
        <v>4.06666666666667</v>
      </c>
      <c r="L191">
        <v>2.6</v>
      </c>
      <c r="M191">
        <v>2.98</v>
      </c>
      <c r="N191">
        <v>0.37999999999999989</v>
      </c>
      <c r="P191" t="s">
        <v>1732</v>
      </c>
    </row>
    <row r="192" spans="1:16" x14ac:dyDescent="0.2">
      <c r="A192">
        <v>206</v>
      </c>
      <c r="C192" s="22" t="s">
        <v>640</v>
      </c>
      <c r="D192">
        <v>0</v>
      </c>
      <c r="E192" s="24">
        <v>2</v>
      </c>
      <c r="F192" s="25">
        <v>63.0027397260274</v>
      </c>
      <c r="G192" s="26">
        <v>0</v>
      </c>
      <c r="H192" s="24">
        <v>1</v>
      </c>
      <c r="I192" s="27">
        <v>9</v>
      </c>
      <c r="J192" s="27">
        <v>0</v>
      </c>
      <c r="K192" s="27">
        <v>3.2666666666666702</v>
      </c>
      <c r="L192" s="27">
        <v>0.89</v>
      </c>
      <c r="M192">
        <v>4.1399999999999997</v>
      </c>
      <c r="N192">
        <v>3.2499999999999996</v>
      </c>
    </row>
    <row r="193" spans="1:16" x14ac:dyDescent="0.2">
      <c r="A193">
        <v>207</v>
      </c>
      <c r="C193" s="22" t="s">
        <v>640</v>
      </c>
      <c r="D193">
        <v>0</v>
      </c>
      <c r="E193" s="24">
        <v>2</v>
      </c>
      <c r="F193" s="25">
        <v>63.0027397260274</v>
      </c>
      <c r="G193" s="26">
        <v>1</v>
      </c>
      <c r="H193" s="24">
        <v>1</v>
      </c>
      <c r="I193" s="27">
        <v>9</v>
      </c>
      <c r="J193" s="27">
        <v>0</v>
      </c>
      <c r="K193" s="27">
        <v>3.2666666666666702</v>
      </c>
      <c r="L193" s="27">
        <v>0</v>
      </c>
      <c r="M193">
        <v>3.46</v>
      </c>
      <c r="N193">
        <v>3.46</v>
      </c>
    </row>
    <row r="194" spans="1:16" x14ac:dyDescent="0.2">
      <c r="A194">
        <v>208</v>
      </c>
      <c r="C194" s="22" t="s">
        <v>220</v>
      </c>
      <c r="D194">
        <v>0</v>
      </c>
      <c r="E194" s="24">
        <v>2</v>
      </c>
      <c r="F194" s="25">
        <v>66.098630136986301</v>
      </c>
      <c r="G194" s="26">
        <v>0</v>
      </c>
      <c r="H194" s="24">
        <v>1</v>
      </c>
      <c r="I194" s="27">
        <v>8.5</v>
      </c>
      <c r="J194" s="27">
        <v>0</v>
      </c>
      <c r="K194" s="27">
        <v>1.06666666666667</v>
      </c>
      <c r="L194">
        <v>1.1000000000000001</v>
      </c>
      <c r="M194">
        <v>3.54</v>
      </c>
      <c r="N194">
        <v>2.44</v>
      </c>
    </row>
    <row r="195" spans="1:16" x14ac:dyDescent="0.2">
      <c r="A195">
        <v>209</v>
      </c>
      <c r="C195" s="22" t="s">
        <v>220</v>
      </c>
      <c r="D195">
        <v>0</v>
      </c>
      <c r="E195" s="24">
        <v>2</v>
      </c>
      <c r="F195" s="25">
        <v>66.098630136986301</v>
      </c>
      <c r="G195" s="26">
        <v>1</v>
      </c>
      <c r="H195" s="24">
        <v>1</v>
      </c>
      <c r="I195" s="27">
        <v>8.5</v>
      </c>
      <c r="J195" s="27">
        <v>0</v>
      </c>
      <c r="K195" s="27">
        <v>1.06666666666667</v>
      </c>
      <c r="L195">
        <v>0</v>
      </c>
      <c r="M195">
        <v>2.73</v>
      </c>
      <c r="N195">
        <v>2.73</v>
      </c>
    </row>
    <row r="196" spans="1:16" x14ac:dyDescent="0.2">
      <c r="A196">
        <v>210</v>
      </c>
      <c r="C196" s="22" t="s">
        <v>645</v>
      </c>
      <c r="D196">
        <v>0</v>
      </c>
      <c r="E196" s="24">
        <v>1</v>
      </c>
      <c r="F196" s="25">
        <v>67.742465753424653</v>
      </c>
      <c r="G196" s="26">
        <v>0</v>
      </c>
      <c r="H196" s="24">
        <v>1</v>
      </c>
      <c r="I196" s="27">
        <v>8</v>
      </c>
      <c r="J196" s="27">
        <v>0</v>
      </c>
      <c r="K196" s="27">
        <v>2.2333333333333298</v>
      </c>
      <c r="L196" s="27">
        <v>1.65</v>
      </c>
      <c r="M196">
        <v>2.29</v>
      </c>
      <c r="N196">
        <v>0.64000000000000012</v>
      </c>
    </row>
    <row r="197" spans="1:16" x14ac:dyDescent="0.2">
      <c r="A197">
        <v>211</v>
      </c>
      <c r="C197" s="22" t="s">
        <v>645</v>
      </c>
      <c r="D197">
        <v>0</v>
      </c>
      <c r="E197" s="24">
        <v>1</v>
      </c>
      <c r="F197" s="25">
        <v>67.742465753424653</v>
      </c>
      <c r="G197" s="26">
        <v>1</v>
      </c>
      <c r="H197" s="24">
        <v>1</v>
      </c>
      <c r="I197" s="27">
        <v>6.5</v>
      </c>
      <c r="J197" s="27">
        <v>0</v>
      </c>
      <c r="K197" s="27">
        <v>2.2333333333333298</v>
      </c>
      <c r="L197" s="27">
        <v>1.7</v>
      </c>
      <c r="M197">
        <v>3.33</v>
      </c>
      <c r="N197">
        <v>1.6300000000000001</v>
      </c>
    </row>
    <row r="198" spans="1:16" x14ac:dyDescent="0.2">
      <c r="A198">
        <v>216</v>
      </c>
      <c r="C198" s="22" t="s">
        <v>654</v>
      </c>
      <c r="D198">
        <v>0</v>
      </c>
      <c r="E198" s="24">
        <v>2</v>
      </c>
      <c r="F198" s="25">
        <v>60.605479452054794</v>
      </c>
      <c r="G198" s="26">
        <v>0</v>
      </c>
      <c r="H198" s="24">
        <v>1</v>
      </c>
      <c r="I198" s="27">
        <v>8</v>
      </c>
      <c r="J198" s="27">
        <v>0</v>
      </c>
      <c r="K198" s="27">
        <v>3.8333333333333299</v>
      </c>
      <c r="L198">
        <v>2.35</v>
      </c>
      <c r="M198">
        <v>3.02</v>
      </c>
      <c r="N198">
        <v>0.66999999999999993</v>
      </c>
      <c r="O198" t="s">
        <v>1732</v>
      </c>
    </row>
    <row r="199" spans="1:16" x14ac:dyDescent="0.2">
      <c r="A199">
        <v>217</v>
      </c>
      <c r="C199" s="22" t="s">
        <v>658</v>
      </c>
      <c r="D199">
        <v>0</v>
      </c>
      <c r="E199" s="24">
        <v>2</v>
      </c>
      <c r="F199" s="25">
        <v>61.449315068493149</v>
      </c>
      <c r="G199" s="26">
        <v>0</v>
      </c>
      <c r="H199" s="24">
        <v>1</v>
      </c>
      <c r="I199" s="27">
        <v>5</v>
      </c>
      <c r="J199" s="27">
        <v>0</v>
      </c>
      <c r="K199" s="27">
        <v>13.2</v>
      </c>
      <c r="L199" s="27">
        <v>1.38</v>
      </c>
      <c r="M199" s="27">
        <v>1.97</v>
      </c>
      <c r="N199">
        <v>0.59000000000000008</v>
      </c>
    </row>
    <row r="200" spans="1:16" x14ac:dyDescent="0.2">
      <c r="A200">
        <v>218</v>
      </c>
      <c r="C200" s="22" t="s">
        <v>658</v>
      </c>
      <c r="D200">
        <v>0</v>
      </c>
      <c r="E200" s="24">
        <v>2</v>
      </c>
      <c r="F200" s="25">
        <v>61.452054794520549</v>
      </c>
      <c r="G200" s="26">
        <v>1</v>
      </c>
      <c r="H200" s="24">
        <v>1</v>
      </c>
      <c r="I200" s="27">
        <v>5</v>
      </c>
      <c r="J200" s="27">
        <v>0</v>
      </c>
      <c r="K200" s="27">
        <v>13.1666666666667</v>
      </c>
      <c r="L200" s="27">
        <v>1.24</v>
      </c>
      <c r="M200" s="27">
        <v>2.13</v>
      </c>
      <c r="N200">
        <v>0.8899999999999999</v>
      </c>
    </row>
    <row r="201" spans="1:16" x14ac:dyDescent="0.2">
      <c r="A201">
        <v>219</v>
      </c>
      <c r="C201" s="22" t="s">
        <v>664</v>
      </c>
      <c r="D201">
        <v>0</v>
      </c>
      <c r="E201" s="24">
        <v>2</v>
      </c>
      <c r="F201" s="25">
        <v>67.764383561643839</v>
      </c>
      <c r="G201" s="26">
        <v>0</v>
      </c>
      <c r="H201" s="24">
        <v>1</v>
      </c>
      <c r="I201" s="27">
        <v>7</v>
      </c>
      <c r="J201" s="27">
        <v>0</v>
      </c>
      <c r="K201" s="27">
        <v>0.4</v>
      </c>
      <c r="L201" s="27">
        <v>1.327</v>
      </c>
      <c r="M201">
        <v>3.04</v>
      </c>
      <c r="N201">
        <v>1.7130000000000001</v>
      </c>
    </row>
    <row r="202" spans="1:16" x14ac:dyDescent="0.2">
      <c r="A202">
        <v>220</v>
      </c>
      <c r="C202" s="22" t="s">
        <v>664</v>
      </c>
      <c r="D202">
        <v>0</v>
      </c>
      <c r="E202" s="24">
        <v>2</v>
      </c>
      <c r="F202" s="25">
        <v>67.764383561643839</v>
      </c>
      <c r="G202" s="26">
        <v>1</v>
      </c>
      <c r="H202" s="24">
        <v>1</v>
      </c>
      <c r="I202" s="27">
        <v>5</v>
      </c>
      <c r="J202" s="27">
        <v>0</v>
      </c>
      <c r="K202" s="27">
        <v>0.4</v>
      </c>
      <c r="L202" s="27">
        <v>1.82</v>
      </c>
      <c r="M202">
        <v>2.66</v>
      </c>
      <c r="N202">
        <v>0.84000000000000008</v>
      </c>
    </row>
    <row r="203" spans="1:16" x14ac:dyDescent="0.2">
      <c r="A203">
        <v>221</v>
      </c>
      <c r="C203" s="22" t="s">
        <v>669</v>
      </c>
      <c r="D203">
        <v>0</v>
      </c>
      <c r="E203" s="24">
        <v>2</v>
      </c>
      <c r="F203" s="25">
        <v>70.254794520547946</v>
      </c>
      <c r="G203" s="26">
        <v>0</v>
      </c>
      <c r="H203" s="24">
        <v>1</v>
      </c>
      <c r="I203" s="27">
        <v>9</v>
      </c>
      <c r="J203" s="27">
        <v>0</v>
      </c>
      <c r="K203" s="27">
        <v>14.8</v>
      </c>
      <c r="L203" s="27">
        <v>1.75</v>
      </c>
      <c r="M203">
        <v>2.77</v>
      </c>
      <c r="N203">
        <v>1.02</v>
      </c>
    </row>
    <row r="204" spans="1:16" x14ac:dyDescent="0.2">
      <c r="A204">
        <v>222</v>
      </c>
      <c r="C204" s="22" t="s">
        <v>669</v>
      </c>
      <c r="D204">
        <v>0</v>
      </c>
      <c r="E204" s="24">
        <v>2</v>
      </c>
      <c r="F204" s="25">
        <v>70.254794520547946</v>
      </c>
      <c r="G204" s="26">
        <v>1</v>
      </c>
      <c r="H204" s="24">
        <v>1</v>
      </c>
      <c r="I204" s="27">
        <v>9</v>
      </c>
      <c r="J204" s="27">
        <v>0</v>
      </c>
      <c r="K204" s="27">
        <v>14.8</v>
      </c>
      <c r="L204" s="27">
        <v>1.87</v>
      </c>
      <c r="M204">
        <v>2.86</v>
      </c>
      <c r="N204">
        <v>0.98999999999999977</v>
      </c>
    </row>
    <row r="205" spans="1:16" x14ac:dyDescent="0.2">
      <c r="A205">
        <v>223</v>
      </c>
      <c r="C205" s="22" t="s">
        <v>672</v>
      </c>
      <c r="D205">
        <v>0</v>
      </c>
      <c r="E205" s="24">
        <v>1</v>
      </c>
      <c r="F205" s="25">
        <v>63.493150684931507</v>
      </c>
      <c r="G205" s="26">
        <v>0</v>
      </c>
      <c r="H205" s="24">
        <v>1</v>
      </c>
      <c r="I205" s="27">
        <v>6</v>
      </c>
      <c r="J205" s="27">
        <v>0</v>
      </c>
      <c r="K205" s="27">
        <v>3.2333333333333298</v>
      </c>
      <c r="L205">
        <v>1.99</v>
      </c>
      <c r="M205">
        <v>3.52</v>
      </c>
      <c r="N205">
        <v>1.53</v>
      </c>
      <c r="P205" t="s">
        <v>1732</v>
      </c>
    </row>
    <row r="206" spans="1:16" x14ac:dyDescent="0.2">
      <c r="A206">
        <v>225</v>
      </c>
      <c r="C206" s="22" t="s">
        <v>676</v>
      </c>
      <c r="D206">
        <v>0</v>
      </c>
      <c r="E206" s="24">
        <v>2</v>
      </c>
      <c r="F206" s="25">
        <v>63.887671232876713</v>
      </c>
      <c r="G206" s="26">
        <v>0</v>
      </c>
      <c r="H206" s="24">
        <v>1</v>
      </c>
      <c r="I206" s="27">
        <v>7.5</v>
      </c>
      <c r="J206" s="27">
        <v>0</v>
      </c>
      <c r="K206" s="27">
        <v>1.5333333333333301</v>
      </c>
      <c r="L206" s="27">
        <v>1.25</v>
      </c>
      <c r="M206">
        <v>2.34</v>
      </c>
      <c r="N206">
        <v>1.0899999999999999</v>
      </c>
    </row>
    <row r="207" spans="1:16" x14ac:dyDescent="0.2">
      <c r="A207">
        <v>226</v>
      </c>
      <c r="C207" s="22" t="s">
        <v>676</v>
      </c>
      <c r="D207">
        <v>0</v>
      </c>
      <c r="E207" s="24">
        <v>2</v>
      </c>
      <c r="F207" s="25">
        <v>63.887671232876713</v>
      </c>
      <c r="G207" s="26">
        <v>1</v>
      </c>
      <c r="H207" s="24">
        <v>1</v>
      </c>
      <c r="I207" s="27">
        <v>6.5</v>
      </c>
      <c r="J207" s="27">
        <v>0</v>
      </c>
      <c r="K207" s="27">
        <v>1.5333333333333301</v>
      </c>
      <c r="L207" s="27">
        <v>1.97</v>
      </c>
      <c r="M207">
        <v>2.25</v>
      </c>
      <c r="N207">
        <v>0.28000000000000003</v>
      </c>
    </row>
    <row r="208" spans="1:16" x14ac:dyDescent="0.2">
      <c r="A208">
        <v>227</v>
      </c>
      <c r="C208" s="22" t="s">
        <v>680</v>
      </c>
      <c r="D208">
        <v>0</v>
      </c>
      <c r="E208" s="24">
        <v>2</v>
      </c>
      <c r="F208" s="25">
        <v>58.654794520547945</v>
      </c>
      <c r="G208" s="26">
        <v>0</v>
      </c>
      <c r="H208" s="24">
        <v>1</v>
      </c>
      <c r="I208" s="27"/>
      <c r="J208" s="27">
        <v>0</v>
      </c>
      <c r="K208" s="27">
        <v>5.4666666666666703</v>
      </c>
      <c r="L208" s="27">
        <v>0.77</v>
      </c>
      <c r="M208">
        <v>1.1890000000000001</v>
      </c>
      <c r="N208">
        <v>0.41900000000000004</v>
      </c>
    </row>
    <row r="209" spans="1:16" x14ac:dyDescent="0.2">
      <c r="A209">
        <v>228</v>
      </c>
      <c r="C209" s="22" t="s">
        <v>680</v>
      </c>
      <c r="D209">
        <v>0</v>
      </c>
      <c r="E209" s="24">
        <v>2</v>
      </c>
      <c r="F209" s="25">
        <v>58.654794520547945</v>
      </c>
      <c r="G209" s="26">
        <v>1</v>
      </c>
      <c r="H209" s="24">
        <v>1</v>
      </c>
      <c r="I209" s="27"/>
      <c r="J209" s="27">
        <v>0</v>
      </c>
      <c r="K209" s="27">
        <v>5.4666666666666703</v>
      </c>
      <c r="L209" s="27">
        <v>1.76</v>
      </c>
      <c r="M209">
        <v>3.06</v>
      </c>
      <c r="N209">
        <v>1.3</v>
      </c>
    </row>
    <row r="210" spans="1:16" x14ac:dyDescent="0.2">
      <c r="A210">
        <v>229</v>
      </c>
      <c r="C210" s="22" t="s">
        <v>686</v>
      </c>
      <c r="D210">
        <v>0</v>
      </c>
      <c r="E210" s="24">
        <v>1</v>
      </c>
      <c r="F210" s="25">
        <v>65.498630136986307</v>
      </c>
      <c r="G210" s="26">
        <v>0</v>
      </c>
      <c r="H210" s="24">
        <v>1</v>
      </c>
      <c r="I210" s="27">
        <v>6.5</v>
      </c>
      <c r="J210" s="27">
        <v>0</v>
      </c>
      <c r="K210" s="27">
        <v>2.6</v>
      </c>
      <c r="L210" s="27">
        <v>1.83</v>
      </c>
      <c r="M210">
        <v>3.34</v>
      </c>
      <c r="N210">
        <v>1.5099999999999998</v>
      </c>
    </row>
    <row r="211" spans="1:16" x14ac:dyDescent="0.2">
      <c r="A211">
        <v>230</v>
      </c>
      <c r="C211" s="22" t="s">
        <v>687</v>
      </c>
      <c r="D211">
        <v>0</v>
      </c>
      <c r="E211" s="24">
        <v>1</v>
      </c>
      <c r="F211" s="25">
        <v>65.498630136986307</v>
      </c>
      <c r="G211" s="26">
        <v>1</v>
      </c>
      <c r="H211" s="24">
        <v>1</v>
      </c>
      <c r="I211" s="27">
        <v>8</v>
      </c>
      <c r="J211" s="27">
        <v>0</v>
      </c>
      <c r="K211" s="27">
        <v>2.6</v>
      </c>
      <c r="L211" s="27">
        <v>1.6</v>
      </c>
      <c r="M211">
        <v>3.43</v>
      </c>
      <c r="N211">
        <v>1.83</v>
      </c>
    </row>
    <row r="212" spans="1:16" x14ac:dyDescent="0.2">
      <c r="A212">
        <v>232</v>
      </c>
      <c r="C212" s="22" t="s">
        <v>689</v>
      </c>
      <c r="D212">
        <v>0</v>
      </c>
      <c r="E212" s="24">
        <v>2</v>
      </c>
      <c r="F212" s="25">
        <v>73.526027397260279</v>
      </c>
      <c r="G212" s="26">
        <v>1</v>
      </c>
      <c r="H212" s="24">
        <v>1</v>
      </c>
      <c r="I212" s="27">
        <v>6</v>
      </c>
      <c r="J212" s="27">
        <v>0</v>
      </c>
      <c r="K212" s="27">
        <v>1.3333333333333299</v>
      </c>
      <c r="L212">
        <v>1.25</v>
      </c>
      <c r="M212">
        <v>2.91</v>
      </c>
      <c r="N212">
        <v>1.6600000000000001</v>
      </c>
      <c r="P212" t="s">
        <v>1732</v>
      </c>
    </row>
    <row r="213" spans="1:16" x14ac:dyDescent="0.2">
      <c r="A213">
        <v>233</v>
      </c>
      <c r="C213" s="22" t="s">
        <v>693</v>
      </c>
      <c r="D213">
        <v>0</v>
      </c>
      <c r="E213" s="24">
        <v>2</v>
      </c>
      <c r="F213" s="25">
        <v>64.495890410958907</v>
      </c>
      <c r="G213" s="26">
        <v>0</v>
      </c>
      <c r="H213" s="24">
        <v>1</v>
      </c>
      <c r="I213" s="27">
        <v>6</v>
      </c>
      <c r="J213" s="27">
        <v>0</v>
      </c>
      <c r="K213" s="27">
        <v>1.13333333333333</v>
      </c>
      <c r="L213" s="27">
        <v>0.83</v>
      </c>
      <c r="M213">
        <v>3.11</v>
      </c>
      <c r="N213">
        <v>2.2799999999999998</v>
      </c>
      <c r="O213" t="s">
        <v>1732</v>
      </c>
    </row>
    <row r="214" spans="1:16" x14ac:dyDescent="0.2">
      <c r="A214">
        <v>234</v>
      </c>
      <c r="C214" s="22" t="s">
        <v>697</v>
      </c>
      <c r="D214">
        <v>0</v>
      </c>
      <c r="E214" s="24">
        <v>2</v>
      </c>
      <c r="F214" s="25">
        <v>68.547945205479451</v>
      </c>
      <c r="G214" s="26">
        <v>0</v>
      </c>
      <c r="H214" s="24">
        <v>1</v>
      </c>
      <c r="I214" s="27">
        <v>8</v>
      </c>
      <c r="J214" s="27">
        <v>0</v>
      </c>
      <c r="K214" s="27">
        <v>0.6</v>
      </c>
      <c r="L214">
        <v>1.2130000000000001</v>
      </c>
      <c r="M214">
        <v>2.79</v>
      </c>
      <c r="N214">
        <v>1.577</v>
      </c>
    </row>
    <row r="215" spans="1:16" x14ac:dyDescent="0.2">
      <c r="A215">
        <v>235</v>
      </c>
      <c r="C215" s="22" t="s">
        <v>697</v>
      </c>
      <c r="D215">
        <v>0</v>
      </c>
      <c r="E215" s="24">
        <v>2</v>
      </c>
      <c r="F215" s="25">
        <v>68.547945205479451</v>
      </c>
      <c r="G215" s="26">
        <v>1</v>
      </c>
      <c r="H215" s="24">
        <v>1</v>
      </c>
      <c r="I215" s="27">
        <v>8</v>
      </c>
      <c r="J215" s="27">
        <v>0</v>
      </c>
      <c r="K215" s="27">
        <v>0.6</v>
      </c>
      <c r="L215">
        <v>0.77</v>
      </c>
      <c r="M215">
        <v>2.34</v>
      </c>
      <c r="N215">
        <v>1.5699999999999998</v>
      </c>
    </row>
    <row r="216" spans="1:16" x14ac:dyDescent="0.2">
      <c r="A216">
        <v>236</v>
      </c>
      <c r="C216" s="22" t="s">
        <v>699</v>
      </c>
      <c r="D216">
        <v>0</v>
      </c>
      <c r="E216" s="24">
        <v>2</v>
      </c>
      <c r="F216" s="25">
        <v>67.260273972602747</v>
      </c>
      <c r="G216" s="26">
        <v>0</v>
      </c>
      <c r="H216" s="24">
        <v>1</v>
      </c>
      <c r="I216" s="27">
        <v>10</v>
      </c>
      <c r="J216" s="27">
        <v>0</v>
      </c>
      <c r="K216" s="27">
        <v>3.1</v>
      </c>
      <c r="L216">
        <v>0.65</v>
      </c>
      <c r="M216">
        <v>2.4900000000000002</v>
      </c>
      <c r="N216">
        <v>1.8400000000000003</v>
      </c>
    </row>
    <row r="217" spans="1:16" x14ac:dyDescent="0.2">
      <c r="A217">
        <v>237</v>
      </c>
      <c r="C217" s="22" t="s">
        <v>699</v>
      </c>
      <c r="D217">
        <v>0</v>
      </c>
      <c r="E217" s="24">
        <v>2</v>
      </c>
      <c r="F217" s="25">
        <v>67.260273972602747</v>
      </c>
      <c r="G217" s="26">
        <v>1</v>
      </c>
      <c r="H217" s="24">
        <v>1</v>
      </c>
      <c r="I217" s="27">
        <v>8</v>
      </c>
      <c r="J217" s="27">
        <v>0</v>
      </c>
      <c r="K217" s="27">
        <v>3.1</v>
      </c>
      <c r="L217">
        <v>1.64</v>
      </c>
      <c r="M217">
        <v>1.66</v>
      </c>
      <c r="N217">
        <v>2.0000000000000018E-2</v>
      </c>
    </row>
    <row r="218" spans="1:16" x14ac:dyDescent="0.2">
      <c r="A218">
        <v>238</v>
      </c>
      <c r="C218" s="22" t="s">
        <v>703</v>
      </c>
      <c r="D218">
        <v>0</v>
      </c>
      <c r="E218" s="24">
        <v>1</v>
      </c>
      <c r="F218" s="25">
        <v>78.739726027397253</v>
      </c>
      <c r="G218" s="26">
        <v>0</v>
      </c>
      <c r="H218" s="24">
        <v>1</v>
      </c>
      <c r="I218" s="27">
        <v>8.5</v>
      </c>
      <c r="J218" s="27">
        <v>0</v>
      </c>
      <c r="K218" s="27">
        <v>3.3333333333333299</v>
      </c>
      <c r="L218" s="27">
        <v>0.49</v>
      </c>
      <c r="M218">
        <v>2.88</v>
      </c>
      <c r="N218">
        <v>2.3899999999999997</v>
      </c>
    </row>
    <row r="219" spans="1:16" x14ac:dyDescent="0.2">
      <c r="A219">
        <v>239</v>
      </c>
      <c r="C219" s="22" t="s">
        <v>703</v>
      </c>
      <c r="D219">
        <v>0</v>
      </c>
      <c r="E219" s="24">
        <v>1</v>
      </c>
      <c r="F219" s="25">
        <v>78.739726027397253</v>
      </c>
      <c r="G219" s="26">
        <v>1</v>
      </c>
      <c r="H219" s="24">
        <v>1</v>
      </c>
      <c r="I219" s="27">
        <v>8</v>
      </c>
      <c r="J219" s="27">
        <v>0</v>
      </c>
      <c r="K219" s="27">
        <v>3.3333333333333299</v>
      </c>
      <c r="L219" s="27">
        <v>0.39800000000000002</v>
      </c>
      <c r="M219">
        <v>2.57</v>
      </c>
      <c r="N219">
        <v>2.1719999999999997</v>
      </c>
    </row>
    <row r="220" spans="1:16" x14ac:dyDescent="0.2">
      <c r="A220">
        <v>242</v>
      </c>
      <c r="C220" s="22" t="s">
        <v>708</v>
      </c>
      <c r="D220">
        <v>0</v>
      </c>
      <c r="E220" s="24">
        <v>1</v>
      </c>
      <c r="F220" s="25">
        <v>63.38082191780822</v>
      </c>
      <c r="G220" s="26">
        <v>0</v>
      </c>
      <c r="H220" s="24">
        <v>1</v>
      </c>
      <c r="I220" s="27">
        <v>6</v>
      </c>
      <c r="J220" s="27">
        <v>0</v>
      </c>
      <c r="K220" s="27">
        <v>0.6</v>
      </c>
      <c r="L220">
        <v>1.5</v>
      </c>
      <c r="M220">
        <v>1.84</v>
      </c>
      <c r="N220">
        <v>0.34000000000000008</v>
      </c>
    </row>
    <row r="221" spans="1:16" x14ac:dyDescent="0.2">
      <c r="A221">
        <v>243</v>
      </c>
      <c r="C221" s="22" t="s">
        <v>708</v>
      </c>
      <c r="D221">
        <v>0</v>
      </c>
      <c r="E221" s="24">
        <v>1</v>
      </c>
      <c r="F221" s="25">
        <v>63.38082191780822</v>
      </c>
      <c r="G221" s="26">
        <v>1</v>
      </c>
      <c r="H221" s="24">
        <v>1</v>
      </c>
      <c r="I221" s="27">
        <v>4</v>
      </c>
      <c r="J221" s="27">
        <v>0</v>
      </c>
      <c r="K221" s="27">
        <v>0.6</v>
      </c>
      <c r="L221">
        <v>2.58</v>
      </c>
      <c r="M221">
        <v>2.59</v>
      </c>
      <c r="N221">
        <v>9.9999999999997868E-3</v>
      </c>
    </row>
    <row r="222" spans="1:16" x14ac:dyDescent="0.2">
      <c r="A222">
        <v>244</v>
      </c>
      <c r="C222" s="22" t="s">
        <v>711</v>
      </c>
      <c r="D222">
        <v>0</v>
      </c>
      <c r="E222" s="24">
        <v>2</v>
      </c>
      <c r="F222" s="25">
        <v>65.887671232876713</v>
      </c>
      <c r="G222" s="26">
        <v>1</v>
      </c>
      <c r="H222" s="24">
        <v>1</v>
      </c>
      <c r="I222" s="27">
        <v>6</v>
      </c>
      <c r="J222" s="27">
        <v>0</v>
      </c>
      <c r="K222" s="27">
        <v>3.3</v>
      </c>
      <c r="L222">
        <v>1.71</v>
      </c>
      <c r="M222">
        <v>4.6900000000000004</v>
      </c>
      <c r="N222">
        <v>2.9800000000000004</v>
      </c>
      <c r="O222" t="s">
        <v>1732</v>
      </c>
    </row>
    <row r="223" spans="1:16" x14ac:dyDescent="0.2">
      <c r="A223">
        <v>246</v>
      </c>
      <c r="C223" s="22" t="s">
        <v>714</v>
      </c>
      <c r="D223">
        <v>0</v>
      </c>
      <c r="E223" s="24">
        <v>2</v>
      </c>
      <c r="F223" s="25">
        <v>69.435616438356163</v>
      </c>
      <c r="G223" s="26">
        <v>1</v>
      </c>
      <c r="H223" s="24">
        <v>1</v>
      </c>
      <c r="I223" s="27">
        <v>4</v>
      </c>
      <c r="J223" s="27">
        <v>0</v>
      </c>
      <c r="K223" s="27">
        <v>2.9666666666666699</v>
      </c>
      <c r="L223">
        <v>1.2</v>
      </c>
      <c r="M223">
        <v>1.38</v>
      </c>
      <c r="N223">
        <v>0.17999999999999994</v>
      </c>
      <c r="P223" t="s">
        <v>1732</v>
      </c>
    </row>
    <row r="224" spans="1:16" x14ac:dyDescent="0.2">
      <c r="A224">
        <v>247</v>
      </c>
      <c r="C224" s="22" t="s">
        <v>220</v>
      </c>
      <c r="D224">
        <v>0</v>
      </c>
      <c r="E224" s="24">
        <v>2</v>
      </c>
      <c r="F224" s="25">
        <v>84.328767123287676</v>
      </c>
      <c r="G224" s="26">
        <v>0</v>
      </c>
      <c r="H224" s="24">
        <v>1</v>
      </c>
      <c r="I224" s="27">
        <v>4</v>
      </c>
      <c r="J224" s="27">
        <v>0</v>
      </c>
      <c r="K224" s="27">
        <v>3.2333333333333298</v>
      </c>
      <c r="L224">
        <v>3.07</v>
      </c>
      <c r="M224">
        <v>3.97</v>
      </c>
      <c r="N224">
        <v>0.90000000000000036</v>
      </c>
    </row>
    <row r="225" spans="1:16" x14ac:dyDescent="0.2">
      <c r="A225">
        <v>248</v>
      </c>
      <c r="C225" s="22" t="s">
        <v>220</v>
      </c>
      <c r="D225">
        <v>0</v>
      </c>
      <c r="E225" s="24">
        <v>2</v>
      </c>
      <c r="F225" s="25">
        <v>84.328767123287676</v>
      </c>
      <c r="G225" s="26">
        <v>1</v>
      </c>
      <c r="H225" s="24">
        <v>1</v>
      </c>
      <c r="I225" s="27">
        <v>8</v>
      </c>
      <c r="J225" s="27">
        <v>0</v>
      </c>
      <c r="K225" s="27">
        <v>3.2333333333333298</v>
      </c>
      <c r="L225">
        <v>2.0499999999999998</v>
      </c>
      <c r="M225">
        <v>3.56</v>
      </c>
      <c r="N225">
        <v>1.5100000000000002</v>
      </c>
    </row>
    <row r="226" spans="1:16" x14ac:dyDescent="0.2">
      <c r="A226">
        <v>249</v>
      </c>
      <c r="C226" s="22" t="s">
        <v>721</v>
      </c>
      <c r="D226">
        <v>0</v>
      </c>
      <c r="E226" s="24">
        <v>2</v>
      </c>
      <c r="F226" s="25">
        <v>64.578082191780823</v>
      </c>
      <c r="G226" s="26">
        <v>1</v>
      </c>
      <c r="H226" s="24">
        <v>1</v>
      </c>
      <c r="I226" s="27">
        <v>6.5</v>
      </c>
      <c r="J226" s="27">
        <v>0</v>
      </c>
      <c r="K226" s="27">
        <v>6.43333333333333</v>
      </c>
      <c r="L226" s="27">
        <v>2.06</v>
      </c>
      <c r="M226">
        <v>3.15</v>
      </c>
      <c r="N226">
        <v>1.0899999999999999</v>
      </c>
      <c r="O226" t="s">
        <v>1732</v>
      </c>
    </row>
    <row r="227" spans="1:16" x14ac:dyDescent="0.2">
      <c r="A227">
        <v>250</v>
      </c>
      <c r="C227" s="22" t="s">
        <v>725</v>
      </c>
      <c r="D227">
        <v>0</v>
      </c>
      <c r="E227" s="24">
        <v>2</v>
      </c>
      <c r="F227" s="25">
        <v>58.843835616438355</v>
      </c>
      <c r="G227" s="26">
        <v>0</v>
      </c>
      <c r="H227" s="24">
        <v>1</v>
      </c>
      <c r="I227" s="27">
        <v>6</v>
      </c>
      <c r="J227" s="27">
        <v>0</v>
      </c>
      <c r="K227" s="27">
        <v>3.6</v>
      </c>
      <c r="L227" s="27">
        <v>2.87</v>
      </c>
      <c r="M227">
        <v>3.85</v>
      </c>
      <c r="N227">
        <v>0.98</v>
      </c>
    </row>
    <row r="228" spans="1:16" x14ac:dyDescent="0.2">
      <c r="A228">
        <v>251</v>
      </c>
      <c r="C228" s="22" t="s">
        <v>725</v>
      </c>
      <c r="D228">
        <v>0</v>
      </c>
      <c r="E228" s="24">
        <v>2</v>
      </c>
      <c r="F228" s="25">
        <v>58.843835616438355</v>
      </c>
      <c r="G228" s="26">
        <v>1</v>
      </c>
      <c r="H228" s="24">
        <v>1</v>
      </c>
      <c r="I228" s="27">
        <v>6</v>
      </c>
      <c r="J228" s="27">
        <v>0</v>
      </c>
      <c r="K228" s="27">
        <v>3.6</v>
      </c>
      <c r="L228" s="27">
        <v>2.63</v>
      </c>
      <c r="M228">
        <v>3.78</v>
      </c>
      <c r="N228">
        <v>1.1499999999999999</v>
      </c>
    </row>
    <row r="229" spans="1:16" x14ac:dyDescent="0.2">
      <c r="A229">
        <v>252</v>
      </c>
      <c r="C229" s="22" t="s">
        <v>731</v>
      </c>
      <c r="D229">
        <v>0</v>
      </c>
      <c r="E229" s="24">
        <v>2</v>
      </c>
      <c r="F229" s="25">
        <v>56.37808219178082</v>
      </c>
      <c r="G229" s="26">
        <v>0</v>
      </c>
      <c r="H229" s="24">
        <v>1</v>
      </c>
      <c r="I229" s="27">
        <v>6</v>
      </c>
      <c r="J229" s="27">
        <v>0</v>
      </c>
      <c r="K229" s="27">
        <v>2.6</v>
      </c>
      <c r="L229" s="27">
        <v>1.9</v>
      </c>
      <c r="M229">
        <v>3.4</v>
      </c>
      <c r="N229">
        <v>1.5</v>
      </c>
      <c r="O229" t="s">
        <v>1732</v>
      </c>
    </row>
    <row r="230" spans="1:16" x14ac:dyDescent="0.2">
      <c r="A230">
        <v>253</v>
      </c>
      <c r="C230" s="22" t="s">
        <v>736</v>
      </c>
      <c r="D230">
        <v>0</v>
      </c>
      <c r="E230" s="24">
        <v>2</v>
      </c>
      <c r="F230" s="25">
        <v>76.37534246575342</v>
      </c>
      <c r="G230" s="26">
        <v>0</v>
      </c>
      <c r="H230" s="24">
        <v>1</v>
      </c>
      <c r="I230" s="27">
        <v>7</v>
      </c>
      <c r="J230" s="27">
        <v>0</v>
      </c>
      <c r="K230" s="27">
        <v>12.533333333333299</v>
      </c>
      <c r="L230" s="27">
        <v>2.4300000000000002</v>
      </c>
      <c r="M230">
        <v>3.9</v>
      </c>
      <c r="N230">
        <v>1.4699999999999998</v>
      </c>
    </row>
    <row r="231" spans="1:16" x14ac:dyDescent="0.2">
      <c r="A231">
        <v>254</v>
      </c>
      <c r="C231" s="22" t="s">
        <v>736</v>
      </c>
      <c r="D231">
        <v>0</v>
      </c>
      <c r="E231" s="24">
        <v>2</v>
      </c>
      <c r="F231" s="25">
        <v>76.37534246575342</v>
      </c>
      <c r="G231" s="26">
        <v>1</v>
      </c>
      <c r="H231" s="24">
        <v>1</v>
      </c>
      <c r="I231" s="27">
        <v>8</v>
      </c>
      <c r="J231" s="27">
        <v>0</v>
      </c>
      <c r="K231" s="27">
        <v>12.533333333333299</v>
      </c>
      <c r="L231" s="27">
        <v>1.22</v>
      </c>
      <c r="M231">
        <v>2.77</v>
      </c>
      <c r="N231">
        <v>1.55</v>
      </c>
    </row>
    <row r="232" spans="1:16" x14ac:dyDescent="0.2">
      <c r="A232">
        <v>255</v>
      </c>
      <c r="C232" s="22" t="s">
        <v>739</v>
      </c>
      <c r="D232">
        <v>0</v>
      </c>
      <c r="E232" s="24">
        <v>2</v>
      </c>
      <c r="F232" s="25">
        <v>69.128767123287673</v>
      </c>
      <c r="G232" s="26">
        <v>0</v>
      </c>
      <c r="H232" s="24">
        <v>1</v>
      </c>
      <c r="I232" s="27">
        <v>4</v>
      </c>
      <c r="J232" s="27">
        <v>0</v>
      </c>
      <c r="K232" s="27">
        <v>5.9</v>
      </c>
      <c r="L232">
        <v>1.9</v>
      </c>
      <c r="M232">
        <v>2.59</v>
      </c>
      <c r="N232">
        <v>0.69</v>
      </c>
      <c r="P232" t="s">
        <v>1732</v>
      </c>
    </row>
    <row r="233" spans="1:16" x14ac:dyDescent="0.2">
      <c r="A233">
        <v>257</v>
      </c>
      <c r="C233" s="22" t="s">
        <v>744</v>
      </c>
      <c r="D233">
        <v>0</v>
      </c>
      <c r="E233" s="24">
        <v>1</v>
      </c>
      <c r="F233" s="25">
        <v>72.68767123287671</v>
      </c>
      <c r="G233" s="26">
        <v>0</v>
      </c>
      <c r="H233" s="24">
        <v>1</v>
      </c>
      <c r="I233" s="27">
        <v>7.5</v>
      </c>
      <c r="J233" s="27">
        <v>0</v>
      </c>
      <c r="K233" s="27">
        <v>3.4</v>
      </c>
      <c r="L233" s="27">
        <v>0.47</v>
      </c>
      <c r="M233">
        <v>1.77</v>
      </c>
      <c r="N233">
        <v>1.3</v>
      </c>
    </row>
    <row r="234" spans="1:16" x14ac:dyDescent="0.2">
      <c r="A234">
        <v>258</v>
      </c>
      <c r="C234" s="22" t="s">
        <v>745</v>
      </c>
      <c r="D234">
        <v>0</v>
      </c>
      <c r="E234" s="24">
        <v>1</v>
      </c>
      <c r="F234" s="25">
        <v>72.68767123287671</v>
      </c>
      <c r="G234" s="26">
        <v>1</v>
      </c>
      <c r="H234" s="24">
        <v>1</v>
      </c>
      <c r="I234" s="27">
        <v>8.5</v>
      </c>
      <c r="J234" s="27">
        <v>0</v>
      </c>
      <c r="K234" s="27">
        <v>3.4</v>
      </c>
      <c r="L234" s="27">
        <v>1.57</v>
      </c>
      <c r="M234">
        <v>1.48</v>
      </c>
      <c r="N234">
        <v>-9.000000000000008E-2</v>
      </c>
    </row>
    <row r="235" spans="1:16" x14ac:dyDescent="0.2">
      <c r="A235">
        <v>259</v>
      </c>
      <c r="C235" s="22" t="s">
        <v>750</v>
      </c>
      <c r="D235">
        <v>0</v>
      </c>
      <c r="E235" s="24">
        <v>2</v>
      </c>
      <c r="F235" s="25">
        <v>76.183561643835617</v>
      </c>
      <c r="G235" s="26">
        <v>0</v>
      </c>
      <c r="H235" s="24">
        <v>1</v>
      </c>
      <c r="I235" s="27">
        <v>3.5</v>
      </c>
      <c r="J235" s="27">
        <v>0</v>
      </c>
      <c r="K235" s="27">
        <v>12.9</v>
      </c>
      <c r="L235" s="27">
        <v>1.37</v>
      </c>
      <c r="M235">
        <v>2.39</v>
      </c>
      <c r="N235">
        <v>1.02</v>
      </c>
    </row>
    <row r="236" spans="1:16" x14ac:dyDescent="0.2">
      <c r="A236">
        <v>260</v>
      </c>
      <c r="C236" s="22" t="s">
        <v>750</v>
      </c>
      <c r="D236">
        <v>0</v>
      </c>
      <c r="E236" s="24">
        <v>2</v>
      </c>
      <c r="F236" s="25">
        <v>76.183561643835617</v>
      </c>
      <c r="G236" s="26">
        <v>1</v>
      </c>
      <c r="H236" s="24">
        <v>1</v>
      </c>
      <c r="I236" s="27">
        <v>7.5</v>
      </c>
      <c r="J236" s="27">
        <v>0</v>
      </c>
      <c r="K236" s="27">
        <v>12.9</v>
      </c>
      <c r="L236" s="27">
        <v>1.28</v>
      </c>
      <c r="M236">
        <v>2.54</v>
      </c>
      <c r="N236">
        <v>1.26</v>
      </c>
    </row>
    <row r="237" spans="1:16" x14ac:dyDescent="0.2">
      <c r="A237">
        <v>261</v>
      </c>
      <c r="C237" s="22" t="s">
        <v>757</v>
      </c>
      <c r="D237">
        <v>0</v>
      </c>
      <c r="E237" s="24">
        <v>2</v>
      </c>
      <c r="F237" s="25">
        <v>84.610958904109594</v>
      </c>
      <c r="G237" s="26">
        <v>0</v>
      </c>
      <c r="H237" s="24">
        <v>1</v>
      </c>
      <c r="I237" s="27">
        <v>8</v>
      </c>
      <c r="J237" s="27">
        <v>0</v>
      </c>
      <c r="K237" s="27">
        <v>3.6</v>
      </c>
      <c r="L237" s="27">
        <v>0</v>
      </c>
      <c r="M237">
        <v>2.96</v>
      </c>
      <c r="N237">
        <v>2.96</v>
      </c>
    </row>
    <row r="238" spans="1:16" x14ac:dyDescent="0.2">
      <c r="A238">
        <v>262</v>
      </c>
      <c r="C238" s="22" t="s">
        <v>757</v>
      </c>
      <c r="D238">
        <v>0</v>
      </c>
      <c r="E238" s="24">
        <v>2</v>
      </c>
      <c r="F238" s="25">
        <v>84.610958904109594</v>
      </c>
      <c r="G238" s="26">
        <v>1</v>
      </c>
      <c r="H238" s="24">
        <v>1</v>
      </c>
      <c r="I238" s="27">
        <v>8</v>
      </c>
      <c r="J238" s="27">
        <v>0</v>
      </c>
      <c r="K238" s="27">
        <v>3.6</v>
      </c>
      <c r="L238" s="27">
        <v>0</v>
      </c>
      <c r="M238">
        <v>2.5299999999999998</v>
      </c>
      <c r="N238">
        <v>2.5299999999999998</v>
      </c>
    </row>
    <row r="239" spans="1:16" x14ac:dyDescent="0.2">
      <c r="A239">
        <v>263</v>
      </c>
      <c r="C239" s="22" t="s">
        <v>761</v>
      </c>
      <c r="D239">
        <v>0</v>
      </c>
      <c r="E239" s="24">
        <v>2</v>
      </c>
      <c r="F239" s="25">
        <v>65.049315068493144</v>
      </c>
      <c r="G239" s="26">
        <v>0</v>
      </c>
      <c r="H239" s="24">
        <v>1</v>
      </c>
      <c r="I239" s="27">
        <v>7</v>
      </c>
      <c r="J239" s="27">
        <v>0</v>
      </c>
      <c r="K239" s="27">
        <v>3.4</v>
      </c>
      <c r="L239">
        <v>1.94</v>
      </c>
      <c r="M239">
        <v>0.82</v>
      </c>
      <c r="N239">
        <v>-1.1200000000000001</v>
      </c>
    </row>
    <row r="240" spans="1:16" x14ac:dyDescent="0.2">
      <c r="A240">
        <v>264</v>
      </c>
      <c r="C240" s="22" t="s">
        <v>761</v>
      </c>
      <c r="D240">
        <v>0</v>
      </c>
      <c r="E240" s="24">
        <v>2</v>
      </c>
      <c r="F240" s="25">
        <v>65.049315068493144</v>
      </c>
      <c r="G240" s="26">
        <v>1</v>
      </c>
      <c r="H240" s="24">
        <v>1</v>
      </c>
      <c r="I240" s="27">
        <v>7</v>
      </c>
      <c r="J240" s="27">
        <v>0</v>
      </c>
      <c r="K240" s="27">
        <v>3.4</v>
      </c>
      <c r="L240">
        <v>2.29</v>
      </c>
      <c r="M240">
        <v>1.85</v>
      </c>
      <c r="N240">
        <v>-0.43999999999999995</v>
      </c>
    </row>
    <row r="241" spans="1:16" x14ac:dyDescent="0.2">
      <c r="A241">
        <v>265</v>
      </c>
      <c r="C241" s="22" t="s">
        <v>370</v>
      </c>
      <c r="D241">
        <v>0</v>
      </c>
      <c r="E241" s="24">
        <v>1</v>
      </c>
      <c r="F241" s="25">
        <v>66.400000000000006</v>
      </c>
      <c r="G241" s="26">
        <v>0</v>
      </c>
      <c r="H241" s="24">
        <v>1</v>
      </c>
      <c r="I241" s="27">
        <v>5</v>
      </c>
      <c r="J241" s="27">
        <v>0</v>
      </c>
      <c r="K241" s="27">
        <v>2.7666666666666702</v>
      </c>
      <c r="L241">
        <v>2.42</v>
      </c>
      <c r="M241">
        <v>3.32</v>
      </c>
      <c r="N241">
        <v>0.89999999999999991</v>
      </c>
    </row>
    <row r="242" spans="1:16" x14ac:dyDescent="0.2">
      <c r="A242">
        <v>266</v>
      </c>
      <c r="C242" s="22" t="s">
        <v>370</v>
      </c>
      <c r="D242">
        <v>0</v>
      </c>
      <c r="E242" s="24">
        <v>1</v>
      </c>
      <c r="F242" s="25">
        <v>66.400000000000006</v>
      </c>
      <c r="G242" s="26">
        <v>1</v>
      </c>
      <c r="H242" s="24">
        <v>1</v>
      </c>
      <c r="I242" s="27">
        <v>7</v>
      </c>
      <c r="J242" s="27">
        <v>0</v>
      </c>
      <c r="K242" s="27">
        <v>2.7666666666666702</v>
      </c>
      <c r="L242">
        <v>1.83</v>
      </c>
      <c r="M242">
        <v>3.45</v>
      </c>
      <c r="N242">
        <v>1.62</v>
      </c>
    </row>
    <row r="243" spans="1:16" x14ac:dyDescent="0.2">
      <c r="A243">
        <v>267</v>
      </c>
      <c r="C243" s="22" t="s">
        <v>714</v>
      </c>
      <c r="D243">
        <v>0</v>
      </c>
      <c r="E243" s="24">
        <v>2</v>
      </c>
      <c r="F243" s="25">
        <v>64.479452054794521</v>
      </c>
      <c r="G243" s="26">
        <v>0</v>
      </c>
      <c r="H243" s="24">
        <v>1</v>
      </c>
      <c r="I243" s="27">
        <v>4</v>
      </c>
      <c r="J243" s="27">
        <v>0</v>
      </c>
      <c r="K243" s="27">
        <v>2</v>
      </c>
      <c r="L243">
        <v>1.66</v>
      </c>
      <c r="M243">
        <v>3.16</v>
      </c>
      <c r="N243">
        <v>1.5000000000000002</v>
      </c>
      <c r="P243" t="s">
        <v>1732</v>
      </c>
    </row>
    <row r="244" spans="1:16" x14ac:dyDescent="0.2">
      <c r="A244">
        <v>269</v>
      </c>
      <c r="C244" s="22" t="s">
        <v>765</v>
      </c>
      <c r="D244">
        <v>0</v>
      </c>
      <c r="E244" s="24">
        <v>2</v>
      </c>
      <c r="F244" s="25">
        <v>40.336986301369862</v>
      </c>
      <c r="G244" s="26">
        <v>0</v>
      </c>
      <c r="H244" s="24">
        <v>1</v>
      </c>
      <c r="I244" s="27">
        <v>5</v>
      </c>
      <c r="J244" s="27">
        <v>0</v>
      </c>
      <c r="K244" s="27">
        <v>5.1666666666666696</v>
      </c>
      <c r="L244">
        <v>3.06</v>
      </c>
      <c r="M244">
        <v>3.69</v>
      </c>
      <c r="N244">
        <v>0.62999999999999989</v>
      </c>
    </row>
    <row r="245" spans="1:16" x14ac:dyDescent="0.2">
      <c r="A245">
        <v>270</v>
      </c>
      <c r="C245" s="22" t="s">
        <v>765</v>
      </c>
      <c r="D245">
        <v>0</v>
      </c>
      <c r="E245" s="24">
        <v>2</v>
      </c>
      <c r="F245" s="25">
        <v>40.336986301369862</v>
      </c>
      <c r="G245" s="26">
        <v>1</v>
      </c>
      <c r="H245" s="24">
        <v>1</v>
      </c>
      <c r="I245" s="27">
        <v>4</v>
      </c>
      <c r="J245" s="27">
        <v>0</v>
      </c>
      <c r="K245" s="27">
        <v>5.1666666666666696</v>
      </c>
      <c r="L245">
        <v>3.18</v>
      </c>
      <c r="M245">
        <v>4.03</v>
      </c>
      <c r="N245">
        <v>0.85000000000000009</v>
      </c>
    </row>
    <row r="246" spans="1:16" x14ac:dyDescent="0.2">
      <c r="A246">
        <v>271</v>
      </c>
      <c r="C246" s="22" t="s">
        <v>190</v>
      </c>
      <c r="D246">
        <v>0</v>
      </c>
      <c r="E246" s="24">
        <v>1</v>
      </c>
      <c r="F246" s="25">
        <v>59.052054794520551</v>
      </c>
      <c r="G246" s="26">
        <v>0</v>
      </c>
      <c r="H246" s="24">
        <v>1</v>
      </c>
      <c r="I246" s="27">
        <v>7</v>
      </c>
      <c r="J246" s="27">
        <v>0</v>
      </c>
      <c r="K246" s="27">
        <v>101.166666666667</v>
      </c>
      <c r="L246" s="27">
        <v>0.61</v>
      </c>
      <c r="M246">
        <v>2.35</v>
      </c>
      <c r="N246">
        <v>1.7400000000000002</v>
      </c>
    </row>
    <row r="247" spans="1:16" x14ac:dyDescent="0.2">
      <c r="A247">
        <v>272</v>
      </c>
      <c r="C247" s="22" t="s">
        <v>190</v>
      </c>
      <c r="D247">
        <v>0</v>
      </c>
      <c r="E247" s="24">
        <v>1</v>
      </c>
      <c r="F247" s="25">
        <v>59.052054794520551</v>
      </c>
      <c r="G247" s="26">
        <v>1</v>
      </c>
      <c r="H247" s="24">
        <v>1</v>
      </c>
      <c r="I247" s="27">
        <v>5</v>
      </c>
      <c r="J247" s="27">
        <v>0</v>
      </c>
      <c r="K247" s="27">
        <v>101.166666666667</v>
      </c>
      <c r="L247" s="27">
        <v>2.33</v>
      </c>
      <c r="M247">
        <v>3.14</v>
      </c>
      <c r="N247">
        <v>0.81</v>
      </c>
    </row>
    <row r="248" spans="1:16" x14ac:dyDescent="0.2">
      <c r="A248">
        <v>273</v>
      </c>
      <c r="C248" s="22" t="s">
        <v>770</v>
      </c>
      <c r="D248">
        <v>0</v>
      </c>
      <c r="E248" s="24">
        <v>1</v>
      </c>
      <c r="F248" s="25">
        <v>37.027397260273972</v>
      </c>
      <c r="G248" s="26">
        <v>0</v>
      </c>
      <c r="H248" s="24">
        <v>1</v>
      </c>
      <c r="I248" s="27">
        <v>5</v>
      </c>
      <c r="J248" s="27">
        <v>0</v>
      </c>
      <c r="K248" s="27">
        <v>22.066666666666698</v>
      </c>
      <c r="L248">
        <v>2.93</v>
      </c>
      <c r="M248">
        <v>3.44</v>
      </c>
      <c r="N248">
        <v>0.50999999999999979</v>
      </c>
      <c r="O248" t="s">
        <v>1732</v>
      </c>
    </row>
    <row r="249" spans="1:16" x14ac:dyDescent="0.2">
      <c r="A249">
        <v>274</v>
      </c>
      <c r="C249" s="22" t="s">
        <v>772</v>
      </c>
      <c r="D249">
        <v>0</v>
      </c>
      <c r="E249" s="24">
        <v>1</v>
      </c>
      <c r="F249" s="25">
        <v>81.876712328767127</v>
      </c>
      <c r="G249" s="26">
        <v>0</v>
      </c>
      <c r="H249" s="24">
        <v>1</v>
      </c>
      <c r="I249" s="27">
        <v>8</v>
      </c>
      <c r="J249" s="27">
        <v>0</v>
      </c>
      <c r="K249" s="27">
        <v>6.2333333333333298</v>
      </c>
      <c r="L249" s="27">
        <v>2.09</v>
      </c>
      <c r="M249">
        <v>2.62</v>
      </c>
      <c r="N249">
        <v>0.53000000000000025</v>
      </c>
    </row>
    <row r="250" spans="1:16" x14ac:dyDescent="0.2">
      <c r="A250">
        <v>275</v>
      </c>
      <c r="C250" s="22" t="s">
        <v>772</v>
      </c>
      <c r="D250">
        <v>0</v>
      </c>
      <c r="E250" s="24">
        <v>1</v>
      </c>
      <c r="F250" s="25">
        <v>81.876712328767127</v>
      </c>
      <c r="G250" s="26">
        <v>1</v>
      </c>
      <c r="H250" s="24">
        <v>1</v>
      </c>
      <c r="I250" s="27">
        <v>8</v>
      </c>
      <c r="J250" s="27">
        <v>0</v>
      </c>
      <c r="K250" s="27">
        <v>6.2333333333333298</v>
      </c>
      <c r="L250" s="27">
        <v>1.57</v>
      </c>
      <c r="M250">
        <v>2.37</v>
      </c>
      <c r="N250">
        <v>0.8</v>
      </c>
    </row>
    <row r="251" spans="1:16" x14ac:dyDescent="0.2">
      <c r="A251">
        <v>276</v>
      </c>
      <c r="C251" s="22" t="s">
        <v>775</v>
      </c>
      <c r="D251">
        <v>0</v>
      </c>
      <c r="E251" s="24">
        <v>1</v>
      </c>
      <c r="F251" s="25">
        <v>66.528767123287665</v>
      </c>
      <c r="G251" s="26">
        <v>0</v>
      </c>
      <c r="H251" s="24">
        <v>1</v>
      </c>
      <c r="I251" s="27"/>
      <c r="J251" s="27">
        <v>0</v>
      </c>
      <c r="K251" s="27">
        <v>1.3</v>
      </c>
      <c r="L251">
        <v>2.2400000000000002</v>
      </c>
      <c r="M251">
        <v>1.41</v>
      </c>
      <c r="N251">
        <v>-0.83000000000000029</v>
      </c>
    </row>
    <row r="252" spans="1:16" x14ac:dyDescent="0.2">
      <c r="A252">
        <v>277</v>
      </c>
      <c r="C252" s="22" t="s">
        <v>778</v>
      </c>
      <c r="D252">
        <v>0</v>
      </c>
      <c r="E252" s="24">
        <v>1</v>
      </c>
      <c r="F252" s="25">
        <v>66.528767123287665</v>
      </c>
      <c r="G252" s="26">
        <v>1</v>
      </c>
      <c r="H252" s="24">
        <v>1</v>
      </c>
      <c r="I252" s="27">
        <v>8</v>
      </c>
      <c r="J252" s="27">
        <v>0</v>
      </c>
      <c r="K252" s="27">
        <v>1.3</v>
      </c>
      <c r="L252">
        <v>1.1599999999999999</v>
      </c>
      <c r="M252">
        <v>2.61</v>
      </c>
      <c r="N252">
        <v>1.45</v>
      </c>
    </row>
    <row r="253" spans="1:16" x14ac:dyDescent="0.2">
      <c r="A253">
        <v>279</v>
      </c>
      <c r="C253" s="22" t="s">
        <v>781</v>
      </c>
      <c r="D253">
        <v>0</v>
      </c>
      <c r="E253" s="24">
        <v>1</v>
      </c>
      <c r="F253" s="25">
        <v>61.134246575342466</v>
      </c>
      <c r="G253" s="26">
        <v>1</v>
      </c>
      <c r="H253" s="24">
        <v>1</v>
      </c>
      <c r="I253" s="27">
        <v>4</v>
      </c>
      <c r="J253" s="27">
        <v>0</v>
      </c>
      <c r="K253" s="27">
        <v>3.3666666666666698</v>
      </c>
      <c r="L253">
        <v>1.29</v>
      </c>
      <c r="M253">
        <v>2.15</v>
      </c>
      <c r="N253">
        <v>0.85999999999999988</v>
      </c>
      <c r="P253" t="s">
        <v>1732</v>
      </c>
    </row>
    <row r="254" spans="1:16" x14ac:dyDescent="0.2">
      <c r="A254">
        <v>280</v>
      </c>
      <c r="C254" s="22" t="s">
        <v>783</v>
      </c>
      <c r="D254">
        <v>0</v>
      </c>
      <c r="E254" s="24">
        <v>2</v>
      </c>
      <c r="F254" s="25">
        <v>58.443835616438356</v>
      </c>
      <c r="G254" s="26">
        <v>0</v>
      </c>
      <c r="H254" s="24">
        <v>1</v>
      </c>
      <c r="I254" s="27">
        <v>4</v>
      </c>
      <c r="J254" s="27">
        <v>0</v>
      </c>
      <c r="K254" s="27">
        <v>0.36666666666666697</v>
      </c>
      <c r="L254">
        <v>2.46</v>
      </c>
      <c r="M254">
        <v>3.83</v>
      </c>
      <c r="N254">
        <v>1.37</v>
      </c>
      <c r="O254" t="s">
        <v>1732</v>
      </c>
    </row>
    <row r="255" spans="1:16" x14ac:dyDescent="0.2">
      <c r="A255">
        <v>281</v>
      </c>
      <c r="C255" s="22" t="s">
        <v>785</v>
      </c>
      <c r="D255">
        <v>0</v>
      </c>
      <c r="E255" s="24">
        <v>2</v>
      </c>
      <c r="F255" s="25">
        <v>39.057534246575344</v>
      </c>
      <c r="G255" s="26">
        <v>1</v>
      </c>
      <c r="H255" s="24">
        <v>1</v>
      </c>
      <c r="I255" s="27">
        <v>9</v>
      </c>
      <c r="J255" s="27">
        <v>0</v>
      </c>
      <c r="K255" s="27">
        <v>2.4</v>
      </c>
      <c r="L255" s="27">
        <v>2.16</v>
      </c>
      <c r="M255">
        <v>3.56</v>
      </c>
      <c r="N255">
        <v>1.4</v>
      </c>
      <c r="O255" t="s">
        <v>1732</v>
      </c>
    </row>
    <row r="256" spans="1:16" x14ac:dyDescent="0.2">
      <c r="A256">
        <v>282</v>
      </c>
      <c r="C256" s="22" t="s">
        <v>789</v>
      </c>
      <c r="D256">
        <v>0</v>
      </c>
      <c r="E256" s="24">
        <v>2</v>
      </c>
      <c r="F256" s="25">
        <v>65.101369863013701</v>
      </c>
      <c r="G256" s="26">
        <v>0</v>
      </c>
      <c r="H256" s="24">
        <v>1</v>
      </c>
      <c r="I256" s="27">
        <v>7</v>
      </c>
      <c r="J256" s="27">
        <v>0</v>
      </c>
      <c r="K256" s="27">
        <v>38.6666666666667</v>
      </c>
      <c r="L256" s="27">
        <v>1.45</v>
      </c>
      <c r="M256">
        <v>2.4</v>
      </c>
      <c r="N256">
        <v>0.95</v>
      </c>
    </row>
    <row r="257" spans="1:15" x14ac:dyDescent="0.2">
      <c r="A257">
        <v>283</v>
      </c>
      <c r="C257" s="22" t="s">
        <v>789</v>
      </c>
      <c r="D257">
        <v>0</v>
      </c>
      <c r="E257" s="24">
        <v>2</v>
      </c>
      <c r="F257" s="25">
        <v>65.101369863013701</v>
      </c>
      <c r="G257" s="26">
        <v>1</v>
      </c>
      <c r="H257" s="24">
        <v>1</v>
      </c>
      <c r="I257" s="27">
        <v>9</v>
      </c>
      <c r="J257" s="27">
        <v>0</v>
      </c>
      <c r="K257" s="27">
        <v>38.6666666666667</v>
      </c>
      <c r="L257" s="27">
        <v>0</v>
      </c>
      <c r="M257">
        <v>2.2799999999999998</v>
      </c>
      <c r="N257">
        <v>2.2799999999999998</v>
      </c>
    </row>
    <row r="258" spans="1:15" x14ac:dyDescent="0.2">
      <c r="A258">
        <v>284</v>
      </c>
      <c r="C258" s="22" t="s">
        <v>792</v>
      </c>
      <c r="D258">
        <v>0</v>
      </c>
      <c r="E258" s="24">
        <v>2</v>
      </c>
      <c r="F258" s="25">
        <v>60.413698630136984</v>
      </c>
      <c r="G258" s="26">
        <v>0</v>
      </c>
      <c r="H258" s="24">
        <v>1</v>
      </c>
      <c r="I258" s="27">
        <v>6</v>
      </c>
      <c r="J258" s="27">
        <v>0</v>
      </c>
      <c r="K258" s="27">
        <v>3.1333333333333302</v>
      </c>
      <c r="L258" s="27">
        <v>0.64</v>
      </c>
      <c r="M258">
        <v>2.02</v>
      </c>
      <c r="N258">
        <v>1.38</v>
      </c>
      <c r="O258" t="s">
        <v>1732</v>
      </c>
    </row>
    <row r="259" spans="1:15" x14ac:dyDescent="0.2">
      <c r="A259">
        <v>285</v>
      </c>
      <c r="C259" s="22" t="s">
        <v>370</v>
      </c>
      <c r="D259">
        <v>0</v>
      </c>
      <c r="E259" s="24">
        <v>2</v>
      </c>
      <c r="F259" s="25">
        <v>66.638356164383566</v>
      </c>
      <c r="G259" s="26">
        <v>0</v>
      </c>
      <c r="H259" s="24">
        <v>1</v>
      </c>
      <c r="I259" s="27">
        <v>8</v>
      </c>
      <c r="J259" s="27">
        <v>0</v>
      </c>
      <c r="K259" s="27">
        <v>1.5333333333333301</v>
      </c>
      <c r="L259" s="27">
        <v>1.67</v>
      </c>
      <c r="M259">
        <v>3.25</v>
      </c>
      <c r="N259">
        <v>1.58</v>
      </c>
    </row>
    <row r="260" spans="1:15" x14ac:dyDescent="0.2">
      <c r="A260">
        <v>286</v>
      </c>
      <c r="C260" s="22" t="s">
        <v>370</v>
      </c>
      <c r="D260">
        <v>0</v>
      </c>
      <c r="E260" s="24">
        <v>2</v>
      </c>
      <c r="F260" s="25">
        <v>66.638356164383566</v>
      </c>
      <c r="G260" s="26">
        <v>1</v>
      </c>
      <c r="H260" s="24">
        <v>1</v>
      </c>
      <c r="I260" s="27">
        <v>6</v>
      </c>
      <c r="J260" s="27">
        <v>0</v>
      </c>
      <c r="K260" s="27">
        <v>1.5333333333333301</v>
      </c>
      <c r="L260" s="27">
        <v>2.17</v>
      </c>
      <c r="M260">
        <v>3.14</v>
      </c>
      <c r="N260">
        <v>0.9700000000000002</v>
      </c>
    </row>
    <row r="261" spans="1:15" x14ac:dyDescent="0.2">
      <c r="A261">
        <v>287</v>
      </c>
      <c r="C261" s="22" t="s">
        <v>507</v>
      </c>
      <c r="D261">
        <v>0</v>
      </c>
      <c r="E261" s="24">
        <v>1</v>
      </c>
      <c r="F261" s="25">
        <v>54.254794520547946</v>
      </c>
      <c r="G261" s="26">
        <v>0</v>
      </c>
      <c r="H261" s="24">
        <v>1</v>
      </c>
      <c r="I261" s="27">
        <v>3.5</v>
      </c>
      <c r="J261" s="27">
        <v>0</v>
      </c>
      <c r="K261" s="27">
        <v>6.1</v>
      </c>
      <c r="L261">
        <v>2.0499999999999998</v>
      </c>
      <c r="M261">
        <v>2.2599999999999998</v>
      </c>
      <c r="N261">
        <v>0.20999999999999996</v>
      </c>
    </row>
    <row r="262" spans="1:15" x14ac:dyDescent="0.2">
      <c r="A262">
        <v>288</v>
      </c>
      <c r="C262" s="22" t="s">
        <v>507</v>
      </c>
      <c r="D262">
        <v>0</v>
      </c>
      <c r="E262" s="24">
        <v>1</v>
      </c>
      <c r="F262" s="25">
        <v>54.254794520547946</v>
      </c>
      <c r="G262" s="26">
        <v>1</v>
      </c>
      <c r="H262" s="24">
        <v>1</v>
      </c>
      <c r="I262" s="27">
        <v>5</v>
      </c>
      <c r="J262" s="27">
        <v>0</v>
      </c>
      <c r="K262" s="27">
        <v>6.1</v>
      </c>
      <c r="L262">
        <v>2.15</v>
      </c>
      <c r="M262">
        <v>2.85</v>
      </c>
      <c r="N262">
        <v>0.70000000000000018</v>
      </c>
    </row>
    <row r="263" spans="1:15" x14ac:dyDescent="0.2">
      <c r="A263">
        <v>289</v>
      </c>
      <c r="C263" s="22" t="s">
        <v>803</v>
      </c>
      <c r="D263">
        <v>0</v>
      </c>
      <c r="E263" s="24">
        <v>1</v>
      </c>
      <c r="F263" s="25">
        <v>76.205479452054789</v>
      </c>
      <c r="G263" s="26">
        <v>0</v>
      </c>
      <c r="H263" s="24">
        <v>1</v>
      </c>
      <c r="I263" s="27">
        <v>8.5</v>
      </c>
      <c r="J263" s="27">
        <v>0</v>
      </c>
      <c r="K263" s="27">
        <v>3.1666666666666701</v>
      </c>
      <c r="L263" s="27">
        <v>0.94</v>
      </c>
      <c r="M263">
        <v>3.01</v>
      </c>
      <c r="N263">
        <v>2.0699999999999998</v>
      </c>
    </row>
    <row r="264" spans="1:15" x14ac:dyDescent="0.2">
      <c r="A264">
        <v>290</v>
      </c>
      <c r="C264" s="22" t="s">
        <v>803</v>
      </c>
      <c r="D264">
        <v>0</v>
      </c>
      <c r="E264" s="24">
        <v>1</v>
      </c>
      <c r="F264" s="25">
        <v>76.205479452054789</v>
      </c>
      <c r="G264" s="26">
        <v>1</v>
      </c>
      <c r="H264" s="24">
        <v>1</v>
      </c>
      <c r="I264" s="27">
        <v>8</v>
      </c>
      <c r="J264" s="27">
        <v>0</v>
      </c>
      <c r="K264" s="27">
        <v>3.1666666666666701</v>
      </c>
      <c r="L264" s="27">
        <v>1.68</v>
      </c>
      <c r="M264">
        <v>3.88</v>
      </c>
      <c r="N264">
        <v>2.2000000000000002</v>
      </c>
    </row>
    <row r="265" spans="1:15" x14ac:dyDescent="0.2">
      <c r="A265">
        <v>291</v>
      </c>
      <c r="C265" s="22" t="s">
        <v>807</v>
      </c>
      <c r="D265">
        <v>0</v>
      </c>
      <c r="E265" s="24">
        <v>2</v>
      </c>
      <c r="F265" s="25">
        <v>72.882191780821913</v>
      </c>
      <c r="G265" s="26">
        <v>0</v>
      </c>
      <c r="H265" s="24">
        <v>1</v>
      </c>
      <c r="I265" s="27">
        <v>6.5</v>
      </c>
      <c r="J265" s="27">
        <v>0</v>
      </c>
      <c r="K265" s="27">
        <v>15.8333333333333</v>
      </c>
      <c r="L265" s="27">
        <v>2.06</v>
      </c>
      <c r="M265">
        <v>3.16</v>
      </c>
      <c r="N265">
        <v>1.1000000000000001</v>
      </c>
    </row>
    <row r="266" spans="1:15" x14ac:dyDescent="0.2">
      <c r="A266">
        <v>292</v>
      </c>
      <c r="C266" s="22" t="s">
        <v>807</v>
      </c>
      <c r="D266">
        <v>0</v>
      </c>
      <c r="E266" s="24">
        <v>2</v>
      </c>
      <c r="F266" s="25">
        <v>72.882191780821913</v>
      </c>
      <c r="G266" s="26">
        <v>1</v>
      </c>
      <c r="H266" s="24">
        <v>1</v>
      </c>
      <c r="I266" s="27">
        <v>4.5</v>
      </c>
      <c r="J266" s="27">
        <v>0</v>
      </c>
      <c r="K266" s="27">
        <v>15.8333333333333</v>
      </c>
      <c r="L266" s="27">
        <v>2.54</v>
      </c>
      <c r="M266">
        <v>2.93</v>
      </c>
      <c r="N266">
        <v>0.39000000000000012</v>
      </c>
    </row>
    <row r="267" spans="1:15" x14ac:dyDescent="0.2">
      <c r="A267">
        <v>293</v>
      </c>
      <c r="C267" s="22" t="s">
        <v>815</v>
      </c>
      <c r="D267">
        <v>0</v>
      </c>
      <c r="E267" s="24">
        <v>1</v>
      </c>
      <c r="F267" s="25">
        <v>69.676712328767124</v>
      </c>
      <c r="G267" s="26">
        <v>0</v>
      </c>
      <c r="H267" s="24">
        <v>1</v>
      </c>
      <c r="I267" s="27">
        <v>8</v>
      </c>
      <c r="J267" s="27">
        <v>0</v>
      </c>
      <c r="K267" s="27">
        <v>1.56666666666667</v>
      </c>
      <c r="L267" s="27">
        <v>1.66</v>
      </c>
      <c r="M267">
        <v>3.56</v>
      </c>
      <c r="N267">
        <v>1.9000000000000001</v>
      </c>
    </row>
    <row r="268" spans="1:15" x14ac:dyDescent="0.2">
      <c r="A268">
        <v>294</v>
      </c>
      <c r="C268" s="22" t="s">
        <v>815</v>
      </c>
      <c r="D268">
        <v>0</v>
      </c>
      <c r="E268" s="24">
        <v>1</v>
      </c>
      <c r="F268" s="25">
        <v>69.676712328767124</v>
      </c>
      <c r="G268" s="26">
        <v>1</v>
      </c>
      <c r="H268" s="24">
        <v>1</v>
      </c>
      <c r="I268" s="27">
        <v>6.75</v>
      </c>
      <c r="J268" s="27">
        <v>0</v>
      </c>
      <c r="K268" s="27">
        <v>1.56666666666667</v>
      </c>
      <c r="L268" s="27">
        <v>1.57</v>
      </c>
      <c r="M268">
        <v>4.4800000000000004</v>
      </c>
      <c r="N268">
        <v>2.91</v>
      </c>
    </row>
    <row r="269" spans="1:15" x14ac:dyDescent="0.2">
      <c r="A269">
        <v>295</v>
      </c>
      <c r="C269" s="22" t="s">
        <v>817</v>
      </c>
      <c r="D269">
        <v>0</v>
      </c>
      <c r="E269" s="24">
        <v>2</v>
      </c>
      <c r="F269" s="25">
        <v>69.172602739726031</v>
      </c>
      <c r="G269" s="26">
        <v>1</v>
      </c>
      <c r="H269" s="24">
        <v>1</v>
      </c>
      <c r="I269" s="27">
        <v>5</v>
      </c>
      <c r="J269" s="27">
        <v>0</v>
      </c>
      <c r="K269" s="27">
        <v>3.9</v>
      </c>
      <c r="L269">
        <v>2.0099999999999998</v>
      </c>
      <c r="M269">
        <v>4.24</v>
      </c>
      <c r="N269">
        <v>2.2300000000000004</v>
      </c>
      <c r="O269" t="s">
        <v>1732</v>
      </c>
    </row>
    <row r="270" spans="1:15" x14ac:dyDescent="0.2">
      <c r="A270">
        <v>296</v>
      </c>
      <c r="C270" s="22" t="s">
        <v>819</v>
      </c>
      <c r="D270">
        <v>0</v>
      </c>
      <c r="E270" s="24">
        <v>2</v>
      </c>
      <c r="F270" s="25">
        <v>68.810958904109583</v>
      </c>
      <c r="G270" s="26">
        <v>0</v>
      </c>
      <c r="H270" s="24">
        <v>1</v>
      </c>
      <c r="I270" s="27">
        <v>6</v>
      </c>
      <c r="J270" s="27">
        <v>0</v>
      </c>
      <c r="K270" s="27">
        <v>3.8</v>
      </c>
      <c r="L270">
        <v>2.89</v>
      </c>
      <c r="M270">
        <v>3.37</v>
      </c>
      <c r="N270">
        <v>0.48</v>
      </c>
    </row>
    <row r="271" spans="1:15" x14ac:dyDescent="0.2">
      <c r="A271">
        <v>297</v>
      </c>
      <c r="C271" s="22" t="s">
        <v>819</v>
      </c>
      <c r="D271">
        <v>0</v>
      </c>
      <c r="E271" s="24">
        <v>2</v>
      </c>
      <c r="F271" s="25">
        <v>68.810958904109583</v>
      </c>
      <c r="G271" s="26">
        <v>1</v>
      </c>
      <c r="H271" s="24">
        <v>1</v>
      </c>
      <c r="I271" s="27">
        <v>6</v>
      </c>
      <c r="J271" s="27">
        <v>0</v>
      </c>
      <c r="K271" s="27">
        <v>3.8</v>
      </c>
      <c r="L271">
        <v>2.21</v>
      </c>
      <c r="M271">
        <v>2.75</v>
      </c>
      <c r="N271">
        <v>0.54</v>
      </c>
    </row>
    <row r="272" spans="1:15" x14ac:dyDescent="0.2">
      <c r="A272">
        <v>298</v>
      </c>
      <c r="C272" s="22" t="s">
        <v>824</v>
      </c>
      <c r="D272">
        <v>0</v>
      </c>
      <c r="E272" s="24">
        <v>2</v>
      </c>
      <c r="F272" s="25">
        <v>78.775342465753425</v>
      </c>
      <c r="G272" s="26">
        <v>0</v>
      </c>
      <c r="H272" s="24">
        <v>1</v>
      </c>
      <c r="I272" s="27">
        <v>4</v>
      </c>
      <c r="J272" s="27">
        <v>0</v>
      </c>
      <c r="K272" s="27">
        <v>9.6333333333333293</v>
      </c>
      <c r="L272" s="27">
        <v>2.02</v>
      </c>
      <c r="M272">
        <v>4.45</v>
      </c>
      <c r="N272">
        <v>2.4300000000000002</v>
      </c>
    </row>
    <row r="273" spans="1:15" x14ac:dyDescent="0.2">
      <c r="A273">
        <v>299</v>
      </c>
      <c r="C273" s="22" t="s">
        <v>824</v>
      </c>
      <c r="D273">
        <v>0</v>
      </c>
      <c r="E273" s="24">
        <v>2</v>
      </c>
      <c r="F273" s="25">
        <v>78.775342465753425</v>
      </c>
      <c r="G273" s="26">
        <v>1</v>
      </c>
      <c r="H273" s="24">
        <v>1</v>
      </c>
      <c r="I273" s="27">
        <v>7</v>
      </c>
      <c r="J273" s="27">
        <v>0</v>
      </c>
      <c r="K273" s="27">
        <v>9.6333333333333293</v>
      </c>
      <c r="L273" s="27">
        <v>2.2599999999999998</v>
      </c>
      <c r="M273">
        <v>4.9800000000000004</v>
      </c>
      <c r="N273">
        <v>2.7200000000000006</v>
      </c>
    </row>
    <row r="274" spans="1:15" x14ac:dyDescent="0.2">
      <c r="A274">
        <v>300</v>
      </c>
      <c r="C274" s="22" t="s">
        <v>827</v>
      </c>
      <c r="D274">
        <v>0</v>
      </c>
      <c r="E274" s="24">
        <v>1</v>
      </c>
      <c r="F274" s="25">
        <v>67.284931506849318</v>
      </c>
      <c r="G274" s="26">
        <v>0</v>
      </c>
      <c r="H274" s="24">
        <v>1</v>
      </c>
      <c r="I274" s="27">
        <v>9</v>
      </c>
      <c r="J274" s="27">
        <v>0</v>
      </c>
      <c r="K274" s="27">
        <v>6.5</v>
      </c>
      <c r="L274" s="27">
        <v>1.23</v>
      </c>
      <c r="M274">
        <v>0.96</v>
      </c>
      <c r="N274">
        <v>-0.27</v>
      </c>
    </row>
    <row r="275" spans="1:15" x14ac:dyDescent="0.2">
      <c r="A275">
        <v>301</v>
      </c>
      <c r="C275" s="22" t="s">
        <v>827</v>
      </c>
      <c r="D275">
        <v>0</v>
      </c>
      <c r="E275" s="24">
        <v>1</v>
      </c>
      <c r="F275" s="25">
        <v>67.284931506849318</v>
      </c>
      <c r="G275" s="26">
        <v>1</v>
      </c>
      <c r="H275" s="24">
        <v>1</v>
      </c>
      <c r="I275" s="27">
        <v>9</v>
      </c>
      <c r="J275" s="27">
        <v>0</v>
      </c>
      <c r="K275" s="27">
        <v>6.5</v>
      </c>
      <c r="L275" s="27">
        <v>0.36</v>
      </c>
      <c r="M275">
        <v>1.44</v>
      </c>
      <c r="N275">
        <v>1.08</v>
      </c>
    </row>
    <row r="276" spans="1:15" x14ac:dyDescent="0.2">
      <c r="A276">
        <v>302</v>
      </c>
      <c r="C276" s="22" t="s">
        <v>831</v>
      </c>
      <c r="D276">
        <v>0</v>
      </c>
      <c r="E276" s="24">
        <v>2</v>
      </c>
      <c r="F276" s="25">
        <v>66.821917808219183</v>
      </c>
      <c r="G276" s="26">
        <v>0</v>
      </c>
      <c r="H276" s="24">
        <v>1</v>
      </c>
      <c r="I276" s="27">
        <v>6</v>
      </c>
      <c r="J276" s="27">
        <v>0</v>
      </c>
      <c r="K276" s="27">
        <v>3.9</v>
      </c>
      <c r="L276">
        <v>3.33</v>
      </c>
      <c r="M276">
        <v>3.71</v>
      </c>
      <c r="N276">
        <v>0.37999999999999989</v>
      </c>
    </row>
    <row r="277" spans="1:15" x14ac:dyDescent="0.2">
      <c r="A277">
        <v>303</v>
      </c>
      <c r="C277" s="22" t="s">
        <v>831</v>
      </c>
      <c r="D277">
        <v>0</v>
      </c>
      <c r="E277" s="24">
        <v>2</v>
      </c>
      <c r="F277" s="25">
        <v>66.821917808219183</v>
      </c>
      <c r="G277" s="26">
        <v>1</v>
      </c>
      <c r="H277" s="24">
        <v>1</v>
      </c>
      <c r="I277" s="27">
        <v>6</v>
      </c>
      <c r="J277" s="27">
        <v>0</v>
      </c>
      <c r="K277" s="27">
        <v>3.9</v>
      </c>
      <c r="L277">
        <v>4.21</v>
      </c>
      <c r="M277">
        <v>3.78</v>
      </c>
      <c r="N277">
        <v>-0.43000000000000016</v>
      </c>
    </row>
    <row r="278" spans="1:15" x14ac:dyDescent="0.2">
      <c r="A278">
        <v>304</v>
      </c>
      <c r="C278" s="22" t="s">
        <v>835</v>
      </c>
      <c r="D278">
        <v>0</v>
      </c>
      <c r="E278" s="24">
        <v>2</v>
      </c>
      <c r="F278" s="25">
        <v>10.704109589041096</v>
      </c>
      <c r="G278" s="26">
        <v>0</v>
      </c>
      <c r="H278" s="24">
        <v>1</v>
      </c>
      <c r="I278" s="27">
        <v>6</v>
      </c>
      <c r="J278" s="27">
        <v>0</v>
      </c>
      <c r="K278" s="27">
        <v>105.4</v>
      </c>
      <c r="L278" s="27">
        <v>1.34</v>
      </c>
      <c r="M278">
        <v>2.1800000000000002</v>
      </c>
      <c r="N278">
        <v>0.84000000000000008</v>
      </c>
    </row>
    <row r="279" spans="1:15" x14ac:dyDescent="0.2">
      <c r="A279">
        <v>305</v>
      </c>
      <c r="C279" s="22" t="s">
        <v>835</v>
      </c>
      <c r="D279">
        <v>0</v>
      </c>
      <c r="E279" s="24">
        <v>2</v>
      </c>
      <c r="F279" s="25">
        <v>10.704109589041096</v>
      </c>
      <c r="G279" s="26">
        <v>1</v>
      </c>
      <c r="H279" s="24">
        <v>1</v>
      </c>
      <c r="I279" s="27">
        <v>7.5</v>
      </c>
      <c r="J279" s="27">
        <v>0</v>
      </c>
      <c r="K279" s="27">
        <v>105.4</v>
      </c>
      <c r="L279" s="27">
        <v>0.76</v>
      </c>
      <c r="M279">
        <v>1.75</v>
      </c>
      <c r="N279">
        <v>0.99</v>
      </c>
    </row>
    <row r="280" spans="1:15" x14ac:dyDescent="0.2">
      <c r="A280">
        <v>306</v>
      </c>
      <c r="C280" s="22" t="s">
        <v>840</v>
      </c>
      <c r="D280">
        <v>0</v>
      </c>
      <c r="E280" s="24">
        <v>2</v>
      </c>
      <c r="F280" s="25">
        <v>73.676712328767124</v>
      </c>
      <c r="G280" s="26">
        <v>0</v>
      </c>
      <c r="H280" s="24">
        <v>1</v>
      </c>
      <c r="I280" s="27">
        <v>5</v>
      </c>
      <c r="J280" s="27">
        <v>0</v>
      </c>
      <c r="K280" s="27">
        <v>4.8</v>
      </c>
      <c r="L280" s="27">
        <v>2.63</v>
      </c>
      <c r="M280">
        <v>3.04</v>
      </c>
      <c r="N280">
        <v>0.41000000000000014</v>
      </c>
    </row>
    <row r="281" spans="1:15" x14ac:dyDescent="0.2">
      <c r="A281">
        <v>307</v>
      </c>
      <c r="C281" s="22" t="s">
        <v>840</v>
      </c>
      <c r="D281">
        <v>0</v>
      </c>
      <c r="E281" s="24">
        <v>2</v>
      </c>
      <c r="F281" s="25">
        <v>73.676712328767124</v>
      </c>
      <c r="G281" s="26">
        <v>1</v>
      </c>
      <c r="H281" s="24">
        <v>1</v>
      </c>
      <c r="I281" s="27">
        <v>5</v>
      </c>
      <c r="J281" s="27">
        <v>0</v>
      </c>
      <c r="K281" s="27">
        <v>4.8</v>
      </c>
      <c r="L281" s="27">
        <v>2.4500000000000002</v>
      </c>
      <c r="M281">
        <v>3.5</v>
      </c>
      <c r="N281">
        <v>1.0499999999999998</v>
      </c>
    </row>
    <row r="282" spans="1:15" x14ac:dyDescent="0.2">
      <c r="A282">
        <v>308</v>
      </c>
      <c r="C282" s="22" t="s">
        <v>846</v>
      </c>
      <c r="D282">
        <v>0</v>
      </c>
      <c r="E282" s="24">
        <v>1</v>
      </c>
      <c r="F282" s="25">
        <v>86.627397260273966</v>
      </c>
      <c r="G282" s="26">
        <v>0</v>
      </c>
      <c r="H282" s="24">
        <v>1</v>
      </c>
      <c r="I282" s="27">
        <v>9</v>
      </c>
      <c r="J282" s="27">
        <v>0</v>
      </c>
      <c r="K282" s="27">
        <v>3.1333333333333302</v>
      </c>
      <c r="L282" s="27">
        <v>0</v>
      </c>
      <c r="M282">
        <v>2.9</v>
      </c>
      <c r="N282">
        <v>2.9</v>
      </c>
    </row>
    <row r="283" spans="1:15" x14ac:dyDescent="0.2">
      <c r="A283">
        <v>309</v>
      </c>
      <c r="C283" s="22" t="s">
        <v>846</v>
      </c>
      <c r="D283">
        <v>0</v>
      </c>
      <c r="E283" s="24">
        <v>1</v>
      </c>
      <c r="F283" s="25">
        <v>86.627397260273966</v>
      </c>
      <c r="G283" s="26">
        <v>1</v>
      </c>
      <c r="H283" s="24">
        <v>1</v>
      </c>
      <c r="I283" s="27">
        <v>7</v>
      </c>
      <c r="J283" s="27">
        <v>0</v>
      </c>
      <c r="K283" s="27">
        <v>3.1333333333333302</v>
      </c>
      <c r="L283" s="27">
        <v>-0.69</v>
      </c>
      <c r="M283">
        <v>2.09</v>
      </c>
      <c r="N283">
        <v>2.78</v>
      </c>
    </row>
    <row r="284" spans="1:15" x14ac:dyDescent="0.2">
      <c r="A284">
        <v>310</v>
      </c>
      <c r="C284" s="22" t="s">
        <v>849</v>
      </c>
      <c r="D284">
        <v>0</v>
      </c>
      <c r="E284" s="24">
        <v>2</v>
      </c>
      <c r="F284" s="25">
        <v>63.873972602739727</v>
      </c>
      <c r="G284" s="26">
        <v>0</v>
      </c>
      <c r="H284" s="24">
        <v>1</v>
      </c>
      <c r="I284" s="27">
        <v>5</v>
      </c>
      <c r="J284" s="27">
        <v>0</v>
      </c>
      <c r="K284" s="27">
        <v>7.9</v>
      </c>
      <c r="L284">
        <v>0.95</v>
      </c>
      <c r="M284">
        <v>3.31</v>
      </c>
      <c r="N284">
        <v>2.3600000000000003</v>
      </c>
      <c r="O284" t="s">
        <v>1732</v>
      </c>
    </row>
    <row r="285" spans="1:15" x14ac:dyDescent="0.2">
      <c r="A285">
        <v>311</v>
      </c>
      <c r="C285" s="22" t="s">
        <v>851</v>
      </c>
      <c r="D285">
        <v>0</v>
      </c>
      <c r="E285" s="24">
        <v>2</v>
      </c>
      <c r="F285" s="25">
        <v>73.819178082191783</v>
      </c>
      <c r="G285" s="26">
        <v>0</v>
      </c>
      <c r="H285" s="24">
        <v>1</v>
      </c>
      <c r="I285" s="27">
        <v>8</v>
      </c>
      <c r="J285" s="27">
        <v>0</v>
      </c>
      <c r="K285" s="27">
        <v>2.6666666666666701</v>
      </c>
      <c r="L285">
        <v>-1.2</v>
      </c>
      <c r="M285">
        <v>4.47</v>
      </c>
      <c r="N285">
        <v>5.67</v>
      </c>
    </row>
    <row r="286" spans="1:15" x14ac:dyDescent="0.2">
      <c r="A286">
        <v>312</v>
      </c>
      <c r="C286" s="22" t="s">
        <v>851</v>
      </c>
      <c r="D286">
        <v>0</v>
      </c>
      <c r="E286" s="24">
        <v>2</v>
      </c>
      <c r="F286" s="25">
        <v>73.819178082191783</v>
      </c>
      <c r="G286" s="26">
        <v>1</v>
      </c>
      <c r="H286" s="24">
        <v>1</v>
      </c>
      <c r="I286" s="27">
        <v>8</v>
      </c>
      <c r="J286" s="27">
        <v>0</v>
      </c>
      <c r="K286" s="27">
        <v>2.6666666666666701</v>
      </c>
      <c r="L286">
        <v>1.61</v>
      </c>
      <c r="M286">
        <v>3.65</v>
      </c>
      <c r="N286">
        <v>2.04</v>
      </c>
    </row>
    <row r="287" spans="1:15" x14ac:dyDescent="0.2">
      <c r="A287">
        <v>313</v>
      </c>
      <c r="C287" s="22" t="s">
        <v>854</v>
      </c>
      <c r="D287">
        <v>0</v>
      </c>
      <c r="E287" s="24">
        <v>1</v>
      </c>
      <c r="F287" s="25">
        <v>59.180821917808217</v>
      </c>
      <c r="G287" s="26">
        <v>0</v>
      </c>
      <c r="H287" s="24">
        <v>1</v>
      </c>
      <c r="I287" s="27">
        <v>8</v>
      </c>
      <c r="J287" s="27">
        <v>0</v>
      </c>
      <c r="K287" s="27">
        <v>6.6666666666666696</v>
      </c>
      <c r="L287">
        <v>2.13</v>
      </c>
      <c r="M287">
        <v>3.79</v>
      </c>
      <c r="N287">
        <v>1.6600000000000001</v>
      </c>
    </row>
    <row r="288" spans="1:15" x14ac:dyDescent="0.2">
      <c r="A288">
        <v>314</v>
      </c>
      <c r="C288" s="22" t="s">
        <v>854</v>
      </c>
      <c r="D288">
        <v>0</v>
      </c>
      <c r="E288" s="24">
        <v>1</v>
      </c>
      <c r="F288" s="25">
        <v>59.180821917808217</v>
      </c>
      <c r="G288" s="26">
        <v>1</v>
      </c>
      <c r="H288" s="24">
        <v>1</v>
      </c>
      <c r="I288" s="27">
        <v>8</v>
      </c>
      <c r="J288" s="27">
        <v>0</v>
      </c>
      <c r="K288" s="27">
        <v>6.6666666666666696</v>
      </c>
      <c r="L288">
        <v>1.86</v>
      </c>
      <c r="M288">
        <v>4.79</v>
      </c>
      <c r="N288">
        <v>2.9299999999999997</v>
      </c>
    </row>
    <row r="289" spans="1:15" x14ac:dyDescent="0.2">
      <c r="A289">
        <v>315</v>
      </c>
      <c r="C289" s="22" t="s">
        <v>857</v>
      </c>
      <c r="D289">
        <v>0</v>
      </c>
      <c r="E289" s="24">
        <v>2</v>
      </c>
      <c r="F289" s="25">
        <v>45.863013698630134</v>
      </c>
      <c r="G289" s="26">
        <v>1</v>
      </c>
      <c r="H289" s="24">
        <v>1</v>
      </c>
      <c r="I289" s="27">
        <v>4</v>
      </c>
      <c r="J289" s="27">
        <v>0</v>
      </c>
      <c r="K289" s="27">
        <v>7.6333333333333302</v>
      </c>
      <c r="L289">
        <v>2.0299999999999998</v>
      </c>
      <c r="M289">
        <v>2.5499999999999998</v>
      </c>
      <c r="N289">
        <v>0.52</v>
      </c>
      <c r="O289" t="s">
        <v>1732</v>
      </c>
    </row>
    <row r="290" spans="1:15" x14ac:dyDescent="0.2">
      <c r="A290">
        <v>316</v>
      </c>
      <c r="C290" s="22" t="s">
        <v>761</v>
      </c>
      <c r="D290">
        <v>0</v>
      </c>
      <c r="E290" s="24">
        <v>2</v>
      </c>
      <c r="F290" s="25">
        <v>80.476712328767121</v>
      </c>
      <c r="G290" s="26">
        <v>0</v>
      </c>
      <c r="H290" s="24">
        <v>1</v>
      </c>
      <c r="I290" s="27">
        <v>8</v>
      </c>
      <c r="J290" s="27">
        <v>0</v>
      </c>
      <c r="K290" s="27">
        <v>6</v>
      </c>
      <c r="L290">
        <v>1.61</v>
      </c>
      <c r="M290">
        <v>3.72</v>
      </c>
      <c r="N290">
        <v>2.1100000000000003</v>
      </c>
    </row>
    <row r="291" spans="1:15" x14ac:dyDescent="0.2">
      <c r="A291">
        <v>317</v>
      </c>
      <c r="C291" s="22" t="s">
        <v>761</v>
      </c>
      <c r="D291">
        <v>0</v>
      </c>
      <c r="E291" s="24">
        <v>2</v>
      </c>
      <c r="F291" s="25">
        <v>80.476712328767121</v>
      </c>
      <c r="G291" s="26">
        <v>1</v>
      </c>
      <c r="H291" s="24">
        <v>1</v>
      </c>
      <c r="I291" s="27">
        <v>8</v>
      </c>
      <c r="J291" s="27">
        <v>0</v>
      </c>
      <c r="K291" s="27">
        <v>6</v>
      </c>
      <c r="L291">
        <v>1.86</v>
      </c>
      <c r="M291">
        <v>3.88</v>
      </c>
      <c r="N291">
        <v>2.0199999999999996</v>
      </c>
    </row>
    <row r="292" spans="1:15" x14ac:dyDescent="0.2">
      <c r="A292">
        <v>318</v>
      </c>
      <c r="C292" s="22" t="s">
        <v>158</v>
      </c>
      <c r="D292">
        <v>0</v>
      </c>
      <c r="E292" s="24">
        <v>2</v>
      </c>
      <c r="F292" s="25">
        <v>47.07123287671233</v>
      </c>
      <c r="G292" s="26">
        <v>0</v>
      </c>
      <c r="H292" s="24">
        <v>1</v>
      </c>
      <c r="I292" s="27"/>
      <c r="J292" s="27">
        <v>0</v>
      </c>
      <c r="K292" s="27">
        <v>14</v>
      </c>
      <c r="L292">
        <v>2.819</v>
      </c>
      <c r="M292">
        <v>3.21</v>
      </c>
      <c r="N292">
        <v>0.39100000000000001</v>
      </c>
    </row>
    <row r="293" spans="1:15" x14ac:dyDescent="0.2">
      <c r="A293">
        <v>319</v>
      </c>
      <c r="C293" s="22" t="s">
        <v>158</v>
      </c>
      <c r="D293">
        <v>0</v>
      </c>
      <c r="E293" s="24">
        <v>2</v>
      </c>
      <c r="F293" s="25">
        <v>47.07123287671233</v>
      </c>
      <c r="G293" s="26">
        <v>1</v>
      </c>
      <c r="H293" s="24">
        <v>1</v>
      </c>
      <c r="I293" s="27"/>
      <c r="J293" s="27">
        <v>0</v>
      </c>
      <c r="K293" s="27">
        <v>14</v>
      </c>
      <c r="L293">
        <v>1.657</v>
      </c>
      <c r="M293">
        <v>3.51</v>
      </c>
      <c r="N293">
        <v>1.8529999999999998</v>
      </c>
    </row>
    <row r="294" spans="1:15" x14ac:dyDescent="0.2">
      <c r="A294">
        <v>320</v>
      </c>
      <c r="C294" s="22" t="s">
        <v>456</v>
      </c>
      <c r="D294">
        <v>0</v>
      </c>
      <c r="E294" s="24">
        <v>2</v>
      </c>
      <c r="F294" s="25">
        <v>65.147945205479445</v>
      </c>
      <c r="G294" s="26">
        <v>0</v>
      </c>
      <c r="H294" s="24">
        <v>1</v>
      </c>
      <c r="I294" s="27"/>
      <c r="J294" s="27">
        <v>0</v>
      </c>
      <c r="K294" s="27">
        <v>1.7333333333333334</v>
      </c>
      <c r="L294">
        <v>0.53700000000000003</v>
      </c>
      <c r="M294">
        <v>3.75</v>
      </c>
      <c r="N294">
        <v>3.2130000000000001</v>
      </c>
    </row>
    <row r="295" spans="1:15" x14ac:dyDescent="0.2">
      <c r="A295">
        <v>321</v>
      </c>
      <c r="C295" s="22" t="s">
        <v>456</v>
      </c>
      <c r="D295">
        <v>0</v>
      </c>
      <c r="E295" s="24">
        <v>2</v>
      </c>
      <c r="F295" s="25">
        <v>65.147945205479445</v>
      </c>
      <c r="G295" s="26">
        <v>1</v>
      </c>
      <c r="H295" s="24">
        <v>1</v>
      </c>
      <c r="I295" s="27"/>
      <c r="J295" s="27">
        <v>0</v>
      </c>
      <c r="K295" s="27">
        <v>1.7333333333333334</v>
      </c>
      <c r="L295">
        <v>1.571</v>
      </c>
      <c r="M295">
        <v>2.85</v>
      </c>
      <c r="N295">
        <v>1.2790000000000001</v>
      </c>
    </row>
    <row r="296" spans="1:15" x14ac:dyDescent="0.2">
      <c r="A296">
        <v>322</v>
      </c>
      <c r="C296" s="22" t="s">
        <v>865</v>
      </c>
      <c r="D296">
        <v>0</v>
      </c>
      <c r="E296" s="24">
        <v>1</v>
      </c>
      <c r="F296" s="25">
        <v>70.953424657534242</v>
      </c>
      <c r="G296" s="26">
        <v>1</v>
      </c>
      <c r="H296" s="24">
        <v>1</v>
      </c>
      <c r="I296" s="27"/>
      <c r="J296" s="27">
        <v>0</v>
      </c>
      <c r="K296" s="27">
        <v>8.6333333333333329</v>
      </c>
      <c r="L296">
        <v>0.54300000000000004</v>
      </c>
      <c r="M296">
        <v>3.94</v>
      </c>
      <c r="N296">
        <v>3.3969999999999998</v>
      </c>
      <c r="O296" t="s">
        <v>1732</v>
      </c>
    </row>
    <row r="297" spans="1:15" x14ac:dyDescent="0.2">
      <c r="A297">
        <v>323</v>
      </c>
      <c r="C297" s="22" t="s">
        <v>867</v>
      </c>
      <c r="D297">
        <v>0</v>
      </c>
      <c r="E297" s="24">
        <v>2</v>
      </c>
      <c r="F297" s="25">
        <v>64.443835616438349</v>
      </c>
      <c r="G297" s="26">
        <v>0</v>
      </c>
      <c r="H297" s="24">
        <v>1</v>
      </c>
      <c r="I297" s="27"/>
      <c r="J297" s="27">
        <v>0</v>
      </c>
      <c r="K297" s="27">
        <v>2.5</v>
      </c>
      <c r="L297">
        <v>0.70499999999999996</v>
      </c>
      <c r="M297">
        <v>5.27</v>
      </c>
      <c r="N297">
        <v>4.5649999999999995</v>
      </c>
    </row>
    <row r="298" spans="1:15" x14ac:dyDescent="0.2">
      <c r="A298">
        <v>324</v>
      </c>
      <c r="C298" s="22" t="s">
        <v>867</v>
      </c>
      <c r="D298">
        <v>0</v>
      </c>
      <c r="E298" s="24">
        <v>2</v>
      </c>
      <c r="F298" s="25">
        <v>64.443835616438349</v>
      </c>
      <c r="G298" s="26">
        <v>1</v>
      </c>
      <c r="H298" s="24">
        <v>1</v>
      </c>
      <c r="I298" s="27"/>
      <c r="J298" s="27">
        <v>0</v>
      </c>
      <c r="K298" s="27">
        <v>2.5</v>
      </c>
      <c r="L298">
        <v>0.441</v>
      </c>
      <c r="M298">
        <v>4.9800000000000004</v>
      </c>
      <c r="N298">
        <v>4.5390000000000006</v>
      </c>
    </row>
    <row r="299" spans="1:15" x14ac:dyDescent="0.2">
      <c r="A299">
        <v>325</v>
      </c>
      <c r="C299" s="22" t="s">
        <v>158</v>
      </c>
      <c r="D299">
        <v>0</v>
      </c>
      <c r="E299" s="24">
        <v>1</v>
      </c>
      <c r="F299" s="25">
        <v>27.213698630136985</v>
      </c>
      <c r="G299" s="26">
        <v>0</v>
      </c>
      <c r="H299" s="24">
        <v>1</v>
      </c>
      <c r="I299" s="27"/>
      <c r="J299" s="27">
        <v>0</v>
      </c>
      <c r="K299" s="27">
        <v>19.533333333333335</v>
      </c>
      <c r="L299">
        <v>1.52</v>
      </c>
      <c r="M299">
        <v>3.77</v>
      </c>
      <c r="N299">
        <v>2.25</v>
      </c>
    </row>
    <row r="300" spans="1:15" x14ac:dyDescent="0.2">
      <c r="A300">
        <v>326</v>
      </c>
      <c r="C300" s="22" t="s">
        <v>158</v>
      </c>
      <c r="D300">
        <v>0</v>
      </c>
      <c r="E300" s="24">
        <v>1</v>
      </c>
      <c r="F300" s="25">
        <v>27.213698630136985</v>
      </c>
      <c r="G300" s="26">
        <v>1</v>
      </c>
      <c r="H300" s="24">
        <v>1</v>
      </c>
      <c r="I300" s="27"/>
      <c r="J300" s="27">
        <v>0</v>
      </c>
      <c r="K300" s="27">
        <v>19.533333333333335</v>
      </c>
      <c r="L300">
        <v>0.66200000000000003</v>
      </c>
      <c r="M300">
        <v>3.3</v>
      </c>
      <c r="N300">
        <v>2.6379999999999999</v>
      </c>
    </row>
    <row r="301" spans="1:15" x14ac:dyDescent="0.2">
      <c r="A301">
        <v>327</v>
      </c>
      <c r="C301" s="22" t="s">
        <v>148</v>
      </c>
      <c r="D301">
        <v>0</v>
      </c>
      <c r="E301" s="24">
        <v>1</v>
      </c>
      <c r="F301" s="25">
        <v>64.542465753424651</v>
      </c>
      <c r="G301" s="26">
        <v>0</v>
      </c>
      <c r="H301" s="24">
        <v>1</v>
      </c>
      <c r="I301" s="27"/>
      <c r="J301" s="27">
        <v>0</v>
      </c>
      <c r="K301" s="27">
        <v>1.3333333333333333</v>
      </c>
      <c r="L301">
        <v>0.49399999999999999</v>
      </c>
      <c r="M301">
        <v>3.94</v>
      </c>
      <c r="N301">
        <v>3.4459999999999997</v>
      </c>
    </row>
    <row r="302" spans="1:15" x14ac:dyDescent="0.2">
      <c r="A302">
        <v>328</v>
      </c>
      <c r="C302" s="22" t="s">
        <v>148</v>
      </c>
      <c r="D302">
        <v>0</v>
      </c>
      <c r="E302" s="24">
        <v>1</v>
      </c>
      <c r="F302" s="25">
        <v>64.542465753424651</v>
      </c>
      <c r="G302" s="26">
        <v>1</v>
      </c>
      <c r="H302" s="24">
        <v>1</v>
      </c>
      <c r="I302" s="27"/>
      <c r="J302" s="27">
        <v>0</v>
      </c>
      <c r="K302" s="27">
        <v>1.3333333333333333</v>
      </c>
      <c r="L302">
        <v>0.82299999999999995</v>
      </c>
      <c r="M302">
        <v>3.27</v>
      </c>
      <c r="N302">
        <v>2.4470000000000001</v>
      </c>
    </row>
    <row r="303" spans="1:15" x14ac:dyDescent="0.2">
      <c r="A303">
        <v>329</v>
      </c>
      <c r="C303" s="22" t="s">
        <v>875</v>
      </c>
      <c r="D303">
        <v>0</v>
      </c>
      <c r="E303" s="24">
        <v>1</v>
      </c>
      <c r="F303" s="25">
        <v>80.841095890410955</v>
      </c>
      <c r="G303" s="26">
        <v>0</v>
      </c>
      <c r="H303" s="24">
        <v>1</v>
      </c>
      <c r="I303" s="27"/>
      <c r="J303" s="27">
        <v>0</v>
      </c>
      <c r="K303" s="27">
        <v>12.333333333333334</v>
      </c>
      <c r="L303">
        <v>1.1830000000000001</v>
      </c>
      <c r="M303">
        <v>1.9</v>
      </c>
      <c r="N303">
        <v>0.71699999999999986</v>
      </c>
    </row>
    <row r="304" spans="1:15" x14ac:dyDescent="0.2">
      <c r="A304">
        <v>330</v>
      </c>
      <c r="C304" s="22" t="s">
        <v>875</v>
      </c>
      <c r="D304">
        <v>0</v>
      </c>
      <c r="E304" s="24">
        <v>1</v>
      </c>
      <c r="F304" s="25">
        <v>80.841095890410955</v>
      </c>
      <c r="G304" s="26">
        <v>1</v>
      </c>
      <c r="H304" s="24">
        <v>1</v>
      </c>
      <c r="I304" s="27"/>
      <c r="J304" s="27">
        <v>0</v>
      </c>
      <c r="K304" s="27">
        <v>12.333333333333334</v>
      </c>
      <c r="L304">
        <v>0.84899999999999998</v>
      </c>
      <c r="M304">
        <v>2.38</v>
      </c>
      <c r="N304">
        <v>1.5309999999999999</v>
      </c>
    </row>
    <row r="305" spans="1:15" x14ac:dyDescent="0.2">
      <c r="A305">
        <v>331</v>
      </c>
      <c r="C305" s="22" t="s">
        <v>158</v>
      </c>
      <c r="D305">
        <v>0</v>
      </c>
      <c r="E305" s="24">
        <v>2</v>
      </c>
      <c r="F305" s="25">
        <v>59.523287671232879</v>
      </c>
      <c r="G305" s="26">
        <v>0</v>
      </c>
      <c r="H305" s="24">
        <v>1</v>
      </c>
      <c r="J305" s="27">
        <v>0</v>
      </c>
      <c r="K305" s="27" t="s">
        <v>1729</v>
      </c>
      <c r="L305">
        <v>2.23</v>
      </c>
      <c r="M305" s="23">
        <v>2.25</v>
      </c>
      <c r="N305">
        <v>2.0000000000000018E-2</v>
      </c>
    </row>
    <row r="306" spans="1:15" x14ac:dyDescent="0.2">
      <c r="A306">
        <v>332</v>
      </c>
      <c r="C306" s="22" t="s">
        <v>158</v>
      </c>
      <c r="D306">
        <v>0</v>
      </c>
      <c r="E306" s="24">
        <v>2</v>
      </c>
      <c r="F306" s="25">
        <v>59.523287671232879</v>
      </c>
      <c r="G306" s="26">
        <v>1</v>
      </c>
      <c r="H306" s="24">
        <v>1</v>
      </c>
      <c r="J306" s="27">
        <v>0</v>
      </c>
      <c r="K306" s="27" t="s">
        <v>1729</v>
      </c>
      <c r="L306">
        <v>2.141</v>
      </c>
      <c r="M306" s="23">
        <v>2.25</v>
      </c>
      <c r="N306">
        <v>0.10899999999999999</v>
      </c>
    </row>
    <row r="307" spans="1:15" x14ac:dyDescent="0.2">
      <c r="A307">
        <v>333</v>
      </c>
      <c r="C307" s="22" t="s">
        <v>148</v>
      </c>
      <c r="D307">
        <v>0</v>
      </c>
      <c r="E307" s="24">
        <v>1</v>
      </c>
      <c r="F307" s="25">
        <v>66.887671232876713</v>
      </c>
      <c r="G307" s="26">
        <v>0</v>
      </c>
      <c r="H307" s="24">
        <v>1</v>
      </c>
      <c r="J307" s="27">
        <v>0</v>
      </c>
      <c r="K307" s="27">
        <v>0.23333333333333334</v>
      </c>
      <c r="L307">
        <v>1.8759999999999999</v>
      </c>
      <c r="M307" s="23">
        <v>3.1</v>
      </c>
      <c r="N307">
        <v>1.2240000000000002</v>
      </c>
    </row>
    <row r="308" spans="1:15" x14ac:dyDescent="0.2">
      <c r="A308">
        <v>334</v>
      </c>
      <c r="C308" s="22" t="s">
        <v>148</v>
      </c>
      <c r="D308">
        <v>0</v>
      </c>
      <c r="E308" s="24">
        <v>1</v>
      </c>
      <c r="F308" s="25">
        <v>66.887671232876713</v>
      </c>
      <c r="G308" s="26">
        <v>1</v>
      </c>
      <c r="H308" s="24">
        <v>1</v>
      </c>
      <c r="J308" s="27">
        <v>0</v>
      </c>
      <c r="K308" s="27">
        <v>0.23333333333333334</v>
      </c>
      <c r="L308">
        <v>1.151</v>
      </c>
      <c r="M308" s="23">
        <v>1.86</v>
      </c>
      <c r="N308">
        <v>0.70900000000000007</v>
      </c>
    </row>
    <row r="309" spans="1:15" x14ac:dyDescent="0.2">
      <c r="A309">
        <v>335</v>
      </c>
      <c r="C309" s="22" t="s">
        <v>456</v>
      </c>
      <c r="D309">
        <v>0</v>
      </c>
      <c r="E309" s="24">
        <v>1</v>
      </c>
      <c r="F309" s="25">
        <v>80.830136986301369</v>
      </c>
      <c r="G309" s="26">
        <v>0</v>
      </c>
      <c r="H309" s="24">
        <v>1</v>
      </c>
      <c r="J309" s="27">
        <v>0</v>
      </c>
      <c r="K309" s="27" t="s">
        <v>1729</v>
      </c>
      <c r="L309">
        <v>0.56000000000000005</v>
      </c>
      <c r="M309" s="23">
        <v>1.83</v>
      </c>
      <c r="N309">
        <v>1.27</v>
      </c>
    </row>
    <row r="310" spans="1:15" x14ac:dyDescent="0.2">
      <c r="A310">
        <v>336</v>
      </c>
      <c r="C310" s="22" t="s">
        <v>456</v>
      </c>
      <c r="D310">
        <v>0</v>
      </c>
      <c r="E310" s="24">
        <v>1</v>
      </c>
      <c r="F310" s="25">
        <v>80.830136986301369</v>
      </c>
      <c r="G310" s="26">
        <v>1</v>
      </c>
      <c r="H310" s="24">
        <v>1</v>
      </c>
      <c r="J310" s="27">
        <v>0</v>
      </c>
      <c r="K310" s="27" t="s">
        <v>1729</v>
      </c>
      <c r="L310">
        <v>0.69199999999999995</v>
      </c>
      <c r="M310" s="23">
        <v>1.83</v>
      </c>
      <c r="N310">
        <v>1.1380000000000001</v>
      </c>
    </row>
    <row r="311" spans="1:15" x14ac:dyDescent="0.2">
      <c r="A311">
        <v>337</v>
      </c>
      <c r="C311" s="22" t="s">
        <v>883</v>
      </c>
      <c r="D311">
        <v>0</v>
      </c>
      <c r="E311" s="24">
        <v>2</v>
      </c>
      <c r="F311" s="25">
        <v>66.61369863013698</v>
      </c>
      <c r="G311" s="26">
        <v>0</v>
      </c>
      <c r="H311" s="24">
        <v>1</v>
      </c>
      <c r="J311" s="27">
        <v>0</v>
      </c>
      <c r="K311" s="27">
        <v>0.83333333333333337</v>
      </c>
      <c r="L311">
        <v>1.675</v>
      </c>
      <c r="M311" s="23">
        <v>2.37</v>
      </c>
      <c r="N311">
        <v>0.69500000000000006</v>
      </c>
    </row>
    <row r="312" spans="1:15" x14ac:dyDescent="0.2">
      <c r="A312">
        <v>338</v>
      </c>
      <c r="C312" s="22" t="s">
        <v>883</v>
      </c>
      <c r="D312">
        <v>0</v>
      </c>
      <c r="E312" s="24">
        <v>2</v>
      </c>
      <c r="F312" s="25">
        <v>66.61369863013698</v>
      </c>
      <c r="G312" s="26">
        <v>1</v>
      </c>
      <c r="H312" s="24">
        <v>1</v>
      </c>
      <c r="J312" s="27">
        <v>0</v>
      </c>
      <c r="K312" s="27">
        <v>0.83333333333333337</v>
      </c>
      <c r="L312">
        <v>1.7310000000000001</v>
      </c>
      <c r="M312" s="23">
        <v>3.55</v>
      </c>
      <c r="N312">
        <v>1.8189999999999997</v>
      </c>
    </row>
    <row r="313" spans="1:15" x14ac:dyDescent="0.2">
      <c r="A313">
        <v>339</v>
      </c>
      <c r="C313" s="22" t="s">
        <v>886</v>
      </c>
      <c r="D313">
        <v>0</v>
      </c>
      <c r="E313" s="24">
        <v>2</v>
      </c>
      <c r="F313" s="25">
        <v>66.131506849315073</v>
      </c>
      <c r="G313" s="26">
        <v>0</v>
      </c>
      <c r="H313" s="24">
        <v>1</v>
      </c>
      <c r="J313" s="27">
        <v>0</v>
      </c>
      <c r="K313" s="27">
        <v>0.16666666666666666</v>
      </c>
      <c r="L313">
        <v>1.855</v>
      </c>
      <c r="M313" s="23">
        <v>2.6</v>
      </c>
      <c r="N313">
        <v>0.74500000000000011</v>
      </c>
    </row>
    <row r="314" spans="1:15" x14ac:dyDescent="0.2">
      <c r="A314">
        <v>340</v>
      </c>
      <c r="C314" s="22" t="s">
        <v>886</v>
      </c>
      <c r="D314">
        <v>0</v>
      </c>
      <c r="E314" s="24">
        <v>2</v>
      </c>
      <c r="F314" s="25">
        <v>66.131506849315073</v>
      </c>
      <c r="G314" s="26">
        <v>1</v>
      </c>
      <c r="H314" s="24">
        <v>1</v>
      </c>
      <c r="J314" s="27">
        <v>0</v>
      </c>
      <c r="K314" s="27">
        <v>0.16666666666666666</v>
      </c>
      <c r="L314">
        <v>1.2709999999999999</v>
      </c>
      <c r="M314" s="23">
        <v>1.82</v>
      </c>
      <c r="N314">
        <v>0.54900000000000015</v>
      </c>
    </row>
    <row r="315" spans="1:15" x14ac:dyDescent="0.2">
      <c r="A315">
        <v>343</v>
      </c>
      <c r="C315" s="32" t="s">
        <v>893</v>
      </c>
      <c r="D315">
        <v>0</v>
      </c>
      <c r="E315" s="24">
        <v>1</v>
      </c>
      <c r="F315" s="25">
        <v>64.463013698630135</v>
      </c>
      <c r="G315" s="26">
        <v>0</v>
      </c>
      <c r="H315" s="24">
        <v>1</v>
      </c>
      <c r="J315" s="27">
        <v>0</v>
      </c>
      <c r="K315" s="27">
        <v>3.7666666666666666</v>
      </c>
      <c r="L315">
        <v>0.97</v>
      </c>
      <c r="M315">
        <v>1.94</v>
      </c>
      <c r="N315">
        <v>0.97</v>
      </c>
      <c r="O315" t="s">
        <v>1732</v>
      </c>
    </row>
    <row r="316" spans="1:15" x14ac:dyDescent="0.2">
      <c r="A316">
        <v>344</v>
      </c>
      <c r="C316" s="22" t="s">
        <v>895</v>
      </c>
      <c r="D316">
        <v>0</v>
      </c>
      <c r="E316" s="24">
        <v>2</v>
      </c>
      <c r="F316" s="25">
        <v>80.515068493150679</v>
      </c>
      <c r="G316" s="26">
        <v>1</v>
      </c>
      <c r="H316" s="24">
        <v>1</v>
      </c>
      <c r="J316" s="27">
        <v>0</v>
      </c>
      <c r="K316" s="27">
        <v>3.0666666666666669</v>
      </c>
      <c r="L316">
        <v>2.0129999999999999</v>
      </c>
      <c r="M316" s="23">
        <v>3.51</v>
      </c>
      <c r="N316">
        <v>1.4969999999999999</v>
      </c>
      <c r="O316" t="s">
        <v>1732</v>
      </c>
    </row>
    <row r="317" spans="1:15" x14ac:dyDescent="0.2">
      <c r="A317">
        <v>346</v>
      </c>
      <c r="C317" s="22" t="s">
        <v>889</v>
      </c>
      <c r="D317">
        <v>0</v>
      </c>
      <c r="E317" s="24">
        <v>2</v>
      </c>
      <c r="F317" s="25">
        <v>40.726027397260275</v>
      </c>
      <c r="G317" s="26">
        <v>0</v>
      </c>
      <c r="H317" s="24">
        <v>1</v>
      </c>
      <c r="J317" s="27">
        <v>0</v>
      </c>
      <c r="K317" s="27">
        <v>18.2</v>
      </c>
      <c r="L317">
        <v>3.0019999999999998</v>
      </c>
      <c r="M317">
        <v>2.6560000000000001</v>
      </c>
      <c r="N317">
        <v>-0.34599999999999964</v>
      </c>
      <c r="O317" t="s">
        <v>1732</v>
      </c>
    </row>
    <row r="318" spans="1:15" x14ac:dyDescent="0.2">
      <c r="A318">
        <v>347</v>
      </c>
      <c r="C318" s="22" t="s">
        <v>902</v>
      </c>
      <c r="D318">
        <v>0</v>
      </c>
      <c r="E318" s="24">
        <v>2</v>
      </c>
      <c r="F318" s="25">
        <v>59.290410958904111</v>
      </c>
      <c r="G318" s="26">
        <v>0</v>
      </c>
      <c r="H318" s="24">
        <v>1</v>
      </c>
      <c r="J318" s="27">
        <v>0</v>
      </c>
      <c r="K318" s="27">
        <v>2.1333333333333333</v>
      </c>
      <c r="L318">
        <v>2.323</v>
      </c>
      <c r="M318">
        <v>3.11</v>
      </c>
      <c r="N318">
        <v>0.78699999999999992</v>
      </c>
    </row>
    <row r="319" spans="1:15" x14ac:dyDescent="0.2">
      <c r="A319">
        <v>348</v>
      </c>
      <c r="C319" s="22" t="s">
        <v>902</v>
      </c>
      <c r="D319">
        <v>0</v>
      </c>
      <c r="E319" s="24">
        <v>2</v>
      </c>
      <c r="F319" s="25">
        <v>59.290410958904111</v>
      </c>
      <c r="G319" s="26">
        <v>1</v>
      </c>
      <c r="H319" s="24">
        <v>1</v>
      </c>
      <c r="J319" s="27">
        <v>0</v>
      </c>
      <c r="K319" s="27">
        <v>2.1333333333333333</v>
      </c>
      <c r="L319">
        <v>2.1469999999999998</v>
      </c>
      <c r="M319">
        <v>2.9420000000000002</v>
      </c>
      <c r="N319">
        <v>0.79500000000000037</v>
      </c>
    </row>
    <row r="320" spans="1:15" x14ac:dyDescent="0.2">
      <c r="A320">
        <v>349</v>
      </c>
      <c r="C320" s="22" t="s">
        <v>158</v>
      </c>
      <c r="D320">
        <v>0</v>
      </c>
      <c r="E320" s="24">
        <v>2</v>
      </c>
      <c r="F320" s="25">
        <v>79.673972602739724</v>
      </c>
      <c r="G320" s="26">
        <v>0</v>
      </c>
      <c r="H320" s="24">
        <v>1</v>
      </c>
      <c r="J320" s="27">
        <v>0</v>
      </c>
      <c r="K320" s="27">
        <v>8.6999999999999993</v>
      </c>
      <c r="L320">
        <v>3.0049999999999999</v>
      </c>
      <c r="M320">
        <v>2.3759999999999999</v>
      </c>
      <c r="N320">
        <v>-0.629</v>
      </c>
    </row>
    <row r="321" spans="1:15" x14ac:dyDescent="0.2">
      <c r="A321">
        <v>350</v>
      </c>
      <c r="C321" s="22" t="s">
        <v>158</v>
      </c>
      <c r="D321">
        <v>0</v>
      </c>
      <c r="E321" s="24">
        <v>2</v>
      </c>
      <c r="F321" s="25">
        <v>79.673972602739724</v>
      </c>
      <c r="G321" s="26">
        <v>1</v>
      </c>
      <c r="H321" s="24">
        <v>1</v>
      </c>
      <c r="J321" s="27">
        <v>0</v>
      </c>
      <c r="K321" s="27">
        <v>8.6999999999999993</v>
      </c>
      <c r="L321">
        <v>2.96</v>
      </c>
      <c r="M321">
        <v>3.2309999999999999</v>
      </c>
      <c r="N321">
        <v>0.27099999999999991</v>
      </c>
    </row>
    <row r="322" spans="1:15" x14ac:dyDescent="0.2">
      <c r="A322">
        <v>351</v>
      </c>
      <c r="C322" s="22" t="s">
        <v>905</v>
      </c>
      <c r="D322">
        <v>0</v>
      </c>
      <c r="E322" s="24">
        <v>1</v>
      </c>
      <c r="F322" s="25">
        <v>71.808219178082197</v>
      </c>
      <c r="G322" s="26">
        <v>0</v>
      </c>
      <c r="H322" s="24">
        <v>1</v>
      </c>
      <c r="J322" s="27">
        <v>0</v>
      </c>
      <c r="K322" s="27">
        <v>3.3666666666666667</v>
      </c>
      <c r="L322">
        <v>0.43099999999999999</v>
      </c>
      <c r="M322" s="23">
        <v>2.13</v>
      </c>
      <c r="N322">
        <v>1.6989999999999998</v>
      </c>
    </row>
    <row r="323" spans="1:15" x14ac:dyDescent="0.2">
      <c r="A323">
        <v>352</v>
      </c>
      <c r="C323" s="22" t="s">
        <v>905</v>
      </c>
      <c r="D323">
        <v>0</v>
      </c>
      <c r="E323" s="24">
        <v>1</v>
      </c>
      <c r="F323" s="25">
        <v>71.808219178082197</v>
      </c>
      <c r="G323" s="26">
        <v>1</v>
      </c>
      <c r="H323" s="24">
        <v>1</v>
      </c>
      <c r="J323" s="27">
        <v>0</v>
      </c>
      <c r="K323" s="27">
        <v>3.3666666666666667</v>
      </c>
      <c r="L323">
        <v>0.43099999999999999</v>
      </c>
      <c r="M323" s="23">
        <v>2.13</v>
      </c>
      <c r="N323">
        <v>1.6989999999999998</v>
      </c>
    </row>
    <row r="324" spans="1:15" x14ac:dyDescent="0.2">
      <c r="A324">
        <v>353</v>
      </c>
      <c r="C324" s="22" t="s">
        <v>908</v>
      </c>
      <c r="D324">
        <v>0</v>
      </c>
      <c r="E324" s="24">
        <v>1</v>
      </c>
      <c r="F324" s="25">
        <v>75.893150684931513</v>
      </c>
      <c r="G324" s="26">
        <v>0</v>
      </c>
      <c r="H324" s="24">
        <v>1</v>
      </c>
      <c r="J324" s="27">
        <v>0</v>
      </c>
      <c r="K324" s="27">
        <v>3.3666666666666667</v>
      </c>
      <c r="L324">
        <v>2.9129999999999998</v>
      </c>
      <c r="M324">
        <v>4.5720000000000001</v>
      </c>
      <c r="N324">
        <v>1.6590000000000003</v>
      </c>
    </row>
    <row r="325" spans="1:15" x14ac:dyDescent="0.2">
      <c r="A325">
        <v>354</v>
      </c>
      <c r="C325" s="22" t="s">
        <v>908</v>
      </c>
      <c r="D325">
        <v>0</v>
      </c>
      <c r="E325" s="24">
        <v>1</v>
      </c>
      <c r="F325" s="25">
        <v>75.893150684931513</v>
      </c>
      <c r="G325" s="26">
        <v>1</v>
      </c>
      <c r="H325" s="24">
        <v>1</v>
      </c>
      <c r="J325" s="27">
        <v>0</v>
      </c>
      <c r="K325" s="27">
        <v>3.3666666666666667</v>
      </c>
      <c r="L325">
        <v>2.952</v>
      </c>
      <c r="M325">
        <v>2.9670000000000001</v>
      </c>
      <c r="N325">
        <v>1.5000000000000124E-2</v>
      </c>
    </row>
    <row r="326" spans="1:15" x14ac:dyDescent="0.2">
      <c r="A326">
        <v>355</v>
      </c>
      <c r="C326" s="22" t="s">
        <v>893</v>
      </c>
      <c r="D326">
        <v>0</v>
      </c>
      <c r="E326" s="24">
        <v>2</v>
      </c>
      <c r="F326" s="25">
        <v>64.06575342465753</v>
      </c>
      <c r="G326" s="26">
        <v>0</v>
      </c>
      <c r="H326" s="24">
        <v>1</v>
      </c>
      <c r="J326" s="27">
        <v>0</v>
      </c>
      <c r="K326" s="27">
        <v>3.1666666666666665</v>
      </c>
      <c r="L326">
        <v>3.3719999999999999</v>
      </c>
      <c r="M326">
        <v>4.1289999999999996</v>
      </c>
      <c r="N326">
        <v>0.75699999999999967</v>
      </c>
      <c r="O326" t="s">
        <v>1732</v>
      </c>
    </row>
    <row r="327" spans="1:15" x14ac:dyDescent="0.2">
      <c r="A327">
        <v>356</v>
      </c>
      <c r="C327" s="22" t="s">
        <v>911</v>
      </c>
      <c r="D327">
        <v>0</v>
      </c>
      <c r="E327" s="24">
        <v>1</v>
      </c>
      <c r="F327" s="25">
        <v>70.550684931506851</v>
      </c>
      <c r="G327" s="26">
        <v>0</v>
      </c>
      <c r="H327" s="24">
        <v>1</v>
      </c>
      <c r="J327" s="27">
        <v>0</v>
      </c>
      <c r="K327" s="27">
        <v>20.6</v>
      </c>
      <c r="L327">
        <v>1.4630000000000001</v>
      </c>
      <c r="M327">
        <v>3.5659999999999998</v>
      </c>
      <c r="N327">
        <v>2.1029999999999998</v>
      </c>
    </row>
    <row r="328" spans="1:15" x14ac:dyDescent="0.2">
      <c r="A328">
        <v>357</v>
      </c>
      <c r="C328" s="22" t="s">
        <v>911</v>
      </c>
      <c r="D328">
        <v>0</v>
      </c>
      <c r="E328" s="24">
        <v>1</v>
      </c>
      <c r="F328" s="25">
        <v>70.550684931506851</v>
      </c>
      <c r="G328" s="26">
        <v>1</v>
      </c>
      <c r="H328" s="24">
        <v>1</v>
      </c>
      <c r="J328" s="27">
        <v>0</v>
      </c>
      <c r="K328" s="27">
        <v>20.6</v>
      </c>
      <c r="L328">
        <v>2.194</v>
      </c>
      <c r="M328">
        <v>2.5470000000000002</v>
      </c>
      <c r="N328">
        <v>0.3530000000000002</v>
      </c>
    </row>
    <row r="329" spans="1:15" x14ac:dyDescent="0.2">
      <c r="A329">
        <v>358</v>
      </c>
      <c r="C329" s="22" t="s">
        <v>913</v>
      </c>
      <c r="D329">
        <v>0</v>
      </c>
      <c r="E329" s="24">
        <v>2</v>
      </c>
      <c r="F329" s="25">
        <v>75.602739726027394</v>
      </c>
      <c r="G329" s="26">
        <v>0</v>
      </c>
      <c r="H329" s="24">
        <v>1</v>
      </c>
      <c r="J329" s="27">
        <v>0</v>
      </c>
      <c r="K329" s="27">
        <v>4</v>
      </c>
      <c r="L329">
        <v>1.94</v>
      </c>
      <c r="M329">
        <v>3.78</v>
      </c>
      <c r="N329">
        <v>1.8399999999999999</v>
      </c>
    </row>
    <row r="330" spans="1:15" x14ac:dyDescent="0.2">
      <c r="A330">
        <v>359</v>
      </c>
      <c r="C330" s="22" t="s">
        <v>913</v>
      </c>
      <c r="D330">
        <v>0</v>
      </c>
      <c r="E330" s="24">
        <v>2</v>
      </c>
      <c r="F330" s="25">
        <v>75.602739726027394</v>
      </c>
      <c r="G330" s="26">
        <v>1</v>
      </c>
      <c r="H330" s="24">
        <v>1</v>
      </c>
      <c r="J330" s="27">
        <v>0</v>
      </c>
      <c r="K330" s="27">
        <v>4</v>
      </c>
      <c r="L330">
        <v>1.84</v>
      </c>
      <c r="M330">
        <v>3.5</v>
      </c>
      <c r="N330">
        <v>1.66</v>
      </c>
    </row>
    <row r="331" spans="1:15" x14ac:dyDescent="0.2">
      <c r="A331">
        <v>362</v>
      </c>
      <c r="C331" s="22" t="s">
        <v>918</v>
      </c>
      <c r="D331">
        <v>0</v>
      </c>
      <c r="E331" s="24">
        <v>2</v>
      </c>
      <c r="F331" s="25">
        <v>72.698630136986296</v>
      </c>
      <c r="G331" s="26">
        <v>0</v>
      </c>
      <c r="H331" s="24">
        <v>1</v>
      </c>
      <c r="J331" s="27">
        <v>0</v>
      </c>
      <c r="K331" s="27">
        <v>1.8</v>
      </c>
      <c r="L331">
        <v>1.804</v>
      </c>
      <c r="M331">
        <v>2.56</v>
      </c>
      <c r="N331">
        <v>0.75600000000000001</v>
      </c>
      <c r="O331" t="s">
        <v>1732</v>
      </c>
    </row>
    <row r="332" spans="1:15" x14ac:dyDescent="0.2">
      <c r="A332">
        <v>364</v>
      </c>
      <c r="C332" s="22" t="s">
        <v>923</v>
      </c>
      <c r="D332">
        <v>0</v>
      </c>
      <c r="E332" s="24">
        <v>1</v>
      </c>
      <c r="F332" s="25">
        <v>64.569863013698637</v>
      </c>
      <c r="G332" s="26">
        <v>1</v>
      </c>
      <c r="H332" s="24">
        <v>1</v>
      </c>
      <c r="I332" s="27"/>
      <c r="J332" s="27">
        <v>0</v>
      </c>
      <c r="K332" s="27">
        <v>3.6333333333333302</v>
      </c>
      <c r="L332" s="27">
        <v>1.28</v>
      </c>
      <c r="M332">
        <v>2.4500000000000002</v>
      </c>
      <c r="N332">
        <v>1.1700000000000002</v>
      </c>
      <c r="O332" t="s">
        <v>1732</v>
      </c>
    </row>
    <row r="333" spans="1:15" x14ac:dyDescent="0.2">
      <c r="A333">
        <v>365</v>
      </c>
      <c r="C333" s="22" t="s">
        <v>889</v>
      </c>
      <c r="D333">
        <v>0</v>
      </c>
      <c r="E333" s="24">
        <v>2</v>
      </c>
      <c r="F333" s="25">
        <v>75.147945205479445</v>
      </c>
      <c r="G333" s="26">
        <v>0</v>
      </c>
      <c r="H333" s="24">
        <v>1</v>
      </c>
      <c r="I333" s="27">
        <v>4.5</v>
      </c>
      <c r="J333" s="27">
        <v>0</v>
      </c>
      <c r="K333" s="27">
        <v>2.8</v>
      </c>
      <c r="L333">
        <v>1.7</v>
      </c>
      <c r="M333">
        <v>4.08</v>
      </c>
      <c r="N333">
        <v>2.38</v>
      </c>
    </row>
    <row r="334" spans="1:15" x14ac:dyDescent="0.2">
      <c r="A334">
        <v>366</v>
      </c>
      <c r="C334" s="22" t="s">
        <v>931</v>
      </c>
      <c r="D334">
        <v>0</v>
      </c>
      <c r="E334" s="24">
        <v>2</v>
      </c>
      <c r="F334" s="25">
        <v>99.704109589041096</v>
      </c>
      <c r="G334" s="26">
        <v>0</v>
      </c>
      <c r="H334" s="24">
        <v>1</v>
      </c>
      <c r="I334" s="27">
        <v>5.5</v>
      </c>
      <c r="J334" s="27">
        <v>0</v>
      </c>
      <c r="K334" s="27">
        <v>5.93333333333333</v>
      </c>
      <c r="L334" s="27">
        <v>1.8140000000000001</v>
      </c>
      <c r="M334">
        <v>3.1419999999999999</v>
      </c>
      <c r="N334">
        <v>1.3279999999999998</v>
      </c>
      <c r="O334" t="s">
        <v>1732</v>
      </c>
    </row>
    <row r="335" spans="1:15" x14ac:dyDescent="0.2">
      <c r="A335">
        <v>367</v>
      </c>
      <c r="C335" s="22" t="s">
        <v>933</v>
      </c>
      <c r="D335">
        <v>0</v>
      </c>
      <c r="E335" s="24">
        <v>2</v>
      </c>
      <c r="F335" s="25">
        <v>59.369863013698627</v>
      </c>
      <c r="G335" s="26">
        <v>1</v>
      </c>
      <c r="H335" s="24">
        <v>1</v>
      </c>
      <c r="I335" s="27">
        <v>6</v>
      </c>
      <c r="J335" s="27">
        <v>0</v>
      </c>
      <c r="K335" s="27">
        <v>3.1666666666666701</v>
      </c>
      <c r="L335">
        <v>1.75</v>
      </c>
      <c r="M335">
        <v>2.5</v>
      </c>
      <c r="N335">
        <v>0.75</v>
      </c>
      <c r="O335" t="s">
        <v>1732</v>
      </c>
    </row>
    <row r="336" spans="1:15" x14ac:dyDescent="0.2">
      <c r="A336">
        <v>369</v>
      </c>
      <c r="C336" s="22" t="s">
        <v>889</v>
      </c>
      <c r="D336">
        <v>0</v>
      </c>
      <c r="E336" s="24">
        <v>2</v>
      </c>
      <c r="F336" s="25">
        <v>34.389041095890413</v>
      </c>
      <c r="G336" s="26">
        <v>0</v>
      </c>
      <c r="H336" s="24">
        <v>1</v>
      </c>
      <c r="I336" s="27">
        <v>8</v>
      </c>
      <c r="J336" s="27">
        <v>0</v>
      </c>
      <c r="K336" s="27">
        <v>0.266666666666667</v>
      </c>
      <c r="L336">
        <v>1.9</v>
      </c>
      <c r="M336">
        <v>3.11</v>
      </c>
      <c r="N336">
        <v>1.21</v>
      </c>
      <c r="O336" t="s">
        <v>1732</v>
      </c>
    </row>
    <row r="337" spans="1:15" x14ac:dyDescent="0.2">
      <c r="A337">
        <v>370</v>
      </c>
      <c r="C337" s="22" t="s">
        <v>947</v>
      </c>
      <c r="D337">
        <v>0</v>
      </c>
      <c r="E337" s="24">
        <v>2</v>
      </c>
      <c r="F337" s="25">
        <v>58.38082191780822</v>
      </c>
      <c r="G337" s="26">
        <v>0</v>
      </c>
      <c r="H337" s="24">
        <v>1</v>
      </c>
      <c r="I337" s="27">
        <v>8</v>
      </c>
      <c r="J337" s="27">
        <v>0</v>
      </c>
      <c r="K337" s="27">
        <v>3.1</v>
      </c>
      <c r="L337">
        <v>-1.23</v>
      </c>
      <c r="M337">
        <v>2.96</v>
      </c>
      <c r="N337">
        <v>4.1899999999999995</v>
      </c>
      <c r="O337" t="s">
        <v>1732</v>
      </c>
    </row>
    <row r="338" spans="1:15" x14ac:dyDescent="0.2">
      <c r="A338">
        <v>371</v>
      </c>
      <c r="C338" s="22" t="s">
        <v>889</v>
      </c>
      <c r="D338">
        <v>0</v>
      </c>
      <c r="E338" s="24">
        <v>2</v>
      </c>
      <c r="F338" s="25">
        <v>25.306849315068494</v>
      </c>
      <c r="G338" s="26">
        <v>0</v>
      </c>
      <c r="H338" s="24">
        <v>1</v>
      </c>
      <c r="I338" s="27">
        <v>8</v>
      </c>
      <c r="J338" s="27">
        <v>0</v>
      </c>
      <c r="K338" s="27">
        <v>2.6333333333333302</v>
      </c>
      <c r="L338" s="27">
        <v>2.448</v>
      </c>
      <c r="M338">
        <v>3.3250000000000002</v>
      </c>
      <c r="N338">
        <v>0.87700000000000022</v>
      </c>
      <c r="O338" t="s">
        <v>1732</v>
      </c>
    </row>
    <row r="339" spans="1:15" x14ac:dyDescent="0.2">
      <c r="A339">
        <v>372</v>
      </c>
      <c r="C339" s="22" t="s">
        <v>469</v>
      </c>
      <c r="D339">
        <v>0</v>
      </c>
      <c r="E339" s="24">
        <v>2</v>
      </c>
      <c r="F339" s="25">
        <v>45.224657534246575</v>
      </c>
      <c r="G339" s="26">
        <v>1</v>
      </c>
      <c r="H339" s="24">
        <v>1</v>
      </c>
      <c r="I339" s="27">
        <v>5</v>
      </c>
      <c r="J339" s="27">
        <v>0</v>
      </c>
      <c r="K339" s="27">
        <v>1.63333333333333</v>
      </c>
      <c r="L339">
        <v>2.2999999999999998</v>
      </c>
      <c r="M339">
        <v>2.73</v>
      </c>
      <c r="N339">
        <v>0.43000000000000016</v>
      </c>
      <c r="O339" t="s">
        <v>1732</v>
      </c>
    </row>
    <row r="340" spans="1:15" x14ac:dyDescent="0.2">
      <c r="A340">
        <v>373</v>
      </c>
      <c r="C340" s="32" t="s">
        <v>469</v>
      </c>
      <c r="D340">
        <v>0</v>
      </c>
      <c r="E340" s="24">
        <v>1</v>
      </c>
      <c r="F340" s="25">
        <v>40.435616438356163</v>
      </c>
      <c r="G340" s="26">
        <v>1</v>
      </c>
      <c r="H340" s="24">
        <v>1</v>
      </c>
      <c r="I340" s="27">
        <v>6</v>
      </c>
      <c r="J340" s="27">
        <v>0</v>
      </c>
      <c r="K340" s="27">
        <v>0.16666666666666699</v>
      </c>
      <c r="L340">
        <v>1.42</v>
      </c>
      <c r="M340">
        <v>3.15</v>
      </c>
      <c r="N340">
        <v>1.73</v>
      </c>
      <c r="O340" t="s">
        <v>1732</v>
      </c>
    </row>
    <row r="341" spans="1:15" x14ac:dyDescent="0.2">
      <c r="A341">
        <v>375</v>
      </c>
      <c r="C341" s="22" t="s">
        <v>1731</v>
      </c>
      <c r="D341">
        <v>0</v>
      </c>
      <c r="E341" s="24">
        <v>2</v>
      </c>
      <c r="F341" s="25">
        <v>84.197260273972603</v>
      </c>
      <c r="G341" s="26">
        <v>0</v>
      </c>
      <c r="H341" s="24">
        <v>1</v>
      </c>
      <c r="I341" s="27">
        <v>7</v>
      </c>
      <c r="J341" s="27">
        <v>0</v>
      </c>
      <c r="K341" s="27">
        <v>3.1666666666666701</v>
      </c>
      <c r="L341" s="27">
        <v>1.607</v>
      </c>
      <c r="M341">
        <v>4.26</v>
      </c>
      <c r="N341">
        <v>2.6529999999999996</v>
      </c>
      <c r="O341" t="s">
        <v>1732</v>
      </c>
    </row>
    <row r="342" spans="1:15" x14ac:dyDescent="0.2">
      <c r="A342">
        <v>376</v>
      </c>
      <c r="C342" s="22" t="s">
        <v>964</v>
      </c>
      <c r="D342">
        <v>0</v>
      </c>
      <c r="E342" s="24">
        <v>2</v>
      </c>
      <c r="F342" s="25">
        <v>63.805479452054797</v>
      </c>
      <c r="G342" s="26">
        <v>0</v>
      </c>
      <c r="H342" s="24">
        <v>1</v>
      </c>
      <c r="I342" s="27">
        <v>4</v>
      </c>
      <c r="J342" s="27">
        <v>0</v>
      </c>
      <c r="K342" s="27">
        <v>1.8333333333333299</v>
      </c>
      <c r="L342">
        <v>2.66</v>
      </c>
      <c r="M342">
        <v>2.67</v>
      </c>
      <c r="N342">
        <v>9.9999999999997868E-3</v>
      </c>
      <c r="O342" t="s">
        <v>1732</v>
      </c>
    </row>
    <row r="343" spans="1:15" x14ac:dyDescent="0.2">
      <c r="A343">
        <v>377</v>
      </c>
      <c r="C343" s="22" t="s">
        <v>969</v>
      </c>
      <c r="D343">
        <v>0</v>
      </c>
      <c r="E343" s="24">
        <v>1</v>
      </c>
      <c r="F343" s="25">
        <v>50.745205479452054</v>
      </c>
      <c r="G343" s="26">
        <v>1</v>
      </c>
      <c r="H343" s="24">
        <v>1</v>
      </c>
      <c r="I343" s="27">
        <v>8</v>
      </c>
      <c r="J343" s="27">
        <v>0</v>
      </c>
      <c r="K343" s="27">
        <v>3.2</v>
      </c>
      <c r="L343" s="27">
        <v>0.98</v>
      </c>
      <c r="M343">
        <v>0.53500000000000003</v>
      </c>
      <c r="N343">
        <v>-0.44499999999999995</v>
      </c>
      <c r="O343" t="s">
        <v>1732</v>
      </c>
    </row>
    <row r="344" spans="1:15" x14ac:dyDescent="0.2">
      <c r="A344">
        <v>378</v>
      </c>
      <c r="C344" s="22" t="s">
        <v>976</v>
      </c>
      <c r="D344">
        <v>0</v>
      </c>
      <c r="E344" s="24">
        <v>2</v>
      </c>
      <c r="F344" s="25">
        <v>48.512328767123286</v>
      </c>
      <c r="G344" s="26">
        <v>1</v>
      </c>
      <c r="H344" s="24">
        <v>1</v>
      </c>
      <c r="I344" s="27">
        <v>5</v>
      </c>
      <c r="J344" s="27">
        <v>0</v>
      </c>
      <c r="K344" s="27">
        <v>7.7333333333333298</v>
      </c>
      <c r="L344" s="27">
        <v>2.512</v>
      </c>
      <c r="M344">
        <v>1.901</v>
      </c>
      <c r="N344">
        <v>-0.61099999999999999</v>
      </c>
      <c r="O344" t="s">
        <v>1732</v>
      </c>
    </row>
    <row r="345" spans="1:15" x14ac:dyDescent="0.2">
      <c r="A345">
        <v>379</v>
      </c>
      <c r="C345" s="22" t="s">
        <v>469</v>
      </c>
      <c r="D345">
        <v>0</v>
      </c>
      <c r="E345" s="24">
        <v>2</v>
      </c>
      <c r="F345" s="25">
        <v>58.126027397260273</v>
      </c>
      <c r="G345" s="26">
        <v>1</v>
      </c>
      <c r="H345" s="24">
        <v>1</v>
      </c>
      <c r="I345" s="27">
        <v>8</v>
      </c>
      <c r="J345" s="27">
        <v>0</v>
      </c>
      <c r="K345" s="27">
        <v>2.93333333333333</v>
      </c>
      <c r="L345">
        <v>1.96</v>
      </c>
      <c r="M345">
        <v>4.3</v>
      </c>
      <c r="N345">
        <v>2.34</v>
      </c>
      <c r="O345" t="s">
        <v>1732</v>
      </c>
    </row>
    <row r="346" spans="1:15" x14ac:dyDescent="0.2">
      <c r="A346">
        <v>380</v>
      </c>
      <c r="C346" s="22" t="s">
        <v>982</v>
      </c>
      <c r="D346">
        <v>0</v>
      </c>
      <c r="E346" s="24">
        <v>1</v>
      </c>
      <c r="F346" s="25">
        <v>88.873972602739727</v>
      </c>
      <c r="G346" s="26">
        <v>0</v>
      </c>
      <c r="H346" s="24">
        <v>1</v>
      </c>
      <c r="I346" s="27"/>
      <c r="J346" s="27">
        <v>0</v>
      </c>
      <c r="K346" s="27">
        <v>3.6333333333333302</v>
      </c>
      <c r="L346" s="27">
        <v>0</v>
      </c>
      <c r="M346">
        <v>3.34</v>
      </c>
      <c r="N346">
        <v>3.34</v>
      </c>
      <c r="O346" t="s">
        <v>1732</v>
      </c>
    </row>
    <row r="347" spans="1:15" x14ac:dyDescent="0.2">
      <c r="A347">
        <v>381</v>
      </c>
      <c r="C347" s="22" t="s">
        <v>469</v>
      </c>
      <c r="D347">
        <v>0</v>
      </c>
      <c r="E347" s="24">
        <v>2</v>
      </c>
      <c r="F347" s="25">
        <v>35.991780821917807</v>
      </c>
      <c r="G347" s="26">
        <v>1</v>
      </c>
      <c r="H347" s="24">
        <v>1</v>
      </c>
      <c r="I347" s="27">
        <v>6.5</v>
      </c>
      <c r="J347" s="27">
        <v>0</v>
      </c>
      <c r="K347" s="27">
        <v>3</v>
      </c>
      <c r="L347">
        <v>0.63</v>
      </c>
      <c r="M347">
        <v>2.1</v>
      </c>
      <c r="N347">
        <v>1.4700000000000002</v>
      </c>
      <c r="O347" t="s">
        <v>1732</v>
      </c>
    </row>
    <row r="348" spans="1:15" x14ac:dyDescent="0.2">
      <c r="A348">
        <v>382</v>
      </c>
      <c r="C348" s="22" t="s">
        <v>987</v>
      </c>
      <c r="D348">
        <v>0</v>
      </c>
      <c r="E348" s="24">
        <v>2</v>
      </c>
      <c r="F348" s="25">
        <v>86.38630136986302</v>
      </c>
      <c r="G348" s="26">
        <v>0</v>
      </c>
      <c r="H348" s="24">
        <v>1</v>
      </c>
      <c r="I348" s="27">
        <v>7</v>
      </c>
      <c r="J348" s="27">
        <v>0</v>
      </c>
      <c r="K348" s="27">
        <v>3.9666666666666699</v>
      </c>
      <c r="L348">
        <v>0</v>
      </c>
      <c r="M348">
        <v>1.31</v>
      </c>
      <c r="N348">
        <v>1.31</v>
      </c>
      <c r="O348" t="s">
        <v>1732</v>
      </c>
    </row>
    <row r="349" spans="1:15" x14ac:dyDescent="0.2">
      <c r="A349">
        <v>383</v>
      </c>
      <c r="C349" s="22" t="s">
        <v>992</v>
      </c>
      <c r="D349">
        <v>0</v>
      </c>
      <c r="E349" s="24">
        <v>2</v>
      </c>
      <c r="F349" s="25">
        <v>86.438356164383563</v>
      </c>
      <c r="G349" s="26">
        <v>0</v>
      </c>
      <c r="H349" s="24">
        <v>1</v>
      </c>
      <c r="I349" s="27">
        <v>6.5</v>
      </c>
      <c r="J349" s="27">
        <v>0</v>
      </c>
      <c r="K349" s="27">
        <v>3.3666666666666698</v>
      </c>
      <c r="L349" s="27">
        <v>0</v>
      </c>
      <c r="M349">
        <v>2.31</v>
      </c>
      <c r="N349">
        <v>2.31</v>
      </c>
      <c r="O349" t="s">
        <v>1732</v>
      </c>
    </row>
    <row r="350" spans="1:15" x14ac:dyDescent="0.2">
      <c r="A350">
        <v>384</v>
      </c>
      <c r="C350" s="22" t="s">
        <v>994</v>
      </c>
      <c r="D350">
        <v>0</v>
      </c>
      <c r="E350" s="24">
        <v>2</v>
      </c>
      <c r="F350" s="25">
        <v>68.082191780821915</v>
      </c>
      <c r="G350" s="26">
        <v>1</v>
      </c>
      <c r="H350" s="24">
        <v>1</v>
      </c>
      <c r="I350" s="27">
        <v>6.5</v>
      </c>
      <c r="J350" s="27">
        <v>0</v>
      </c>
      <c r="K350" s="27">
        <v>1.1666666666666701</v>
      </c>
      <c r="L350">
        <v>-0.33</v>
      </c>
      <c r="M350">
        <v>1.76</v>
      </c>
      <c r="N350">
        <v>2.09</v>
      </c>
      <c r="O350" t="s">
        <v>1732</v>
      </c>
    </row>
    <row r="351" spans="1:15" x14ac:dyDescent="0.2">
      <c r="A351">
        <v>385</v>
      </c>
      <c r="C351" s="22" t="s">
        <v>997</v>
      </c>
      <c r="D351">
        <v>0</v>
      </c>
      <c r="E351" s="24">
        <v>1</v>
      </c>
      <c r="F351" s="25">
        <v>41.345205479452055</v>
      </c>
      <c r="G351" s="26">
        <v>1</v>
      </c>
      <c r="H351" s="24">
        <v>1</v>
      </c>
      <c r="I351" s="27">
        <v>5</v>
      </c>
      <c r="J351" s="27">
        <v>0</v>
      </c>
      <c r="K351" s="27">
        <v>2.1</v>
      </c>
      <c r="L351">
        <v>2.21</v>
      </c>
      <c r="M351">
        <v>2.74</v>
      </c>
      <c r="N351">
        <v>0.53000000000000025</v>
      </c>
      <c r="O351" t="s">
        <v>1732</v>
      </c>
    </row>
    <row r="352" spans="1:15" x14ac:dyDescent="0.2">
      <c r="A352">
        <v>386</v>
      </c>
      <c r="C352" s="22" t="s">
        <v>931</v>
      </c>
      <c r="D352">
        <v>0</v>
      </c>
      <c r="E352" s="24">
        <v>1</v>
      </c>
      <c r="F352" s="25">
        <v>71.586301369863008</v>
      </c>
      <c r="G352" s="26">
        <v>0</v>
      </c>
      <c r="H352" s="24">
        <v>1</v>
      </c>
      <c r="I352" s="27">
        <v>6.5</v>
      </c>
      <c r="J352" s="27">
        <v>0</v>
      </c>
      <c r="K352" s="27">
        <v>4.9666666666666703</v>
      </c>
      <c r="L352" s="27">
        <v>0.81299999999999994</v>
      </c>
      <c r="M352">
        <v>3.41</v>
      </c>
      <c r="N352">
        <v>2.5970000000000004</v>
      </c>
      <c r="O352" t="s">
        <v>1732</v>
      </c>
    </row>
    <row r="353" spans="1:15" x14ac:dyDescent="0.2">
      <c r="A353">
        <v>387</v>
      </c>
      <c r="C353" s="22" t="s">
        <v>469</v>
      </c>
      <c r="D353">
        <v>0</v>
      </c>
      <c r="E353" s="24">
        <v>1</v>
      </c>
      <c r="F353" s="25">
        <v>46.509589041095893</v>
      </c>
      <c r="G353" s="26">
        <v>1</v>
      </c>
      <c r="H353" s="24">
        <v>1</v>
      </c>
      <c r="I353" s="27">
        <v>7</v>
      </c>
      <c r="J353" s="27">
        <v>0</v>
      </c>
      <c r="K353" s="27">
        <v>3.4666666666666699</v>
      </c>
      <c r="L353" s="27">
        <v>0</v>
      </c>
      <c r="M353">
        <v>0.9</v>
      </c>
      <c r="N353">
        <v>0.9</v>
      </c>
      <c r="O353" t="s">
        <v>1732</v>
      </c>
    </row>
    <row r="354" spans="1:15" x14ac:dyDescent="0.2">
      <c r="A354">
        <v>388</v>
      </c>
      <c r="C354" s="22" t="s">
        <v>1013</v>
      </c>
      <c r="D354">
        <v>0</v>
      </c>
      <c r="E354" s="24">
        <v>2</v>
      </c>
      <c r="F354" s="25">
        <v>69.786301369863011</v>
      </c>
      <c r="G354" s="26">
        <v>1</v>
      </c>
      <c r="H354" s="24">
        <v>1</v>
      </c>
      <c r="I354" s="27">
        <v>8</v>
      </c>
      <c r="J354" s="27">
        <v>0</v>
      </c>
      <c r="K354" s="27">
        <v>3.06666666666667</v>
      </c>
      <c r="L354">
        <v>4.3499999999999996</v>
      </c>
      <c r="M354">
        <v>3.38</v>
      </c>
      <c r="N354">
        <v>-0.96999999999999975</v>
      </c>
      <c r="O354" t="s">
        <v>1732</v>
      </c>
    </row>
    <row r="355" spans="1:15" x14ac:dyDescent="0.2">
      <c r="A355">
        <v>389</v>
      </c>
      <c r="C355" s="22" t="s">
        <v>1017</v>
      </c>
      <c r="D355">
        <v>0</v>
      </c>
      <c r="E355" s="24">
        <v>1</v>
      </c>
      <c r="F355" s="25">
        <v>41.07123287671233</v>
      </c>
      <c r="G355" s="26">
        <v>0</v>
      </c>
      <c r="H355" s="24">
        <v>1</v>
      </c>
      <c r="I355" s="27">
        <v>5</v>
      </c>
      <c r="J355" s="27">
        <v>0</v>
      </c>
      <c r="K355" s="27">
        <v>2.7333333333333298</v>
      </c>
      <c r="L355">
        <v>1.69</v>
      </c>
      <c r="M355">
        <v>3.78</v>
      </c>
      <c r="N355">
        <v>2.09</v>
      </c>
      <c r="O355" t="s">
        <v>1732</v>
      </c>
    </row>
    <row r="356" spans="1:15" x14ac:dyDescent="0.2">
      <c r="A356">
        <v>390</v>
      </c>
      <c r="C356" s="22" t="s">
        <v>469</v>
      </c>
      <c r="D356">
        <v>0</v>
      </c>
      <c r="E356" s="24">
        <v>1</v>
      </c>
      <c r="F356" s="25">
        <v>25.564383561643837</v>
      </c>
      <c r="G356" s="26">
        <v>1</v>
      </c>
      <c r="H356" s="24">
        <v>1</v>
      </c>
      <c r="I356" s="27">
        <v>7</v>
      </c>
      <c r="J356" s="27">
        <v>0</v>
      </c>
      <c r="K356" s="27">
        <v>3.56666666666667</v>
      </c>
      <c r="L356">
        <v>2.48</v>
      </c>
      <c r="M356">
        <v>5.18</v>
      </c>
      <c r="N356">
        <v>2.6999999999999997</v>
      </c>
      <c r="O356" t="s">
        <v>1732</v>
      </c>
    </row>
    <row r="357" spans="1:15" x14ac:dyDescent="0.2">
      <c r="A357">
        <v>391</v>
      </c>
      <c r="C357" s="22" t="s">
        <v>889</v>
      </c>
      <c r="D357">
        <v>0</v>
      </c>
      <c r="E357" s="24">
        <v>1</v>
      </c>
      <c r="F357" s="25">
        <v>58.964383561643835</v>
      </c>
      <c r="G357" s="26">
        <v>0</v>
      </c>
      <c r="H357" s="24">
        <v>1</v>
      </c>
      <c r="I357" s="27">
        <v>6</v>
      </c>
      <c r="J357" s="27">
        <v>0</v>
      </c>
      <c r="K357" s="27">
        <v>122.76666666666701</v>
      </c>
      <c r="L357" s="27">
        <v>3.12</v>
      </c>
      <c r="M357">
        <v>5.89</v>
      </c>
      <c r="N357">
        <v>2.7699999999999996</v>
      </c>
      <c r="O357" t="s">
        <v>1732</v>
      </c>
    </row>
    <row r="358" spans="1:15" x14ac:dyDescent="0.2">
      <c r="A358">
        <v>392</v>
      </c>
      <c r="C358" s="22" t="s">
        <v>1033</v>
      </c>
      <c r="D358">
        <v>0</v>
      </c>
      <c r="E358" s="24">
        <v>2</v>
      </c>
      <c r="F358" s="25">
        <v>77.884931506849313</v>
      </c>
      <c r="G358" s="26">
        <v>1</v>
      </c>
      <c r="H358" s="24">
        <v>1</v>
      </c>
      <c r="I358" s="27">
        <v>8.5</v>
      </c>
      <c r="J358" s="27">
        <v>0</v>
      </c>
      <c r="K358" s="27">
        <v>2.8</v>
      </c>
      <c r="L358" s="27">
        <v>1.891</v>
      </c>
      <c r="M358">
        <v>4.5679999999999996</v>
      </c>
      <c r="N358">
        <v>2.6769999999999996</v>
      </c>
      <c r="O358" t="s">
        <v>1732</v>
      </c>
    </row>
    <row r="359" spans="1:15" x14ac:dyDescent="0.2">
      <c r="A359">
        <v>393</v>
      </c>
      <c r="C359" s="22" t="s">
        <v>1038</v>
      </c>
      <c r="D359">
        <v>0</v>
      </c>
      <c r="E359" s="24">
        <v>2</v>
      </c>
      <c r="F359" s="25">
        <v>72.68767123287671</v>
      </c>
      <c r="G359" s="26">
        <v>1</v>
      </c>
      <c r="H359" s="24">
        <v>1</v>
      </c>
      <c r="I359" s="27">
        <v>8</v>
      </c>
      <c r="J359" s="27">
        <v>0</v>
      </c>
      <c r="K359" s="27">
        <v>3.43333333333333</v>
      </c>
      <c r="L359" s="27">
        <v>0.4</v>
      </c>
      <c r="M359">
        <v>2.59</v>
      </c>
      <c r="N359">
        <v>2.19</v>
      </c>
      <c r="O359" t="s">
        <v>1732</v>
      </c>
    </row>
    <row r="360" spans="1:15" x14ac:dyDescent="0.2">
      <c r="A360">
        <v>394</v>
      </c>
      <c r="C360" s="22" t="s">
        <v>1042</v>
      </c>
      <c r="D360">
        <v>0</v>
      </c>
      <c r="E360" s="24">
        <v>2</v>
      </c>
      <c r="F360" s="25">
        <v>47.761643835616439</v>
      </c>
      <c r="G360" s="26">
        <v>1</v>
      </c>
      <c r="H360" s="24">
        <v>1</v>
      </c>
      <c r="I360" s="27">
        <v>6</v>
      </c>
      <c r="J360" s="27">
        <v>0</v>
      </c>
      <c r="K360" s="27">
        <v>2.1</v>
      </c>
      <c r="L360">
        <v>1.87</v>
      </c>
      <c r="M360">
        <v>2.62</v>
      </c>
      <c r="N360">
        <v>0.75</v>
      </c>
      <c r="O360" t="s">
        <v>1732</v>
      </c>
    </row>
    <row r="361" spans="1:15" x14ac:dyDescent="0.2">
      <c r="A361">
        <v>395</v>
      </c>
      <c r="C361" s="22" t="s">
        <v>770</v>
      </c>
      <c r="D361">
        <v>0</v>
      </c>
      <c r="E361" s="24">
        <v>1</v>
      </c>
      <c r="F361" s="25">
        <v>92.438356164383563</v>
      </c>
      <c r="G361" s="26">
        <v>0</v>
      </c>
      <c r="H361" s="24">
        <v>1</v>
      </c>
      <c r="I361" s="27">
        <v>5</v>
      </c>
      <c r="J361" s="27">
        <v>0</v>
      </c>
      <c r="K361" s="27">
        <v>3.1</v>
      </c>
      <c r="L361">
        <v>0.98</v>
      </c>
      <c r="M361">
        <v>2.94</v>
      </c>
      <c r="N361">
        <v>1.96</v>
      </c>
      <c r="O361" t="s">
        <v>1732</v>
      </c>
    </row>
    <row r="362" spans="1:15" x14ac:dyDescent="0.2">
      <c r="A362">
        <v>397</v>
      </c>
      <c r="C362" s="22" t="s">
        <v>889</v>
      </c>
      <c r="D362">
        <v>0</v>
      </c>
      <c r="E362" s="24">
        <v>2</v>
      </c>
      <c r="F362" s="25">
        <v>69.197260273972603</v>
      </c>
      <c r="G362" s="26">
        <v>0</v>
      </c>
      <c r="H362" s="24">
        <v>1</v>
      </c>
      <c r="I362" s="27">
        <v>8</v>
      </c>
      <c r="J362" s="27">
        <v>0</v>
      </c>
      <c r="K362" s="27">
        <v>2.9</v>
      </c>
      <c r="L362">
        <v>2.14</v>
      </c>
      <c r="M362">
        <v>2.95</v>
      </c>
      <c r="N362">
        <v>0.81</v>
      </c>
      <c r="O362" t="s">
        <v>1732</v>
      </c>
    </row>
    <row r="363" spans="1:15" x14ac:dyDescent="0.2">
      <c r="A363">
        <v>398</v>
      </c>
      <c r="C363" s="22" t="s">
        <v>1056</v>
      </c>
      <c r="D363">
        <v>0</v>
      </c>
      <c r="E363" s="24">
        <v>2</v>
      </c>
      <c r="F363" s="25">
        <v>59.416438356164385</v>
      </c>
      <c r="G363" s="26">
        <v>1</v>
      </c>
      <c r="H363" s="24">
        <v>1</v>
      </c>
      <c r="I363" s="27">
        <v>6</v>
      </c>
      <c r="J363" s="27">
        <v>0</v>
      </c>
      <c r="K363" s="27">
        <v>13</v>
      </c>
      <c r="L363" s="27">
        <v>2.44</v>
      </c>
      <c r="M363">
        <v>3.25</v>
      </c>
      <c r="N363">
        <v>0.81</v>
      </c>
      <c r="O363" t="s">
        <v>1732</v>
      </c>
    </row>
    <row r="364" spans="1:15" x14ac:dyDescent="0.2">
      <c r="A364">
        <v>399</v>
      </c>
      <c r="C364" s="22" t="s">
        <v>1060</v>
      </c>
      <c r="D364">
        <v>0</v>
      </c>
      <c r="E364" s="24">
        <v>2</v>
      </c>
      <c r="F364" s="25">
        <v>83.93424657534247</v>
      </c>
      <c r="G364" s="26">
        <v>1</v>
      </c>
      <c r="H364" s="24">
        <v>1</v>
      </c>
      <c r="I364" s="27">
        <v>5</v>
      </c>
      <c r="J364" s="27">
        <v>0</v>
      </c>
      <c r="K364" s="27">
        <v>3.7333333333333298</v>
      </c>
      <c r="L364" s="27">
        <v>1.43</v>
      </c>
      <c r="M364">
        <v>2.33</v>
      </c>
      <c r="N364">
        <v>0.90000000000000013</v>
      </c>
      <c r="O364" t="s">
        <v>1732</v>
      </c>
    </row>
    <row r="365" spans="1:15" x14ac:dyDescent="0.2">
      <c r="A365">
        <v>400</v>
      </c>
      <c r="C365" s="22" t="s">
        <v>469</v>
      </c>
      <c r="D365">
        <v>0</v>
      </c>
      <c r="E365" s="24">
        <v>2</v>
      </c>
      <c r="F365" s="25">
        <v>69.802739726027397</v>
      </c>
      <c r="G365" s="26">
        <v>1</v>
      </c>
      <c r="H365" s="24">
        <v>1</v>
      </c>
      <c r="I365" s="27">
        <v>6</v>
      </c>
      <c r="J365" s="27">
        <v>0</v>
      </c>
      <c r="K365" s="27">
        <v>3.5</v>
      </c>
      <c r="L365" s="27">
        <v>0</v>
      </c>
      <c r="M365">
        <v>2.96</v>
      </c>
      <c r="N365">
        <v>2.96</v>
      </c>
      <c r="O365" t="s">
        <v>1732</v>
      </c>
    </row>
    <row r="366" spans="1:15" x14ac:dyDescent="0.2">
      <c r="A366">
        <v>401</v>
      </c>
      <c r="C366" s="22" t="s">
        <v>469</v>
      </c>
      <c r="D366">
        <v>0</v>
      </c>
      <c r="E366" s="24">
        <v>2</v>
      </c>
      <c r="F366" s="25">
        <v>58.9972602739726</v>
      </c>
      <c r="G366" s="26">
        <v>1</v>
      </c>
      <c r="H366" s="24">
        <v>1</v>
      </c>
      <c r="I366" s="27">
        <v>8</v>
      </c>
      <c r="J366" s="27">
        <v>0</v>
      </c>
      <c r="K366" s="27">
        <v>4.3333333333333304</v>
      </c>
      <c r="L366">
        <v>0.28999999999999998</v>
      </c>
      <c r="M366">
        <v>2.23</v>
      </c>
      <c r="N366">
        <v>1.94</v>
      </c>
      <c r="O366" t="s">
        <v>1732</v>
      </c>
    </row>
    <row r="367" spans="1:15" x14ac:dyDescent="0.2">
      <c r="A367">
        <v>402</v>
      </c>
      <c r="C367" s="22" t="s">
        <v>1074</v>
      </c>
      <c r="D367">
        <v>0</v>
      </c>
      <c r="E367" s="24">
        <v>2</v>
      </c>
      <c r="F367" s="25">
        <v>69.742465753424653</v>
      </c>
      <c r="G367" s="26">
        <v>1</v>
      </c>
      <c r="H367" s="24">
        <v>1</v>
      </c>
      <c r="I367" s="27">
        <v>4</v>
      </c>
      <c r="J367" s="27">
        <v>0</v>
      </c>
      <c r="K367" s="27">
        <v>14.4</v>
      </c>
      <c r="L367" s="27">
        <v>1.82</v>
      </c>
      <c r="M367">
        <v>2.68</v>
      </c>
      <c r="N367">
        <v>0.8600000000000001</v>
      </c>
      <c r="O367" t="s">
        <v>1732</v>
      </c>
    </row>
    <row r="368" spans="1:15" x14ac:dyDescent="0.2">
      <c r="A368">
        <v>403</v>
      </c>
      <c r="C368" s="22" t="s">
        <v>1081</v>
      </c>
      <c r="D368">
        <v>0</v>
      </c>
      <c r="E368" s="24">
        <v>1</v>
      </c>
      <c r="F368" s="25">
        <v>80.136986301369859</v>
      </c>
      <c r="G368" s="26">
        <v>1</v>
      </c>
      <c r="H368" s="24">
        <v>1</v>
      </c>
      <c r="I368" s="27">
        <v>4.5</v>
      </c>
      <c r="J368" s="27">
        <v>0</v>
      </c>
      <c r="K368" s="27">
        <v>6.1</v>
      </c>
      <c r="L368" s="27">
        <v>3.2160000000000002</v>
      </c>
      <c r="M368">
        <v>4.399</v>
      </c>
      <c r="N368">
        <v>1.1829999999999998</v>
      </c>
      <c r="O368" t="s">
        <v>1732</v>
      </c>
    </row>
    <row r="369" spans="1:15" x14ac:dyDescent="0.2">
      <c r="A369">
        <v>404</v>
      </c>
      <c r="C369" s="22" t="s">
        <v>889</v>
      </c>
      <c r="D369">
        <v>0</v>
      </c>
      <c r="E369" s="24">
        <v>1</v>
      </c>
      <c r="F369" s="25">
        <v>54.213698630136989</v>
      </c>
      <c r="G369" s="26">
        <v>0</v>
      </c>
      <c r="H369" s="24">
        <v>1</v>
      </c>
      <c r="I369" s="27">
        <v>8</v>
      </c>
      <c r="J369" s="27">
        <v>0</v>
      </c>
      <c r="K369" s="27">
        <v>3.1666666666666701</v>
      </c>
      <c r="L369" s="27">
        <v>0.39</v>
      </c>
      <c r="M369">
        <v>2.38</v>
      </c>
      <c r="N369">
        <v>1.9899999999999998</v>
      </c>
      <c r="O369" t="s">
        <v>1732</v>
      </c>
    </row>
    <row r="370" spans="1:15" x14ac:dyDescent="0.2">
      <c r="A370">
        <v>405</v>
      </c>
      <c r="C370" s="22" t="s">
        <v>931</v>
      </c>
      <c r="D370">
        <v>0</v>
      </c>
      <c r="E370" s="24">
        <v>1</v>
      </c>
      <c r="F370" s="25">
        <v>45.778082191780825</v>
      </c>
      <c r="G370" s="26">
        <v>0</v>
      </c>
      <c r="H370" s="24">
        <v>1</v>
      </c>
      <c r="I370" s="27">
        <v>3.5</v>
      </c>
      <c r="J370" s="27">
        <v>0</v>
      </c>
      <c r="K370" s="27">
        <v>1.7666666666666699</v>
      </c>
      <c r="L370" s="27">
        <v>2</v>
      </c>
      <c r="M370">
        <v>3.33</v>
      </c>
      <c r="N370">
        <v>1.33</v>
      </c>
      <c r="O370" t="s">
        <v>1732</v>
      </c>
    </row>
    <row r="371" spans="1:15" x14ac:dyDescent="0.2">
      <c r="A371">
        <v>406</v>
      </c>
      <c r="C371" s="22" t="s">
        <v>1098</v>
      </c>
      <c r="D371">
        <v>0</v>
      </c>
      <c r="E371" s="24">
        <v>2</v>
      </c>
      <c r="F371" s="25">
        <v>67.219178082191775</v>
      </c>
      <c r="G371" s="26">
        <v>1</v>
      </c>
      <c r="H371" s="24">
        <v>1</v>
      </c>
      <c r="I371" s="27">
        <v>7.5</v>
      </c>
      <c r="J371" s="27">
        <v>0</v>
      </c>
      <c r="K371" s="27">
        <v>2.5333333333333301</v>
      </c>
      <c r="L371" s="27">
        <v>0.65</v>
      </c>
      <c r="M371">
        <v>3.81</v>
      </c>
      <c r="N371">
        <v>3.16</v>
      </c>
      <c r="O371" t="s">
        <v>1732</v>
      </c>
    </row>
    <row r="372" spans="1:15" x14ac:dyDescent="0.2">
      <c r="A372">
        <v>407</v>
      </c>
      <c r="C372" s="22" t="s">
        <v>889</v>
      </c>
      <c r="D372">
        <v>0</v>
      </c>
      <c r="E372" s="24">
        <v>2</v>
      </c>
      <c r="F372" s="25">
        <v>21.202739726027396</v>
      </c>
      <c r="G372" s="26">
        <v>0</v>
      </c>
      <c r="H372" s="24">
        <v>1</v>
      </c>
      <c r="I372" s="27">
        <v>6.5</v>
      </c>
      <c r="J372" s="27">
        <v>0</v>
      </c>
      <c r="K372" s="27">
        <v>13.2</v>
      </c>
      <c r="L372">
        <v>2.6</v>
      </c>
      <c r="M372">
        <v>3.92</v>
      </c>
      <c r="N372">
        <v>1.3199999999999998</v>
      </c>
      <c r="O372" t="s">
        <v>1732</v>
      </c>
    </row>
    <row r="373" spans="1:15" x14ac:dyDescent="0.2">
      <c r="A373">
        <v>408</v>
      </c>
      <c r="C373" s="22" t="s">
        <v>889</v>
      </c>
      <c r="D373">
        <v>0</v>
      </c>
      <c r="E373" s="24">
        <v>2</v>
      </c>
      <c r="F373" s="25">
        <v>27.69041095890411</v>
      </c>
      <c r="G373" s="26">
        <v>0</v>
      </c>
      <c r="H373" s="24">
        <v>1</v>
      </c>
      <c r="I373" s="27">
        <v>8</v>
      </c>
      <c r="J373" s="27">
        <v>0</v>
      </c>
      <c r="K373" s="27">
        <v>3.1333333333333302</v>
      </c>
      <c r="L373">
        <v>1.61</v>
      </c>
      <c r="M373">
        <v>3.77</v>
      </c>
      <c r="N373">
        <v>2.16</v>
      </c>
      <c r="O373" t="s">
        <v>1732</v>
      </c>
    </row>
    <row r="374" spans="1:15" x14ac:dyDescent="0.2">
      <c r="A374">
        <v>410</v>
      </c>
      <c r="C374" s="22" t="s">
        <v>469</v>
      </c>
      <c r="D374">
        <v>0</v>
      </c>
      <c r="E374" s="24">
        <v>1</v>
      </c>
      <c r="F374" s="25">
        <v>75.090410958904116</v>
      </c>
      <c r="G374" s="26">
        <v>1</v>
      </c>
      <c r="H374" s="24">
        <v>1</v>
      </c>
      <c r="I374" s="27">
        <v>6.5</v>
      </c>
      <c r="J374" s="27">
        <v>0</v>
      </c>
      <c r="K374" s="27">
        <v>3.3</v>
      </c>
      <c r="L374" s="27">
        <v>0.63</v>
      </c>
      <c r="M374">
        <v>1.83</v>
      </c>
      <c r="N374">
        <v>1.2000000000000002</v>
      </c>
      <c r="O374" t="s">
        <v>1732</v>
      </c>
    </row>
    <row r="375" spans="1:15" x14ac:dyDescent="0.2">
      <c r="A375">
        <v>411</v>
      </c>
      <c r="C375" s="22" t="s">
        <v>964</v>
      </c>
      <c r="D375">
        <v>0</v>
      </c>
      <c r="E375" s="24">
        <v>2</v>
      </c>
      <c r="F375" s="25">
        <v>38.824657534246576</v>
      </c>
      <c r="G375" s="26">
        <v>0</v>
      </c>
      <c r="H375" s="24">
        <v>1</v>
      </c>
      <c r="I375" s="27">
        <v>5</v>
      </c>
      <c r="J375" s="27">
        <v>0</v>
      </c>
      <c r="K375" s="27">
        <v>1.2666666666666699</v>
      </c>
      <c r="L375" s="27">
        <v>0.86</v>
      </c>
      <c r="M375">
        <v>2.66</v>
      </c>
      <c r="N375">
        <v>1.8000000000000003</v>
      </c>
      <c r="O375" t="s">
        <v>1732</v>
      </c>
    </row>
    <row r="376" spans="1:15" x14ac:dyDescent="0.2">
      <c r="A376">
        <v>412</v>
      </c>
      <c r="C376" s="22" t="s">
        <v>1119</v>
      </c>
      <c r="D376">
        <v>0</v>
      </c>
      <c r="E376" s="24">
        <v>1</v>
      </c>
      <c r="F376" s="25">
        <v>47.558904109589044</v>
      </c>
      <c r="G376" s="26">
        <v>1</v>
      </c>
      <c r="H376" s="24">
        <v>1</v>
      </c>
      <c r="I376" s="27">
        <v>5.5</v>
      </c>
      <c r="J376" s="27">
        <v>0</v>
      </c>
      <c r="K376" s="27">
        <v>2.5</v>
      </c>
      <c r="L376" s="27">
        <v>-0.38</v>
      </c>
      <c r="M376">
        <v>1.92</v>
      </c>
      <c r="N376">
        <v>2.2999999999999998</v>
      </c>
      <c r="O376" t="s">
        <v>1732</v>
      </c>
    </row>
    <row r="377" spans="1:15" x14ac:dyDescent="0.2">
      <c r="A377">
        <v>413</v>
      </c>
      <c r="C377" s="22" t="s">
        <v>889</v>
      </c>
      <c r="D377">
        <v>0</v>
      </c>
      <c r="E377" s="24">
        <v>1</v>
      </c>
      <c r="F377" s="25">
        <v>51.61643835616438</v>
      </c>
      <c r="G377" s="26">
        <v>0</v>
      </c>
      <c r="H377" s="24">
        <v>1</v>
      </c>
      <c r="I377" s="27">
        <v>6.5</v>
      </c>
      <c r="J377" s="27">
        <v>0</v>
      </c>
      <c r="K377" s="27">
        <v>5.8333333333333304</v>
      </c>
      <c r="L377">
        <v>1.9</v>
      </c>
      <c r="M377">
        <v>3.03</v>
      </c>
      <c r="N377">
        <v>1.1299999999999999</v>
      </c>
      <c r="O377" t="s">
        <v>1732</v>
      </c>
    </row>
    <row r="378" spans="1:15" x14ac:dyDescent="0.2">
      <c r="A378">
        <v>414</v>
      </c>
      <c r="C378" s="22" t="s">
        <v>889</v>
      </c>
      <c r="D378">
        <v>0</v>
      </c>
      <c r="E378" s="24">
        <v>1</v>
      </c>
      <c r="F378" s="25">
        <v>56.465753424657535</v>
      </c>
      <c r="G378" s="26">
        <v>0</v>
      </c>
      <c r="H378" s="24">
        <v>1</v>
      </c>
      <c r="I378" s="27">
        <v>7</v>
      </c>
      <c r="J378" s="27">
        <v>0</v>
      </c>
      <c r="K378" s="27">
        <v>3.56666666666667</v>
      </c>
      <c r="L378" s="27">
        <v>0.68</v>
      </c>
      <c r="M378">
        <v>4.0119999999999996</v>
      </c>
      <c r="N378">
        <v>3.3319999999999994</v>
      </c>
      <c r="O378" t="s">
        <v>1732</v>
      </c>
    </row>
    <row r="379" spans="1:15" x14ac:dyDescent="0.2">
      <c r="A379">
        <v>415</v>
      </c>
      <c r="C379" s="22" t="s">
        <v>1126</v>
      </c>
      <c r="D379">
        <v>0</v>
      </c>
      <c r="E379" s="24">
        <v>1</v>
      </c>
      <c r="F379" s="25">
        <v>67.789041095890411</v>
      </c>
      <c r="G379" s="26">
        <v>1</v>
      </c>
      <c r="H379" s="24">
        <v>1</v>
      </c>
      <c r="I379" s="27">
        <v>4</v>
      </c>
      <c r="J379" s="27">
        <v>0</v>
      </c>
      <c r="K379" s="27">
        <v>2.2000000000000002</v>
      </c>
      <c r="L379">
        <v>2.36</v>
      </c>
      <c r="M379">
        <v>3.51</v>
      </c>
      <c r="N379">
        <v>1.1499999999999999</v>
      </c>
      <c r="O379" t="s">
        <v>1732</v>
      </c>
    </row>
    <row r="380" spans="1:15" x14ac:dyDescent="0.2">
      <c r="A380">
        <v>416</v>
      </c>
      <c r="C380" s="22" t="s">
        <v>1056</v>
      </c>
      <c r="D380">
        <v>0</v>
      </c>
      <c r="E380" s="24">
        <v>1</v>
      </c>
      <c r="F380" s="25">
        <v>65.473972602739721</v>
      </c>
      <c r="G380" s="26">
        <v>1</v>
      </c>
      <c r="H380" s="24">
        <v>1</v>
      </c>
      <c r="I380" s="27">
        <v>6</v>
      </c>
      <c r="J380" s="27">
        <v>0</v>
      </c>
      <c r="K380" s="27">
        <v>20.366666666666699</v>
      </c>
      <c r="L380" s="27">
        <v>1.33</v>
      </c>
      <c r="M380">
        <v>2.72</v>
      </c>
      <c r="N380">
        <v>1.3900000000000001</v>
      </c>
      <c r="O380" t="s">
        <v>1732</v>
      </c>
    </row>
    <row r="381" spans="1:15" x14ac:dyDescent="0.2">
      <c r="A381">
        <v>417</v>
      </c>
      <c r="C381" s="22" t="s">
        <v>889</v>
      </c>
      <c r="D381">
        <v>0</v>
      </c>
      <c r="E381" s="24">
        <v>2</v>
      </c>
      <c r="F381" s="25">
        <v>84.252054794520546</v>
      </c>
      <c r="G381" s="26">
        <v>0</v>
      </c>
      <c r="H381" s="24">
        <v>1</v>
      </c>
      <c r="I381" s="27">
        <v>6.5</v>
      </c>
      <c r="J381" s="27">
        <v>0</v>
      </c>
      <c r="K381" s="27">
        <v>3.2333333333333298</v>
      </c>
      <c r="L381">
        <v>3.25</v>
      </c>
      <c r="M381">
        <v>3.47</v>
      </c>
      <c r="N381">
        <v>0.2200000000000002</v>
      </c>
      <c r="O381" t="s">
        <v>1732</v>
      </c>
    </row>
    <row r="382" spans="1:15" x14ac:dyDescent="0.2">
      <c r="A382">
        <v>418</v>
      </c>
      <c r="C382" s="22" t="s">
        <v>964</v>
      </c>
      <c r="D382">
        <v>0</v>
      </c>
      <c r="E382" s="24">
        <v>2</v>
      </c>
      <c r="F382" s="25">
        <v>66.153424657534245</v>
      </c>
      <c r="G382" s="26">
        <v>0</v>
      </c>
      <c r="H382" s="24">
        <v>1</v>
      </c>
      <c r="I382" s="27">
        <v>7</v>
      </c>
      <c r="J382" s="27">
        <v>0</v>
      </c>
      <c r="K382" s="27">
        <v>2.2000000000000002</v>
      </c>
      <c r="L382">
        <v>2.4300000000000002</v>
      </c>
      <c r="M382">
        <v>4.0599999999999996</v>
      </c>
      <c r="N382">
        <v>1.6299999999999994</v>
      </c>
      <c r="O382" t="s">
        <v>1732</v>
      </c>
    </row>
    <row r="383" spans="1:15" x14ac:dyDescent="0.2">
      <c r="A383">
        <v>420</v>
      </c>
      <c r="C383" s="22" t="s">
        <v>1145</v>
      </c>
      <c r="D383">
        <v>0</v>
      </c>
      <c r="E383" s="24">
        <v>1</v>
      </c>
      <c r="F383" s="25">
        <v>71.175342465753431</v>
      </c>
      <c r="G383" s="26">
        <v>0</v>
      </c>
      <c r="H383" s="24">
        <v>1</v>
      </c>
      <c r="I383" s="27">
        <v>7</v>
      </c>
      <c r="J383" s="27">
        <v>0</v>
      </c>
      <c r="K383" s="27">
        <v>3.5333333333333301</v>
      </c>
      <c r="L383" s="27">
        <v>0</v>
      </c>
      <c r="M383">
        <v>1.69</v>
      </c>
      <c r="N383">
        <v>1.69</v>
      </c>
      <c r="O383" t="s">
        <v>1732</v>
      </c>
    </row>
    <row r="384" spans="1:15" x14ac:dyDescent="0.2">
      <c r="A384">
        <v>421</v>
      </c>
      <c r="C384" s="22" t="s">
        <v>1147</v>
      </c>
      <c r="D384">
        <v>0</v>
      </c>
      <c r="E384" s="24">
        <v>2</v>
      </c>
      <c r="F384" s="25">
        <v>69.038356164383558</v>
      </c>
      <c r="G384" s="26">
        <v>1</v>
      </c>
      <c r="H384" s="24">
        <v>1</v>
      </c>
      <c r="I384" s="27">
        <v>7</v>
      </c>
      <c r="J384" s="27">
        <v>0</v>
      </c>
      <c r="K384" s="27">
        <v>3.3333333333333299</v>
      </c>
      <c r="L384">
        <v>2.88</v>
      </c>
      <c r="M384">
        <v>3.65</v>
      </c>
      <c r="N384">
        <v>0.77</v>
      </c>
      <c r="O384" t="s">
        <v>1732</v>
      </c>
    </row>
    <row r="385" spans="1:15" x14ac:dyDescent="0.2">
      <c r="A385">
        <v>422</v>
      </c>
      <c r="C385" s="22" t="s">
        <v>1152</v>
      </c>
      <c r="D385">
        <v>0</v>
      </c>
      <c r="E385" s="24">
        <v>2</v>
      </c>
      <c r="F385" s="25">
        <v>77.742465753424653</v>
      </c>
      <c r="G385" s="26">
        <v>1</v>
      </c>
      <c r="H385" s="24">
        <v>1</v>
      </c>
      <c r="I385" s="27">
        <v>6.5</v>
      </c>
      <c r="J385" s="27">
        <v>0</v>
      </c>
      <c r="K385" s="27">
        <v>3.06666666666667</v>
      </c>
      <c r="L385" s="27">
        <v>1.28</v>
      </c>
      <c r="M385">
        <v>2.82</v>
      </c>
      <c r="N385">
        <v>1.5399999999999998</v>
      </c>
      <c r="O385" t="s">
        <v>1732</v>
      </c>
    </row>
    <row r="386" spans="1:15" x14ac:dyDescent="0.2">
      <c r="A386">
        <v>423</v>
      </c>
      <c r="C386" s="22" t="s">
        <v>469</v>
      </c>
      <c r="D386">
        <v>0</v>
      </c>
      <c r="E386" s="24">
        <v>2</v>
      </c>
      <c r="F386" s="25">
        <v>65.405479452054792</v>
      </c>
      <c r="G386" s="26">
        <v>1</v>
      </c>
      <c r="H386" s="24">
        <v>1</v>
      </c>
      <c r="I386" s="27">
        <v>4</v>
      </c>
      <c r="J386" s="27">
        <v>0</v>
      </c>
      <c r="K386" s="27">
        <v>1.5333333333333301</v>
      </c>
      <c r="L386">
        <v>1.4</v>
      </c>
      <c r="M386">
        <v>3.69</v>
      </c>
      <c r="N386">
        <v>2.29</v>
      </c>
      <c r="O386" t="s">
        <v>1732</v>
      </c>
    </row>
    <row r="387" spans="1:15" x14ac:dyDescent="0.2">
      <c r="A387">
        <v>424</v>
      </c>
      <c r="C387" s="22" t="s">
        <v>469</v>
      </c>
      <c r="D387">
        <v>0</v>
      </c>
      <c r="E387" s="24">
        <v>2</v>
      </c>
      <c r="F387" s="25">
        <v>57.334246575342469</v>
      </c>
      <c r="G387" s="26">
        <v>1</v>
      </c>
      <c r="H387" s="24">
        <v>1</v>
      </c>
      <c r="I387" s="27">
        <v>6.5</v>
      </c>
      <c r="J387" s="27">
        <v>0</v>
      </c>
      <c r="K387" s="27">
        <v>3</v>
      </c>
      <c r="L387" s="27">
        <v>1.343</v>
      </c>
      <c r="M387">
        <v>3.5070000000000001</v>
      </c>
      <c r="N387">
        <v>2.1640000000000001</v>
      </c>
      <c r="O387" t="s">
        <v>1732</v>
      </c>
    </row>
    <row r="388" spans="1:15" x14ac:dyDescent="0.2">
      <c r="A388">
        <v>425</v>
      </c>
      <c r="C388" s="22" t="s">
        <v>1164</v>
      </c>
      <c r="D388">
        <v>0</v>
      </c>
      <c r="E388" s="24">
        <v>2</v>
      </c>
      <c r="F388" s="25">
        <v>76.556164383561651</v>
      </c>
      <c r="G388" s="26">
        <v>1</v>
      </c>
      <c r="H388" s="24">
        <v>1</v>
      </c>
      <c r="I388" s="27">
        <v>5</v>
      </c>
      <c r="J388" s="27">
        <v>0</v>
      </c>
      <c r="K388" s="27">
        <v>3.56666666666667</v>
      </c>
      <c r="L388">
        <v>2.04</v>
      </c>
      <c r="M388">
        <v>2.52</v>
      </c>
      <c r="N388">
        <v>0.48</v>
      </c>
      <c r="O388" t="s">
        <v>1732</v>
      </c>
    </row>
    <row r="389" spans="1:15" x14ac:dyDescent="0.2">
      <c r="A389">
        <v>426</v>
      </c>
      <c r="C389" s="22" t="s">
        <v>469</v>
      </c>
      <c r="D389">
        <v>0</v>
      </c>
      <c r="E389" s="24">
        <v>2</v>
      </c>
      <c r="F389" s="25">
        <v>61.397260273972606</v>
      </c>
      <c r="G389" s="26">
        <v>1</v>
      </c>
      <c r="H389" s="24">
        <v>1</v>
      </c>
      <c r="I389" s="27">
        <v>7</v>
      </c>
      <c r="J389" s="27">
        <v>0</v>
      </c>
      <c r="K389" s="27">
        <v>2.7333333333333298</v>
      </c>
      <c r="L389">
        <v>2.23</v>
      </c>
      <c r="M389">
        <v>3.3</v>
      </c>
      <c r="N389">
        <v>1.0699999999999998</v>
      </c>
      <c r="O389" t="s">
        <v>1732</v>
      </c>
    </row>
    <row r="390" spans="1:15" x14ac:dyDescent="0.2">
      <c r="A390">
        <v>427</v>
      </c>
      <c r="C390" s="22" t="s">
        <v>469</v>
      </c>
      <c r="D390">
        <v>0</v>
      </c>
      <c r="E390" s="24">
        <v>2</v>
      </c>
      <c r="F390" s="25">
        <v>47.153424657534245</v>
      </c>
      <c r="G390" s="26">
        <v>1</v>
      </c>
      <c r="H390" s="24">
        <v>1</v>
      </c>
      <c r="I390" s="27">
        <v>6.5</v>
      </c>
      <c r="J390" s="27">
        <v>0</v>
      </c>
      <c r="K390" s="27">
        <v>1.06666666666667</v>
      </c>
      <c r="L390" s="27">
        <v>2.33</v>
      </c>
      <c r="M390">
        <v>3.94</v>
      </c>
      <c r="N390">
        <v>1.6099999999999999</v>
      </c>
      <c r="O390" t="s">
        <v>1732</v>
      </c>
    </row>
    <row r="391" spans="1:15" x14ac:dyDescent="0.2">
      <c r="A391">
        <v>428</v>
      </c>
      <c r="C391" s="22" t="s">
        <v>889</v>
      </c>
      <c r="D391">
        <v>0</v>
      </c>
      <c r="E391" s="24">
        <v>2</v>
      </c>
      <c r="F391" s="25">
        <v>42.591780821917808</v>
      </c>
      <c r="G391" s="26">
        <v>0</v>
      </c>
      <c r="H391" s="24">
        <v>1</v>
      </c>
      <c r="I391" s="27">
        <v>6.5</v>
      </c>
      <c r="J391" s="27">
        <v>0</v>
      </c>
      <c r="K391" s="27">
        <v>3.56666666666667</v>
      </c>
      <c r="L391">
        <v>3.35</v>
      </c>
      <c r="M391">
        <v>3.8</v>
      </c>
      <c r="N391">
        <v>0.44999999999999973</v>
      </c>
      <c r="O391" t="s">
        <v>1732</v>
      </c>
    </row>
    <row r="392" spans="1:15" x14ac:dyDescent="0.2">
      <c r="A392">
        <v>429</v>
      </c>
      <c r="C392" s="22" t="s">
        <v>469</v>
      </c>
      <c r="D392">
        <v>0</v>
      </c>
      <c r="E392" s="24">
        <v>2</v>
      </c>
      <c r="F392" s="25">
        <v>47.42739726027397</v>
      </c>
      <c r="G392" s="26">
        <v>1</v>
      </c>
      <c r="H392" s="24">
        <v>1</v>
      </c>
      <c r="I392" s="27">
        <v>6</v>
      </c>
      <c r="J392" s="27">
        <v>0</v>
      </c>
      <c r="K392" s="27">
        <v>0.2</v>
      </c>
      <c r="L392">
        <v>2.73</v>
      </c>
      <c r="M392">
        <v>2.56</v>
      </c>
      <c r="N392">
        <v>-0.16999999999999993</v>
      </c>
      <c r="O392" t="s">
        <v>1732</v>
      </c>
    </row>
    <row r="393" spans="1:15" x14ac:dyDescent="0.2">
      <c r="A393">
        <v>430</v>
      </c>
      <c r="C393" s="22" t="s">
        <v>889</v>
      </c>
      <c r="D393">
        <v>0</v>
      </c>
      <c r="E393" s="24">
        <v>2</v>
      </c>
      <c r="F393" s="25">
        <v>55.635616438356166</v>
      </c>
      <c r="G393" s="26">
        <v>0</v>
      </c>
      <c r="H393" s="24">
        <v>1</v>
      </c>
      <c r="I393" s="27">
        <v>4.5</v>
      </c>
      <c r="J393" s="27">
        <v>0</v>
      </c>
      <c r="K393" s="27">
        <v>3.4</v>
      </c>
      <c r="L393">
        <v>3.39</v>
      </c>
      <c r="M393">
        <v>4.66</v>
      </c>
      <c r="N393">
        <v>1.27</v>
      </c>
      <c r="O393" t="s">
        <v>1732</v>
      </c>
    </row>
    <row r="394" spans="1:15" x14ac:dyDescent="0.2">
      <c r="A394">
        <v>431</v>
      </c>
      <c r="C394" s="22" t="s">
        <v>469</v>
      </c>
      <c r="D394">
        <v>0</v>
      </c>
      <c r="E394" s="24">
        <v>1</v>
      </c>
      <c r="F394" s="25">
        <v>66.706849315068496</v>
      </c>
      <c r="G394" s="26">
        <v>1</v>
      </c>
      <c r="H394" s="24">
        <v>1</v>
      </c>
      <c r="I394" s="27">
        <v>6.5</v>
      </c>
      <c r="J394" s="27">
        <v>0</v>
      </c>
      <c r="K394" s="27">
        <v>12.533333333333299</v>
      </c>
      <c r="L394" s="27">
        <v>2.4500000000000002</v>
      </c>
      <c r="M394">
        <v>6.35</v>
      </c>
      <c r="N394">
        <v>3.8999999999999995</v>
      </c>
      <c r="O394" t="s">
        <v>1732</v>
      </c>
    </row>
    <row r="395" spans="1:15" x14ac:dyDescent="0.2">
      <c r="A395">
        <v>432</v>
      </c>
      <c r="C395" s="22" t="s">
        <v>889</v>
      </c>
      <c r="D395">
        <v>0</v>
      </c>
      <c r="E395" s="24">
        <v>2</v>
      </c>
      <c r="F395" s="25">
        <v>68.246575342465746</v>
      </c>
      <c r="G395" s="26">
        <v>0</v>
      </c>
      <c r="H395" s="24">
        <v>1</v>
      </c>
      <c r="I395" s="27">
        <v>7</v>
      </c>
      <c r="J395" s="27">
        <v>0</v>
      </c>
      <c r="K395" s="27">
        <v>3.1</v>
      </c>
      <c r="L395">
        <v>1.55</v>
      </c>
      <c r="M395">
        <v>2.75</v>
      </c>
      <c r="N395">
        <v>1.2</v>
      </c>
      <c r="O395" t="s">
        <v>1732</v>
      </c>
    </row>
    <row r="396" spans="1:15" x14ac:dyDescent="0.2">
      <c r="A396">
        <v>433</v>
      </c>
      <c r="C396" s="22" t="s">
        <v>1192</v>
      </c>
      <c r="D396">
        <v>0</v>
      </c>
      <c r="E396" s="24">
        <v>1</v>
      </c>
      <c r="F396" s="25">
        <v>64.098630136986301</v>
      </c>
      <c r="G396" s="26">
        <v>1</v>
      </c>
      <c r="H396" s="24">
        <v>1</v>
      </c>
      <c r="I396" s="27">
        <v>7</v>
      </c>
      <c r="J396" s="27">
        <v>0</v>
      </c>
      <c r="K396" s="27">
        <v>9.93333333333333</v>
      </c>
      <c r="L396" s="27">
        <v>0.48</v>
      </c>
      <c r="M396">
        <v>0.98099999999999998</v>
      </c>
      <c r="N396">
        <v>0.501</v>
      </c>
      <c r="O396" t="s">
        <v>1732</v>
      </c>
    </row>
    <row r="397" spans="1:15" x14ac:dyDescent="0.2">
      <c r="A397">
        <v>434</v>
      </c>
      <c r="C397" s="22" t="s">
        <v>1198</v>
      </c>
      <c r="D397">
        <v>0</v>
      </c>
      <c r="E397" s="24">
        <v>2</v>
      </c>
      <c r="F397" s="25">
        <v>49.564383561643837</v>
      </c>
      <c r="G397" s="26">
        <v>0</v>
      </c>
      <c r="H397" s="24">
        <v>1</v>
      </c>
      <c r="I397" s="27"/>
      <c r="J397" s="27">
        <v>0</v>
      </c>
      <c r="K397" s="27">
        <v>1.13333333333333</v>
      </c>
      <c r="L397" s="27">
        <v>3.96</v>
      </c>
      <c r="M397">
        <v>4.41</v>
      </c>
      <c r="N397">
        <v>0.45000000000000018</v>
      </c>
      <c r="O397" t="s">
        <v>1732</v>
      </c>
    </row>
    <row r="398" spans="1:15" x14ac:dyDescent="0.2">
      <c r="A398">
        <v>435</v>
      </c>
      <c r="C398" s="32" t="s">
        <v>1202</v>
      </c>
      <c r="D398">
        <v>0</v>
      </c>
      <c r="E398" s="24">
        <v>2</v>
      </c>
      <c r="F398" s="25">
        <v>84.709589041095896</v>
      </c>
      <c r="G398" s="26">
        <v>0</v>
      </c>
      <c r="H398" s="24">
        <v>1</v>
      </c>
      <c r="I398" s="27"/>
      <c r="J398" s="27">
        <v>0</v>
      </c>
      <c r="K398" s="27">
        <v>2.9</v>
      </c>
      <c r="L398" s="27">
        <v>2.92</v>
      </c>
      <c r="M398" s="27">
        <v>2.88</v>
      </c>
      <c r="N398">
        <v>-4.0000000000000036E-2</v>
      </c>
    </row>
    <row r="399" spans="1:15" x14ac:dyDescent="0.2">
      <c r="A399">
        <v>436</v>
      </c>
      <c r="C399" s="22" t="s">
        <v>1204</v>
      </c>
      <c r="D399">
        <v>0</v>
      </c>
      <c r="E399" s="24">
        <v>2</v>
      </c>
      <c r="F399" s="25">
        <v>84.709589041095896</v>
      </c>
      <c r="G399" s="26">
        <v>1</v>
      </c>
      <c r="H399" s="24">
        <v>1</v>
      </c>
      <c r="I399" s="27">
        <v>5</v>
      </c>
      <c r="J399" s="27">
        <v>0</v>
      </c>
      <c r="K399" s="27">
        <v>2.9</v>
      </c>
      <c r="L399" s="27">
        <v>2.4300000000000002</v>
      </c>
      <c r="M399">
        <v>2.9409999999999998</v>
      </c>
      <c r="N399">
        <v>0.51099999999999968</v>
      </c>
    </row>
    <row r="400" spans="1:15" x14ac:dyDescent="0.2">
      <c r="A400">
        <v>437</v>
      </c>
      <c r="C400" s="32" t="s">
        <v>1207</v>
      </c>
      <c r="D400">
        <v>0</v>
      </c>
      <c r="E400" s="24">
        <v>1</v>
      </c>
      <c r="F400" s="25">
        <v>78.61369863013698</v>
      </c>
      <c r="G400" s="26">
        <v>0</v>
      </c>
      <c r="H400" s="24">
        <v>1</v>
      </c>
      <c r="I400" s="27"/>
      <c r="J400" s="27">
        <v>0</v>
      </c>
      <c r="K400" s="27">
        <v>1.1000000000000001</v>
      </c>
      <c r="L400">
        <v>1.68</v>
      </c>
      <c r="M400">
        <v>3.07</v>
      </c>
      <c r="N400">
        <v>1.39</v>
      </c>
    </row>
    <row r="401" spans="1:16" x14ac:dyDescent="0.2">
      <c r="A401">
        <v>438</v>
      </c>
      <c r="C401" s="32" t="s">
        <v>1207</v>
      </c>
      <c r="D401">
        <v>0</v>
      </c>
      <c r="E401" s="24">
        <v>1</v>
      </c>
      <c r="F401" s="25">
        <v>74.194520547945203</v>
      </c>
      <c r="G401" s="26">
        <v>1</v>
      </c>
      <c r="H401" s="24">
        <v>1</v>
      </c>
      <c r="I401" s="27">
        <v>6</v>
      </c>
      <c r="J401" s="27">
        <v>0</v>
      </c>
      <c r="K401" s="27">
        <v>0.2</v>
      </c>
      <c r="L401">
        <v>2.2599999999999998</v>
      </c>
      <c r="M401">
        <v>4.17</v>
      </c>
      <c r="N401">
        <v>1.9100000000000001</v>
      </c>
    </row>
    <row r="402" spans="1:16" x14ac:dyDescent="0.2">
      <c r="A402">
        <v>439</v>
      </c>
      <c r="C402" s="22" t="s">
        <v>1211</v>
      </c>
      <c r="D402">
        <v>0</v>
      </c>
      <c r="E402" s="24">
        <v>1</v>
      </c>
      <c r="F402" s="25">
        <v>71.397260273972606</v>
      </c>
      <c r="G402" s="26">
        <v>0</v>
      </c>
      <c r="H402" s="24">
        <v>1</v>
      </c>
      <c r="I402" s="27"/>
      <c r="J402" s="27">
        <v>0</v>
      </c>
      <c r="K402" s="27">
        <v>1.0666666666666667</v>
      </c>
      <c r="L402">
        <v>-5.66</v>
      </c>
      <c r="M402">
        <v>2.68</v>
      </c>
      <c r="N402">
        <v>8.34</v>
      </c>
      <c r="P402" t="s">
        <v>1732</v>
      </c>
    </row>
    <row r="403" spans="1:16" x14ac:dyDescent="0.2">
      <c r="A403">
        <v>442</v>
      </c>
      <c r="C403" s="22" t="s">
        <v>1225</v>
      </c>
      <c r="D403">
        <v>0</v>
      </c>
      <c r="E403" s="24">
        <v>1</v>
      </c>
      <c r="F403" s="25">
        <v>72.323287671232876</v>
      </c>
      <c r="G403" s="26">
        <v>0</v>
      </c>
      <c r="H403" s="24">
        <v>1</v>
      </c>
      <c r="I403" s="27">
        <v>8</v>
      </c>
      <c r="J403" s="27">
        <v>0</v>
      </c>
      <c r="K403" s="27">
        <v>27.033333333333335</v>
      </c>
      <c r="L403" s="27">
        <v>3.68</v>
      </c>
      <c r="M403">
        <v>4.83</v>
      </c>
      <c r="N403">
        <v>1.1499999999999999</v>
      </c>
    </row>
    <row r="404" spans="1:16" x14ac:dyDescent="0.2">
      <c r="A404">
        <v>443</v>
      </c>
      <c r="C404" s="22" t="s">
        <v>1228</v>
      </c>
      <c r="D404">
        <v>0</v>
      </c>
      <c r="E404" s="24">
        <v>1</v>
      </c>
      <c r="F404" s="25">
        <v>72.323287671232876</v>
      </c>
      <c r="G404" s="26">
        <v>1</v>
      </c>
      <c r="H404" s="24">
        <v>1</v>
      </c>
      <c r="I404" s="27">
        <v>8</v>
      </c>
      <c r="J404" s="27">
        <v>0</v>
      </c>
      <c r="K404" s="27">
        <v>27.033333333333335</v>
      </c>
      <c r="L404" s="27">
        <v>3.18</v>
      </c>
      <c r="M404">
        <v>4.63</v>
      </c>
      <c r="N404">
        <v>1.4499999999999997</v>
      </c>
    </row>
    <row r="405" spans="1:16" x14ac:dyDescent="0.2">
      <c r="A405">
        <v>444</v>
      </c>
      <c r="C405" s="22" t="s">
        <v>1233</v>
      </c>
      <c r="D405">
        <v>0</v>
      </c>
      <c r="E405" s="24">
        <v>2</v>
      </c>
      <c r="F405" s="25">
        <v>57.610958904109587</v>
      </c>
      <c r="G405" s="26">
        <v>0</v>
      </c>
      <c r="H405" s="24">
        <v>1</v>
      </c>
      <c r="I405" s="27">
        <v>9</v>
      </c>
      <c r="J405" s="27">
        <v>0</v>
      </c>
      <c r="K405" s="27">
        <v>7.1333333333333337</v>
      </c>
      <c r="L405" s="27">
        <v>1.1399999999999999</v>
      </c>
      <c r="M405">
        <v>3.22</v>
      </c>
      <c r="N405">
        <v>2.08</v>
      </c>
    </row>
    <row r="406" spans="1:16" x14ac:dyDescent="0.2">
      <c r="A406">
        <v>445</v>
      </c>
      <c r="C406" s="22" t="s">
        <v>1237</v>
      </c>
      <c r="D406">
        <v>0</v>
      </c>
      <c r="E406" s="24">
        <v>2</v>
      </c>
      <c r="F406" s="25">
        <v>57.610958904109587</v>
      </c>
      <c r="G406" s="26">
        <v>1</v>
      </c>
      <c r="H406" s="24">
        <v>1</v>
      </c>
      <c r="I406" s="27">
        <v>8</v>
      </c>
      <c r="J406" s="27">
        <v>0</v>
      </c>
      <c r="K406" s="27">
        <v>7.1333333333333337</v>
      </c>
      <c r="L406" s="27">
        <v>1.25</v>
      </c>
      <c r="M406">
        <v>3.24</v>
      </c>
      <c r="N406">
        <v>1.9900000000000002</v>
      </c>
    </row>
    <row r="407" spans="1:16" x14ac:dyDescent="0.2">
      <c r="A407">
        <v>446</v>
      </c>
      <c r="C407" s="22" t="s">
        <v>1243</v>
      </c>
      <c r="D407">
        <v>0</v>
      </c>
      <c r="E407" s="24">
        <v>1</v>
      </c>
      <c r="F407" s="25">
        <v>75.967123287671228</v>
      </c>
      <c r="G407" s="26">
        <v>0</v>
      </c>
      <c r="H407" s="24">
        <v>1</v>
      </c>
      <c r="I407" s="27">
        <v>7</v>
      </c>
      <c r="J407" s="27">
        <v>0</v>
      </c>
      <c r="K407" s="27">
        <v>29.066666666666666</v>
      </c>
      <c r="L407" s="27">
        <v>0.62</v>
      </c>
      <c r="M407">
        <v>1.984</v>
      </c>
      <c r="N407">
        <v>1.3639999999999999</v>
      </c>
    </row>
    <row r="408" spans="1:16" x14ac:dyDescent="0.2">
      <c r="A408">
        <v>447</v>
      </c>
      <c r="C408" s="22" t="s">
        <v>1243</v>
      </c>
      <c r="D408">
        <v>0</v>
      </c>
      <c r="E408" s="24">
        <v>1</v>
      </c>
      <c r="F408" s="25">
        <v>75.967123287671228</v>
      </c>
      <c r="G408" s="26">
        <v>1</v>
      </c>
      <c r="H408" s="24">
        <v>1</v>
      </c>
      <c r="I408" s="27">
        <v>7</v>
      </c>
      <c r="J408" s="27">
        <v>0</v>
      </c>
      <c r="K408" s="27">
        <v>29.066666666666666</v>
      </c>
      <c r="L408" s="27">
        <v>0.68400000000000005</v>
      </c>
      <c r="M408">
        <v>2.58</v>
      </c>
      <c r="N408">
        <v>1.8959999999999999</v>
      </c>
    </row>
    <row r="409" spans="1:16" x14ac:dyDescent="0.2">
      <c r="A409">
        <v>449</v>
      </c>
      <c r="C409" s="22" t="s">
        <v>158</v>
      </c>
      <c r="D409">
        <v>0</v>
      </c>
      <c r="E409" s="24">
        <v>2</v>
      </c>
      <c r="F409" s="25">
        <v>63.61917808219178</v>
      </c>
      <c r="G409" s="26">
        <v>0</v>
      </c>
      <c r="H409" s="24">
        <v>1</v>
      </c>
      <c r="I409" s="27">
        <v>4</v>
      </c>
      <c r="J409" s="27">
        <v>0</v>
      </c>
      <c r="K409" s="27">
        <v>47.333333333333336</v>
      </c>
      <c r="L409" s="27">
        <v>2.33</v>
      </c>
      <c r="M409">
        <v>3.1389999999999998</v>
      </c>
      <c r="N409">
        <v>0.80899999999999972</v>
      </c>
    </row>
    <row r="410" spans="1:16" x14ac:dyDescent="0.2">
      <c r="A410">
        <v>450</v>
      </c>
      <c r="C410" s="22" t="s">
        <v>158</v>
      </c>
      <c r="D410">
        <v>0</v>
      </c>
      <c r="E410" s="24">
        <v>2</v>
      </c>
      <c r="F410" s="25">
        <v>63.61917808219178</v>
      </c>
      <c r="G410" s="26">
        <v>1</v>
      </c>
      <c r="H410" s="24">
        <v>1</v>
      </c>
      <c r="I410" s="27">
        <v>7</v>
      </c>
      <c r="J410" s="27">
        <v>0</v>
      </c>
      <c r="K410" s="27">
        <v>47.333333333333336</v>
      </c>
      <c r="L410" s="27">
        <v>1.79</v>
      </c>
      <c r="M410">
        <v>2.0619999999999998</v>
      </c>
      <c r="N410">
        <v>0.2719999999999998</v>
      </c>
    </row>
    <row r="411" spans="1:16" x14ac:dyDescent="0.2">
      <c r="A411">
        <v>451</v>
      </c>
      <c r="C411" s="22" t="s">
        <v>1268</v>
      </c>
      <c r="D411">
        <v>0</v>
      </c>
      <c r="E411" s="24">
        <v>2</v>
      </c>
      <c r="F411" s="25">
        <v>66.901369863013699</v>
      </c>
      <c r="G411" s="26">
        <v>0</v>
      </c>
      <c r="H411" s="24">
        <v>1</v>
      </c>
      <c r="I411" s="27">
        <v>7</v>
      </c>
      <c r="J411" s="27">
        <v>0</v>
      </c>
      <c r="K411" s="27">
        <v>3.6</v>
      </c>
      <c r="L411" s="27">
        <v>2.14</v>
      </c>
      <c r="M411" s="27">
        <v>3.34</v>
      </c>
      <c r="N411">
        <v>1.1999999999999997</v>
      </c>
    </row>
    <row r="412" spans="1:16" x14ac:dyDescent="0.2">
      <c r="A412">
        <v>452</v>
      </c>
      <c r="C412" s="22" t="s">
        <v>1268</v>
      </c>
      <c r="D412">
        <v>0</v>
      </c>
      <c r="E412" s="24">
        <v>2</v>
      </c>
      <c r="F412" s="25">
        <v>66.901369863013699</v>
      </c>
      <c r="G412" s="26">
        <v>1</v>
      </c>
      <c r="H412" s="24">
        <v>1</v>
      </c>
      <c r="I412" s="27">
        <v>8.5</v>
      </c>
      <c r="J412" s="27">
        <v>0</v>
      </c>
      <c r="K412" s="27">
        <v>3.6</v>
      </c>
      <c r="L412" s="27">
        <v>0.52900000000000003</v>
      </c>
      <c r="M412">
        <v>2.6890000000000001</v>
      </c>
      <c r="N412">
        <v>2.16</v>
      </c>
    </row>
    <row r="413" spans="1:16" x14ac:dyDescent="0.2">
      <c r="A413">
        <v>453</v>
      </c>
      <c r="C413" s="22" t="s">
        <v>158</v>
      </c>
      <c r="D413">
        <v>0</v>
      </c>
      <c r="E413" s="24">
        <v>2</v>
      </c>
      <c r="F413" s="24" t="e">
        <v>#VALUE!</v>
      </c>
      <c r="G413" s="26">
        <v>0</v>
      </c>
      <c r="H413" s="24">
        <v>1</v>
      </c>
      <c r="I413" s="27">
        <v>7</v>
      </c>
      <c r="J413" s="27">
        <v>0</v>
      </c>
      <c r="K413" s="27">
        <v>19.899999999999999</v>
      </c>
      <c r="L413" s="27">
        <v>0.65</v>
      </c>
      <c r="M413">
        <v>2.61</v>
      </c>
      <c r="N413">
        <v>1.96</v>
      </c>
    </row>
    <row r="414" spans="1:16" x14ac:dyDescent="0.2">
      <c r="A414">
        <v>454</v>
      </c>
      <c r="C414" s="22" t="s">
        <v>158</v>
      </c>
      <c r="D414">
        <v>0</v>
      </c>
      <c r="E414" s="24">
        <v>2</v>
      </c>
      <c r="F414" s="25" t="e">
        <v>#VALUE!</v>
      </c>
      <c r="G414" s="26">
        <v>1</v>
      </c>
      <c r="H414" s="24">
        <v>1</v>
      </c>
      <c r="I414" s="27">
        <v>7</v>
      </c>
      <c r="J414" s="27">
        <v>0</v>
      </c>
      <c r="K414" s="27">
        <v>19.899999999999999</v>
      </c>
      <c r="L414" s="27">
        <v>1.29</v>
      </c>
      <c r="M414">
        <v>3.04</v>
      </c>
      <c r="N414">
        <v>1.75</v>
      </c>
    </row>
    <row r="415" spans="1:16" x14ac:dyDescent="0.2">
      <c r="A415">
        <v>455</v>
      </c>
      <c r="C415" s="22" t="s">
        <v>1281</v>
      </c>
      <c r="D415">
        <v>0</v>
      </c>
      <c r="E415" s="24">
        <v>2</v>
      </c>
      <c r="F415" s="25">
        <v>70.849315068493155</v>
      </c>
      <c r="G415" s="26">
        <v>0</v>
      </c>
      <c r="H415" s="24">
        <v>1</v>
      </c>
      <c r="I415" s="27"/>
      <c r="J415" s="27">
        <v>0</v>
      </c>
      <c r="K415" s="27">
        <v>10.566666666666666</v>
      </c>
      <c r="L415" s="27">
        <v>2.0499999999999998</v>
      </c>
      <c r="M415">
        <v>3.25</v>
      </c>
      <c r="N415">
        <v>1.2000000000000002</v>
      </c>
      <c r="P415" t="s">
        <v>1732</v>
      </c>
    </row>
    <row r="416" spans="1:16" x14ac:dyDescent="0.2">
      <c r="A416">
        <v>457</v>
      </c>
      <c r="C416" s="22" t="s">
        <v>1287</v>
      </c>
      <c r="D416">
        <v>0</v>
      </c>
      <c r="E416" s="24">
        <v>2</v>
      </c>
      <c r="F416" s="25">
        <v>83.671232876712324</v>
      </c>
      <c r="G416" s="26">
        <v>0</v>
      </c>
      <c r="H416" s="24">
        <v>1</v>
      </c>
      <c r="I416" s="27">
        <v>6</v>
      </c>
      <c r="J416" s="27">
        <v>0</v>
      </c>
      <c r="K416" s="27">
        <v>4.833333333333333</v>
      </c>
      <c r="L416" s="27">
        <v>2.06</v>
      </c>
      <c r="M416">
        <v>2.0299999999999998</v>
      </c>
      <c r="N416">
        <v>-3.0000000000000249E-2</v>
      </c>
    </row>
    <row r="417" spans="1:16" x14ac:dyDescent="0.2">
      <c r="A417">
        <v>458</v>
      </c>
      <c r="C417" s="22" t="s">
        <v>1289</v>
      </c>
      <c r="D417">
        <v>0</v>
      </c>
      <c r="E417" s="24">
        <v>2</v>
      </c>
      <c r="F417" s="25">
        <v>83.671232876712324</v>
      </c>
      <c r="G417" s="26">
        <v>1</v>
      </c>
      <c r="H417" s="24">
        <v>1</v>
      </c>
      <c r="I417" s="27">
        <v>6</v>
      </c>
      <c r="J417" s="27">
        <v>0</v>
      </c>
      <c r="K417" s="27">
        <v>4.833333333333333</v>
      </c>
      <c r="L417" s="27">
        <v>1.38</v>
      </c>
      <c r="M417">
        <v>2.4700000000000002</v>
      </c>
      <c r="N417">
        <v>1.0900000000000003</v>
      </c>
    </row>
    <row r="418" spans="1:16" x14ac:dyDescent="0.2">
      <c r="A418">
        <v>459</v>
      </c>
      <c r="C418" s="22" t="s">
        <v>1293</v>
      </c>
      <c r="D418">
        <v>0</v>
      </c>
      <c r="E418" s="24">
        <v>2</v>
      </c>
      <c r="F418" s="25">
        <v>57.035616438356165</v>
      </c>
      <c r="G418" s="26">
        <v>0</v>
      </c>
      <c r="H418" s="24">
        <v>1</v>
      </c>
      <c r="I418" s="27">
        <v>6</v>
      </c>
      <c r="J418" s="27">
        <v>0</v>
      </c>
      <c r="K418" s="27" t="s">
        <v>1729</v>
      </c>
      <c r="L418" s="27">
        <v>1.83</v>
      </c>
      <c r="M418" s="23">
        <v>2.31</v>
      </c>
      <c r="N418">
        <v>0.48</v>
      </c>
    </row>
    <row r="419" spans="1:16" x14ac:dyDescent="0.2">
      <c r="A419">
        <v>460</v>
      </c>
      <c r="C419" s="22" t="s">
        <v>1293</v>
      </c>
      <c r="D419">
        <v>0</v>
      </c>
      <c r="E419" s="24">
        <v>2</v>
      </c>
      <c r="F419" s="25">
        <v>57.035616438356165</v>
      </c>
      <c r="G419" s="26">
        <v>1</v>
      </c>
      <c r="H419" s="24">
        <v>1</v>
      </c>
      <c r="I419" s="27">
        <v>6</v>
      </c>
      <c r="J419" s="27">
        <v>0</v>
      </c>
      <c r="K419" s="27" t="s">
        <v>1729</v>
      </c>
      <c r="L419" s="27">
        <v>1.99</v>
      </c>
      <c r="M419" s="23">
        <v>1.94</v>
      </c>
      <c r="N419">
        <v>-5.0000000000000044E-2</v>
      </c>
    </row>
    <row r="420" spans="1:16" x14ac:dyDescent="0.2">
      <c r="A420">
        <v>461</v>
      </c>
      <c r="C420" s="22" t="s">
        <v>1296</v>
      </c>
      <c r="D420">
        <v>0</v>
      </c>
      <c r="E420" s="24">
        <v>1</v>
      </c>
      <c r="F420" s="25">
        <v>68.972602739726028</v>
      </c>
      <c r="G420" s="26">
        <v>0</v>
      </c>
      <c r="H420" s="24">
        <v>1</v>
      </c>
      <c r="I420" s="27">
        <v>8</v>
      </c>
      <c r="J420" s="27">
        <v>0</v>
      </c>
      <c r="K420" s="27">
        <v>2.93333333333333</v>
      </c>
      <c r="L420" s="27">
        <v>1.72</v>
      </c>
      <c r="M420">
        <v>1.01</v>
      </c>
      <c r="N420">
        <v>-0.71</v>
      </c>
    </row>
    <row r="421" spans="1:16" x14ac:dyDescent="0.2">
      <c r="A421">
        <v>462</v>
      </c>
      <c r="C421" s="22" t="s">
        <v>1296</v>
      </c>
      <c r="D421">
        <v>0</v>
      </c>
      <c r="E421" s="24">
        <v>1</v>
      </c>
      <c r="F421" s="25">
        <v>68.972602739726028</v>
      </c>
      <c r="G421" s="26">
        <v>1</v>
      </c>
      <c r="H421" s="24">
        <v>1</v>
      </c>
      <c r="I421" s="27">
        <v>8</v>
      </c>
      <c r="J421" s="27">
        <v>0</v>
      </c>
      <c r="K421" s="27">
        <v>2.93333333333333</v>
      </c>
      <c r="L421" s="27">
        <v>1.64</v>
      </c>
      <c r="M421">
        <v>2.41</v>
      </c>
      <c r="N421">
        <v>0.77000000000000024</v>
      </c>
    </row>
    <row r="422" spans="1:16" x14ac:dyDescent="0.2">
      <c r="A422">
        <v>463</v>
      </c>
      <c r="C422" s="22" t="s">
        <v>889</v>
      </c>
      <c r="D422">
        <v>0</v>
      </c>
      <c r="E422" s="24">
        <v>1</v>
      </c>
      <c r="F422" s="25">
        <v>60.69041095890411</v>
      </c>
      <c r="G422" s="26">
        <v>0</v>
      </c>
      <c r="H422" s="24">
        <v>1</v>
      </c>
      <c r="I422" s="27">
        <v>5</v>
      </c>
      <c r="J422" s="27">
        <v>0</v>
      </c>
      <c r="K422" s="27">
        <v>51.93333333333333</v>
      </c>
      <c r="L422" s="27">
        <v>0.98</v>
      </c>
      <c r="M422">
        <v>2.75</v>
      </c>
      <c r="N422">
        <v>1.77</v>
      </c>
      <c r="O422" t="s">
        <v>1732</v>
      </c>
    </row>
    <row r="423" spans="1:16" x14ac:dyDescent="0.2">
      <c r="A423">
        <v>464</v>
      </c>
      <c r="C423" s="22" t="s">
        <v>1307</v>
      </c>
      <c r="D423">
        <v>0</v>
      </c>
      <c r="E423" s="24">
        <v>1</v>
      </c>
      <c r="F423" s="25">
        <v>78.487671232876707</v>
      </c>
      <c r="G423" s="26">
        <v>0</v>
      </c>
      <c r="H423" s="24">
        <v>1</v>
      </c>
      <c r="I423" s="27">
        <v>4</v>
      </c>
      <c r="J423" s="27">
        <v>0</v>
      </c>
      <c r="K423" s="27" t="s">
        <v>1729</v>
      </c>
      <c r="L423" s="27">
        <v>2.63</v>
      </c>
      <c r="M423">
        <v>3.69</v>
      </c>
      <c r="N423">
        <v>1.06</v>
      </c>
    </row>
    <row r="424" spans="1:16" x14ac:dyDescent="0.2">
      <c r="A424">
        <v>465</v>
      </c>
      <c r="C424" s="22" t="s">
        <v>1309</v>
      </c>
      <c r="D424">
        <v>0</v>
      </c>
      <c r="E424" s="24">
        <v>1</v>
      </c>
      <c r="F424" s="25">
        <v>78.487671232876707</v>
      </c>
      <c r="G424" s="26">
        <v>1</v>
      </c>
      <c r="H424" s="24">
        <v>1</v>
      </c>
      <c r="I424" s="27">
        <v>8</v>
      </c>
      <c r="J424" s="27">
        <v>0</v>
      </c>
      <c r="K424" s="27" t="s">
        <v>1729</v>
      </c>
      <c r="L424" s="27">
        <v>1.8779999999999999</v>
      </c>
      <c r="M424">
        <v>2.77</v>
      </c>
      <c r="N424">
        <v>0.89200000000000013</v>
      </c>
    </row>
    <row r="425" spans="1:16" x14ac:dyDescent="0.2">
      <c r="A425">
        <v>466</v>
      </c>
      <c r="C425" s="22" t="s">
        <v>1313</v>
      </c>
      <c r="D425">
        <v>0</v>
      </c>
      <c r="E425" s="24">
        <v>2</v>
      </c>
      <c r="F425" s="25">
        <v>79.654794520547952</v>
      </c>
      <c r="G425" s="26">
        <v>0</v>
      </c>
      <c r="H425" s="24">
        <v>1</v>
      </c>
      <c r="I425" s="27">
        <v>8</v>
      </c>
      <c r="J425" s="27">
        <v>0</v>
      </c>
      <c r="K425" s="27">
        <v>3.1333333333333333</v>
      </c>
      <c r="L425" s="27">
        <v>1</v>
      </c>
      <c r="M425">
        <v>3.36</v>
      </c>
      <c r="N425">
        <v>2.36</v>
      </c>
    </row>
    <row r="426" spans="1:16" x14ac:dyDescent="0.2">
      <c r="A426">
        <v>467</v>
      </c>
      <c r="C426" s="22" t="s">
        <v>1313</v>
      </c>
      <c r="D426">
        <v>0</v>
      </c>
      <c r="E426" s="24">
        <v>2</v>
      </c>
      <c r="F426" s="25">
        <v>79.654794520547952</v>
      </c>
      <c r="G426" s="26">
        <v>1</v>
      </c>
      <c r="H426" s="24">
        <v>1</v>
      </c>
      <c r="I426" s="27">
        <v>8</v>
      </c>
      <c r="J426" s="27">
        <v>0</v>
      </c>
      <c r="K426" s="27">
        <v>3.1333333333333333</v>
      </c>
      <c r="L426" s="27">
        <v>1.23</v>
      </c>
      <c r="M426">
        <v>3.92</v>
      </c>
      <c r="N426">
        <v>2.69</v>
      </c>
    </row>
    <row r="427" spans="1:16" x14ac:dyDescent="0.2">
      <c r="A427">
        <v>468</v>
      </c>
      <c r="C427" s="22" t="s">
        <v>1320</v>
      </c>
      <c r="D427">
        <v>0</v>
      </c>
      <c r="E427" s="24">
        <v>2</v>
      </c>
      <c r="F427" s="25">
        <v>69.435616438356163</v>
      </c>
      <c r="G427" s="26">
        <v>0</v>
      </c>
      <c r="H427" s="24">
        <v>1</v>
      </c>
      <c r="I427" s="27">
        <v>11</v>
      </c>
      <c r="J427" s="27">
        <v>0</v>
      </c>
      <c r="K427" s="27">
        <v>2.8666666666666667</v>
      </c>
      <c r="L427" s="27">
        <v>0.56399999999999995</v>
      </c>
      <c r="M427">
        <v>2.56</v>
      </c>
      <c r="N427">
        <v>1.996</v>
      </c>
    </row>
    <row r="428" spans="1:16" x14ac:dyDescent="0.2">
      <c r="A428">
        <v>469</v>
      </c>
      <c r="C428" s="22" t="s">
        <v>1320</v>
      </c>
      <c r="D428">
        <v>0</v>
      </c>
      <c r="E428" s="24">
        <v>2</v>
      </c>
      <c r="F428" s="25">
        <v>69.435616438356163</v>
      </c>
      <c r="G428" s="26">
        <v>1</v>
      </c>
      <c r="H428" s="24">
        <v>1</v>
      </c>
      <c r="I428" s="27">
        <v>11</v>
      </c>
      <c r="J428" s="27">
        <v>0</v>
      </c>
      <c r="K428" s="27">
        <v>2.8666666666666667</v>
      </c>
      <c r="L428" s="27">
        <v>0.52900000000000003</v>
      </c>
      <c r="M428">
        <v>2.08</v>
      </c>
      <c r="N428">
        <v>1.5510000000000002</v>
      </c>
    </row>
    <row r="429" spans="1:16" x14ac:dyDescent="0.2">
      <c r="A429">
        <v>470</v>
      </c>
      <c r="C429" s="22" t="s">
        <v>1329</v>
      </c>
      <c r="D429">
        <v>0</v>
      </c>
      <c r="E429" s="24">
        <v>2</v>
      </c>
      <c r="F429" s="25">
        <v>60.205479452054796</v>
      </c>
      <c r="G429" s="26">
        <v>0</v>
      </c>
      <c r="H429" s="24">
        <v>1</v>
      </c>
      <c r="I429" s="27">
        <v>8.5</v>
      </c>
      <c r="J429" s="27">
        <v>0</v>
      </c>
      <c r="K429" s="27">
        <v>1.3</v>
      </c>
      <c r="L429" s="27">
        <v>0.85099999999999998</v>
      </c>
      <c r="M429" s="27">
        <v>3.4660000000000002</v>
      </c>
      <c r="N429">
        <v>2.6150000000000002</v>
      </c>
    </row>
    <row r="430" spans="1:16" x14ac:dyDescent="0.2">
      <c r="A430">
        <v>471</v>
      </c>
      <c r="C430" s="22" t="s">
        <v>1329</v>
      </c>
      <c r="D430">
        <v>0</v>
      </c>
      <c r="E430" s="24">
        <v>2</v>
      </c>
      <c r="F430" s="25">
        <v>60.205479452054796</v>
      </c>
      <c r="G430" s="26">
        <v>1</v>
      </c>
      <c r="H430" s="24">
        <v>1</v>
      </c>
      <c r="I430" s="27">
        <v>8</v>
      </c>
      <c r="J430" s="27">
        <v>0</v>
      </c>
      <c r="K430" s="27">
        <v>1.3</v>
      </c>
      <c r="L430" s="27">
        <v>1.44</v>
      </c>
      <c r="M430" s="27">
        <v>2.79</v>
      </c>
      <c r="N430">
        <v>1.35</v>
      </c>
    </row>
    <row r="431" spans="1:16" x14ac:dyDescent="0.2">
      <c r="A431">
        <v>472</v>
      </c>
      <c r="C431" s="22" t="s">
        <v>889</v>
      </c>
      <c r="D431">
        <v>0</v>
      </c>
      <c r="E431" s="24">
        <v>2</v>
      </c>
      <c r="F431" s="25">
        <v>73.443835616438349</v>
      </c>
      <c r="G431" s="26">
        <v>0</v>
      </c>
      <c r="H431" s="24">
        <v>1</v>
      </c>
      <c r="I431" s="27">
        <v>7</v>
      </c>
      <c r="J431" s="27">
        <v>0</v>
      </c>
      <c r="K431" s="27">
        <v>2.7333333333333334</v>
      </c>
      <c r="L431" s="27">
        <v>0.433</v>
      </c>
      <c r="M431">
        <v>3.68</v>
      </c>
      <c r="N431">
        <v>3.2470000000000003</v>
      </c>
      <c r="O431" t="s">
        <v>1732</v>
      </c>
    </row>
    <row r="432" spans="1:16" x14ac:dyDescent="0.2">
      <c r="A432">
        <v>474</v>
      </c>
      <c r="C432" s="22" t="s">
        <v>220</v>
      </c>
      <c r="D432">
        <v>0</v>
      </c>
      <c r="E432" s="24">
        <v>2</v>
      </c>
      <c r="F432" s="25">
        <v>68.69589041095891</v>
      </c>
      <c r="G432" s="26">
        <v>1</v>
      </c>
      <c r="H432" s="24">
        <v>1</v>
      </c>
      <c r="I432" s="27">
        <v>6</v>
      </c>
      <c r="J432" s="27">
        <v>0</v>
      </c>
      <c r="K432" s="27">
        <v>-1259.5</v>
      </c>
      <c r="L432">
        <v>2.11</v>
      </c>
      <c r="M432">
        <v>4.63</v>
      </c>
      <c r="N432">
        <v>2.52</v>
      </c>
      <c r="P432" t="s">
        <v>1732</v>
      </c>
    </row>
    <row r="433" spans="1:15" x14ac:dyDescent="0.2">
      <c r="A433">
        <v>475</v>
      </c>
      <c r="C433" s="22" t="s">
        <v>158</v>
      </c>
      <c r="D433">
        <v>0</v>
      </c>
      <c r="E433" s="24">
        <v>2</v>
      </c>
      <c r="F433" s="25">
        <v>71.394520547945206</v>
      </c>
      <c r="G433" s="26">
        <v>0</v>
      </c>
      <c r="H433" s="24">
        <v>1</v>
      </c>
      <c r="I433" s="27">
        <v>7.5</v>
      </c>
      <c r="J433" s="27">
        <v>0</v>
      </c>
      <c r="K433" s="27">
        <v>59.5</v>
      </c>
      <c r="L433" s="27">
        <v>0.32</v>
      </c>
      <c r="M433">
        <v>1.63</v>
      </c>
      <c r="N433">
        <v>1.3099999999999998</v>
      </c>
    </row>
    <row r="434" spans="1:15" x14ac:dyDescent="0.2">
      <c r="A434">
        <v>476</v>
      </c>
      <c r="C434" s="22" t="s">
        <v>158</v>
      </c>
      <c r="D434">
        <v>0</v>
      </c>
      <c r="E434" s="24">
        <v>2</v>
      </c>
      <c r="F434" s="25">
        <v>71.394520547945206</v>
      </c>
      <c r="G434" s="26">
        <v>1</v>
      </c>
      <c r="H434" s="24">
        <v>1</v>
      </c>
      <c r="I434" s="27">
        <v>6</v>
      </c>
      <c r="J434" s="27">
        <v>0</v>
      </c>
      <c r="K434" s="27">
        <v>-1244.3333333333333</v>
      </c>
      <c r="L434" s="27">
        <v>0.68</v>
      </c>
      <c r="M434">
        <v>1.68</v>
      </c>
      <c r="N434">
        <v>0.99999999999999989</v>
      </c>
    </row>
    <row r="435" spans="1:15" x14ac:dyDescent="0.2">
      <c r="A435">
        <v>477</v>
      </c>
      <c r="C435" s="22" t="s">
        <v>1349</v>
      </c>
      <c r="D435">
        <v>0</v>
      </c>
      <c r="E435" s="24">
        <v>2</v>
      </c>
      <c r="F435" s="25">
        <v>64.69315068493151</v>
      </c>
      <c r="G435" s="26">
        <v>0</v>
      </c>
      <c r="H435" s="24">
        <v>1</v>
      </c>
      <c r="I435" s="27">
        <v>8</v>
      </c>
      <c r="J435" s="27">
        <v>0</v>
      </c>
      <c r="K435" s="27">
        <v>4.333333333333333</v>
      </c>
      <c r="L435" s="27">
        <v>3.36</v>
      </c>
      <c r="M435">
        <v>2.44</v>
      </c>
      <c r="N435">
        <v>-0.91999999999999993</v>
      </c>
      <c r="O435" t="s">
        <v>1732</v>
      </c>
    </row>
    <row r="436" spans="1:15" x14ac:dyDescent="0.2">
      <c r="A436">
        <v>478</v>
      </c>
      <c r="C436" s="22" t="s">
        <v>1356</v>
      </c>
      <c r="D436">
        <v>0</v>
      </c>
      <c r="E436" s="24">
        <v>1</v>
      </c>
      <c r="F436" s="25">
        <v>82.109589041095887</v>
      </c>
      <c r="G436" s="26">
        <v>0</v>
      </c>
      <c r="H436" s="24">
        <v>1</v>
      </c>
      <c r="I436" s="27">
        <v>7</v>
      </c>
      <c r="J436" s="27">
        <v>0</v>
      </c>
      <c r="K436" s="27">
        <v>70.566666666666663</v>
      </c>
      <c r="L436" s="27">
        <v>1.1499999999999999</v>
      </c>
      <c r="M436">
        <v>3.01</v>
      </c>
      <c r="N436">
        <v>1.8599999999999999</v>
      </c>
    </row>
    <row r="437" spans="1:15" x14ac:dyDescent="0.2">
      <c r="A437">
        <v>479</v>
      </c>
      <c r="C437" s="22" t="s">
        <v>1356</v>
      </c>
      <c r="D437">
        <v>0</v>
      </c>
      <c r="E437" s="24">
        <v>1</v>
      </c>
      <c r="F437" s="25">
        <v>82.109589041095887</v>
      </c>
      <c r="G437" s="26">
        <v>1</v>
      </c>
      <c r="H437" s="24">
        <v>1</v>
      </c>
      <c r="I437" s="27">
        <v>7</v>
      </c>
      <c r="J437" s="27">
        <v>0</v>
      </c>
      <c r="K437" s="27">
        <v>70.566666666666663</v>
      </c>
      <c r="L437" s="27">
        <v>1.28</v>
      </c>
      <c r="M437">
        <v>3.81</v>
      </c>
      <c r="N437">
        <v>2.5300000000000002</v>
      </c>
    </row>
    <row r="438" spans="1:15" x14ac:dyDescent="0.2">
      <c r="A438">
        <v>480</v>
      </c>
      <c r="C438" s="22" t="s">
        <v>158</v>
      </c>
      <c r="D438">
        <v>0</v>
      </c>
      <c r="E438" s="24">
        <v>1</v>
      </c>
      <c r="F438" s="25">
        <v>58.56986301369863</v>
      </c>
      <c r="G438" s="26">
        <v>0</v>
      </c>
      <c r="H438" s="24">
        <v>1</v>
      </c>
      <c r="I438" s="27">
        <v>9</v>
      </c>
      <c r="J438" s="27">
        <v>0</v>
      </c>
      <c r="K438" s="27">
        <v>4.0333333333333332</v>
      </c>
      <c r="L438" s="27">
        <v>0.54</v>
      </c>
      <c r="M438" s="27">
        <v>1.49</v>
      </c>
      <c r="N438">
        <v>0.95</v>
      </c>
    </row>
    <row r="439" spans="1:15" x14ac:dyDescent="0.2">
      <c r="A439">
        <v>481</v>
      </c>
      <c r="C439" s="22" t="s">
        <v>158</v>
      </c>
      <c r="D439">
        <v>0</v>
      </c>
      <c r="E439" s="24">
        <v>1</v>
      </c>
      <c r="F439" s="25">
        <v>58.56986301369863</v>
      </c>
      <c r="G439" s="26">
        <v>1</v>
      </c>
      <c r="H439" s="24">
        <v>1</v>
      </c>
      <c r="I439" s="27">
        <v>4.5</v>
      </c>
      <c r="J439" s="27">
        <v>0</v>
      </c>
      <c r="K439" s="27">
        <v>4.0333333333333332</v>
      </c>
      <c r="L439" s="27">
        <v>1.89</v>
      </c>
      <c r="M439" s="27">
        <v>2.88</v>
      </c>
      <c r="N439">
        <v>0.99</v>
      </c>
    </row>
    <row r="440" spans="1:15" x14ac:dyDescent="0.2">
      <c r="A440">
        <v>482</v>
      </c>
      <c r="C440" s="22" t="s">
        <v>1369</v>
      </c>
      <c r="D440">
        <v>0</v>
      </c>
      <c r="E440" s="24">
        <v>2</v>
      </c>
      <c r="F440" s="25">
        <v>47.279452054794518</v>
      </c>
      <c r="G440" s="26">
        <v>1</v>
      </c>
      <c r="H440" s="24">
        <v>1</v>
      </c>
      <c r="I440" s="27">
        <v>8</v>
      </c>
      <c r="J440" s="27">
        <v>0</v>
      </c>
      <c r="K440" s="27">
        <v>4.9666666666666668</v>
      </c>
      <c r="L440" s="27">
        <v>1.94</v>
      </c>
      <c r="M440">
        <v>2.46</v>
      </c>
      <c r="N440">
        <v>0.52</v>
      </c>
      <c r="O440" t="s">
        <v>1732</v>
      </c>
    </row>
    <row r="441" spans="1:15" x14ac:dyDescent="0.2">
      <c r="A441">
        <v>483</v>
      </c>
      <c r="C441" s="22" t="s">
        <v>158</v>
      </c>
      <c r="D441">
        <v>0</v>
      </c>
      <c r="E441" s="24">
        <v>2</v>
      </c>
      <c r="F441" s="25">
        <v>64.515068493150679</v>
      </c>
      <c r="G441" s="26">
        <v>0</v>
      </c>
      <c r="H441" s="24">
        <v>1</v>
      </c>
      <c r="I441" s="27">
        <v>8</v>
      </c>
      <c r="J441" s="27">
        <v>0</v>
      </c>
      <c r="K441" s="27">
        <v>50.733333333333334</v>
      </c>
      <c r="L441" s="27">
        <v>0.40400000000000003</v>
      </c>
      <c r="M441">
        <v>-1.08</v>
      </c>
      <c r="N441">
        <v>-1.484</v>
      </c>
    </row>
    <row r="442" spans="1:15" x14ac:dyDescent="0.2">
      <c r="A442">
        <v>484</v>
      </c>
      <c r="C442" s="22" t="s">
        <v>158</v>
      </c>
      <c r="D442">
        <v>0</v>
      </c>
      <c r="E442" s="24">
        <v>2</v>
      </c>
      <c r="F442" s="25">
        <v>64.515068493150679</v>
      </c>
      <c r="G442" s="26">
        <v>1</v>
      </c>
      <c r="H442" s="24">
        <v>1</v>
      </c>
      <c r="I442" s="27">
        <v>8</v>
      </c>
      <c r="J442" s="27">
        <v>0</v>
      </c>
      <c r="K442" s="27">
        <v>50.733333333333334</v>
      </c>
      <c r="L442" s="27">
        <v>1.05</v>
      </c>
      <c r="M442">
        <v>0.36</v>
      </c>
      <c r="N442">
        <v>-0.69000000000000006</v>
      </c>
    </row>
    <row r="443" spans="1:15" x14ac:dyDescent="0.2">
      <c r="A443">
        <v>485</v>
      </c>
      <c r="C443" s="22" t="s">
        <v>1382</v>
      </c>
      <c r="D443">
        <v>0</v>
      </c>
      <c r="E443" s="24">
        <v>2</v>
      </c>
      <c r="F443" s="25">
        <v>52.698630136986303</v>
      </c>
      <c r="G443" s="26">
        <v>0</v>
      </c>
      <c r="H443" s="24">
        <v>1</v>
      </c>
      <c r="I443" s="27"/>
      <c r="J443" s="27">
        <v>0</v>
      </c>
      <c r="K443" s="27">
        <v>90.766666666666666</v>
      </c>
      <c r="L443" s="27">
        <v>4.8209999999999997</v>
      </c>
      <c r="M443">
        <v>3.25</v>
      </c>
      <c r="N443">
        <v>-1.5709999999999997</v>
      </c>
    </row>
    <row r="444" spans="1:15" x14ac:dyDescent="0.2">
      <c r="A444">
        <v>486</v>
      </c>
      <c r="C444" s="22" t="s">
        <v>1384</v>
      </c>
      <c r="D444">
        <v>0</v>
      </c>
      <c r="E444" s="24">
        <v>2</v>
      </c>
      <c r="F444" s="25">
        <v>52.698630136986303</v>
      </c>
      <c r="G444" s="26">
        <v>1</v>
      </c>
      <c r="H444" s="24">
        <v>1</v>
      </c>
      <c r="I444" s="27">
        <v>5</v>
      </c>
      <c r="J444" s="27">
        <v>0</v>
      </c>
      <c r="K444" s="27">
        <v>28.3</v>
      </c>
      <c r="L444" s="27">
        <v>2.69</v>
      </c>
      <c r="M444">
        <v>2.94</v>
      </c>
      <c r="N444">
        <v>0.25</v>
      </c>
    </row>
    <row r="445" spans="1:15" x14ac:dyDescent="0.2">
      <c r="A445">
        <v>487</v>
      </c>
      <c r="C445" s="22" t="s">
        <v>1389</v>
      </c>
      <c r="D445">
        <v>0</v>
      </c>
      <c r="E445" s="24">
        <v>2</v>
      </c>
      <c r="F445" s="25">
        <v>58.11780821917808</v>
      </c>
      <c r="G445" s="26">
        <v>1</v>
      </c>
      <c r="H445" s="24">
        <v>1</v>
      </c>
      <c r="I445" s="27"/>
      <c r="J445" s="27">
        <v>0</v>
      </c>
      <c r="K445" s="27">
        <v>1.3</v>
      </c>
      <c r="L445" s="27">
        <v>0.91</v>
      </c>
      <c r="M445">
        <v>2.4700000000000002</v>
      </c>
      <c r="N445">
        <v>1.56</v>
      </c>
      <c r="O445" t="s">
        <v>1732</v>
      </c>
    </row>
    <row r="446" spans="1:15" x14ac:dyDescent="0.2">
      <c r="A446">
        <v>488</v>
      </c>
      <c r="C446" s="32" t="s">
        <v>1394</v>
      </c>
      <c r="D446">
        <v>0</v>
      </c>
      <c r="E446" s="24">
        <v>1</v>
      </c>
      <c r="F446" s="25">
        <v>63.594520547945208</v>
      </c>
      <c r="G446" s="26">
        <v>1</v>
      </c>
      <c r="H446" s="24">
        <v>1</v>
      </c>
      <c r="I446" s="27">
        <v>7</v>
      </c>
      <c r="J446" s="27">
        <v>0</v>
      </c>
      <c r="K446" s="27" t="s">
        <v>1729</v>
      </c>
      <c r="L446" s="27">
        <v>1.1319999999999999</v>
      </c>
      <c r="M446">
        <v>1.2</v>
      </c>
      <c r="N446">
        <v>6.800000000000006E-2</v>
      </c>
      <c r="O446" t="s">
        <v>1732</v>
      </c>
    </row>
    <row r="447" spans="1:15" x14ac:dyDescent="0.2">
      <c r="A447">
        <v>489</v>
      </c>
      <c r="C447" s="22" t="s">
        <v>1402</v>
      </c>
      <c r="D447">
        <v>0</v>
      </c>
      <c r="E447" s="24">
        <v>1</v>
      </c>
      <c r="F447" s="25">
        <v>56.131506849315066</v>
      </c>
      <c r="G447" s="26">
        <v>1</v>
      </c>
      <c r="H447" s="24">
        <v>1</v>
      </c>
      <c r="I447" s="27">
        <v>4</v>
      </c>
      <c r="J447" s="27">
        <v>0</v>
      </c>
      <c r="K447" s="27" t="s">
        <v>1729</v>
      </c>
      <c r="L447" s="27">
        <v>2.19</v>
      </c>
      <c r="M447">
        <v>2.5099999999999998</v>
      </c>
      <c r="N447">
        <v>0.31999999999999984</v>
      </c>
      <c r="O447" t="s">
        <v>1732</v>
      </c>
    </row>
    <row r="448" spans="1:15" x14ac:dyDescent="0.2">
      <c r="A448">
        <v>490</v>
      </c>
      <c r="C448" s="22" t="s">
        <v>889</v>
      </c>
      <c r="D448">
        <v>0</v>
      </c>
      <c r="E448" s="24">
        <v>2</v>
      </c>
      <c r="F448" s="25">
        <v>24.021917808219179</v>
      </c>
      <c r="G448" s="26">
        <v>0</v>
      </c>
      <c r="H448" s="24">
        <v>1</v>
      </c>
      <c r="I448" s="27">
        <v>5</v>
      </c>
      <c r="J448" s="27">
        <v>0</v>
      </c>
      <c r="K448" s="27">
        <v>0.23333333333333334</v>
      </c>
      <c r="L448" s="27">
        <v>1.5</v>
      </c>
      <c r="M448">
        <v>2.97</v>
      </c>
      <c r="N448">
        <v>1.4700000000000002</v>
      </c>
      <c r="O448" t="s">
        <v>1732</v>
      </c>
    </row>
    <row r="449" spans="1:15" x14ac:dyDescent="0.2">
      <c r="A449">
        <v>491</v>
      </c>
      <c r="C449" s="22" t="s">
        <v>158</v>
      </c>
      <c r="D449">
        <v>0</v>
      </c>
      <c r="E449" s="24">
        <v>2</v>
      </c>
      <c r="F449" s="25">
        <v>66.9945205479452</v>
      </c>
      <c r="G449" s="26">
        <v>0</v>
      </c>
      <c r="H449" s="24">
        <v>1</v>
      </c>
      <c r="I449" s="27">
        <v>6</v>
      </c>
      <c r="J449" s="27">
        <v>0</v>
      </c>
      <c r="K449" s="27">
        <v>3.4</v>
      </c>
      <c r="L449" s="27">
        <v>0.26600000000000001</v>
      </c>
      <c r="M449">
        <v>1.55</v>
      </c>
      <c r="N449">
        <v>1.284</v>
      </c>
    </row>
    <row r="450" spans="1:15" x14ac:dyDescent="0.2">
      <c r="A450">
        <v>492</v>
      </c>
      <c r="C450" s="22" t="s">
        <v>158</v>
      </c>
      <c r="D450">
        <v>0</v>
      </c>
      <c r="E450" s="24">
        <v>2</v>
      </c>
      <c r="F450" s="25">
        <v>66.9945205479452</v>
      </c>
      <c r="G450" s="26">
        <v>1</v>
      </c>
      <c r="H450" s="24">
        <v>1</v>
      </c>
      <c r="I450" s="27">
        <v>6</v>
      </c>
      <c r="J450" s="27">
        <v>0</v>
      </c>
      <c r="K450" s="27">
        <v>3.4</v>
      </c>
      <c r="L450" s="27">
        <v>3.37</v>
      </c>
      <c r="M450">
        <v>3.15</v>
      </c>
      <c r="N450">
        <v>-0.2200000000000002</v>
      </c>
    </row>
    <row r="451" spans="1:15" x14ac:dyDescent="0.2">
      <c r="A451">
        <v>493</v>
      </c>
      <c r="C451" s="22" t="s">
        <v>931</v>
      </c>
      <c r="D451">
        <v>0</v>
      </c>
      <c r="E451" s="24">
        <v>2</v>
      </c>
      <c r="F451" s="25">
        <v>84.109589041095887</v>
      </c>
      <c r="G451" s="26">
        <v>0</v>
      </c>
      <c r="H451" s="24">
        <v>1</v>
      </c>
      <c r="I451" s="27">
        <v>7</v>
      </c>
      <c r="J451" s="27">
        <v>0</v>
      </c>
      <c r="K451" s="27">
        <v>19.3</v>
      </c>
      <c r="L451" s="27">
        <v>0.47</v>
      </c>
      <c r="M451">
        <v>1.52</v>
      </c>
      <c r="N451">
        <v>1.05</v>
      </c>
      <c r="O451" t="s">
        <v>1732</v>
      </c>
    </row>
    <row r="452" spans="1:15" x14ac:dyDescent="0.2">
      <c r="A452">
        <v>494</v>
      </c>
      <c r="C452" s="22" t="s">
        <v>1424</v>
      </c>
      <c r="D452">
        <v>0</v>
      </c>
      <c r="E452" s="24">
        <v>2</v>
      </c>
      <c r="F452" s="25">
        <v>60.410958904109592</v>
      </c>
      <c r="G452" s="26">
        <v>0</v>
      </c>
      <c r="H452" s="24">
        <v>1</v>
      </c>
      <c r="I452" s="27">
        <v>8</v>
      </c>
      <c r="J452" s="27">
        <v>0</v>
      </c>
      <c r="K452" s="27">
        <v>8.4666666666666668</v>
      </c>
      <c r="L452" s="27">
        <v>3.27</v>
      </c>
      <c r="M452">
        <v>3.15</v>
      </c>
      <c r="N452">
        <v>-0.12000000000000011</v>
      </c>
    </row>
    <row r="453" spans="1:15" x14ac:dyDescent="0.2">
      <c r="A453">
        <v>495</v>
      </c>
      <c r="C453" s="22" t="s">
        <v>1424</v>
      </c>
      <c r="D453">
        <v>0</v>
      </c>
      <c r="E453" s="24">
        <v>2</v>
      </c>
      <c r="F453" s="25">
        <v>60.410958904109592</v>
      </c>
      <c r="G453" s="26">
        <v>1</v>
      </c>
      <c r="H453" s="24">
        <v>1</v>
      </c>
      <c r="I453" s="27">
        <v>4</v>
      </c>
      <c r="J453" s="27">
        <v>0</v>
      </c>
      <c r="K453" s="27" t="s">
        <v>1729</v>
      </c>
      <c r="L453" s="27">
        <v>3.98</v>
      </c>
      <c r="M453">
        <v>3.86</v>
      </c>
      <c r="N453">
        <v>-0.12000000000000011</v>
      </c>
    </row>
    <row r="454" spans="1:15" x14ac:dyDescent="0.2">
      <c r="A454">
        <v>496</v>
      </c>
      <c r="C454" s="22" t="s">
        <v>1428</v>
      </c>
      <c r="D454">
        <v>0</v>
      </c>
      <c r="E454" s="24">
        <v>1</v>
      </c>
      <c r="F454" s="25">
        <v>76.0027397260274</v>
      </c>
      <c r="G454" s="26">
        <v>0</v>
      </c>
      <c r="H454" s="24">
        <v>1</v>
      </c>
      <c r="I454" s="27">
        <v>8</v>
      </c>
      <c r="J454" s="27">
        <v>0</v>
      </c>
      <c r="K454" s="27">
        <v>23.633333333333333</v>
      </c>
      <c r="L454" s="27">
        <v>0.44500000000000001</v>
      </c>
      <c r="M454">
        <v>2.89</v>
      </c>
      <c r="N454">
        <v>2.4450000000000003</v>
      </c>
    </row>
    <row r="455" spans="1:15" x14ac:dyDescent="0.2">
      <c r="A455">
        <v>497</v>
      </c>
      <c r="C455" s="22" t="s">
        <v>1428</v>
      </c>
      <c r="D455">
        <v>0</v>
      </c>
      <c r="E455" s="24">
        <v>1</v>
      </c>
      <c r="F455" s="25">
        <v>76.0027397260274</v>
      </c>
      <c r="G455" s="26">
        <v>1</v>
      </c>
      <c r="H455" s="24">
        <v>1</v>
      </c>
      <c r="I455" s="27">
        <v>8</v>
      </c>
      <c r="J455" s="27">
        <v>0</v>
      </c>
      <c r="K455" s="27">
        <v>23.633333333333333</v>
      </c>
      <c r="L455" s="27">
        <v>0</v>
      </c>
      <c r="M455">
        <v>3.17</v>
      </c>
      <c r="N455">
        <v>3.17</v>
      </c>
    </row>
    <row r="456" spans="1:15" x14ac:dyDescent="0.2">
      <c r="A456">
        <v>498</v>
      </c>
      <c r="C456" s="32" t="s">
        <v>889</v>
      </c>
      <c r="D456">
        <v>0</v>
      </c>
      <c r="E456" s="24">
        <v>2</v>
      </c>
      <c r="F456" s="25">
        <v>56.890410958904113</v>
      </c>
      <c r="G456" s="26">
        <v>0</v>
      </c>
      <c r="H456" s="24">
        <v>1</v>
      </c>
      <c r="I456" s="27"/>
      <c r="J456" s="27">
        <v>0</v>
      </c>
      <c r="K456" s="27"/>
      <c r="L456" s="27">
        <v>2.57</v>
      </c>
      <c r="M456">
        <v>2.98</v>
      </c>
      <c r="N456">
        <v>0.41000000000000014</v>
      </c>
      <c r="O456" t="s">
        <v>1732</v>
      </c>
    </row>
    <row r="457" spans="1:15" x14ac:dyDescent="0.2">
      <c r="A457">
        <v>499</v>
      </c>
      <c r="C457" s="22" t="s">
        <v>1440</v>
      </c>
      <c r="D457">
        <v>0</v>
      </c>
      <c r="E457" s="24">
        <v>1</v>
      </c>
      <c r="F457" s="25">
        <v>66.465753424657535</v>
      </c>
      <c r="G457" s="26">
        <v>0</v>
      </c>
      <c r="H457" s="24">
        <v>1</v>
      </c>
      <c r="I457" s="27">
        <v>8</v>
      </c>
      <c r="J457" s="27">
        <v>0</v>
      </c>
      <c r="K457" s="27">
        <v>3.4333333333333331</v>
      </c>
      <c r="L457" s="27">
        <v>1.45</v>
      </c>
      <c r="M457">
        <v>2.3199999999999998</v>
      </c>
      <c r="N457">
        <v>0.86999999999999988</v>
      </c>
    </row>
    <row r="458" spans="1:15" x14ac:dyDescent="0.2">
      <c r="A458">
        <v>500</v>
      </c>
      <c r="C458" s="22" t="s">
        <v>1440</v>
      </c>
      <c r="D458">
        <v>0</v>
      </c>
      <c r="E458" s="24">
        <v>1</v>
      </c>
      <c r="F458" s="25">
        <v>66.465753424657535</v>
      </c>
      <c r="G458" s="26">
        <v>1</v>
      </c>
      <c r="H458" s="24">
        <v>1</v>
      </c>
      <c r="I458" s="27">
        <v>10</v>
      </c>
      <c r="J458" s="27">
        <v>0</v>
      </c>
      <c r="K458" s="27">
        <v>3.4333333333333331</v>
      </c>
      <c r="L458" s="27">
        <v>1.66</v>
      </c>
      <c r="M458">
        <v>1.89</v>
      </c>
      <c r="N458">
        <v>0.22999999999999998</v>
      </c>
    </row>
    <row r="459" spans="1:15" x14ac:dyDescent="0.2">
      <c r="A459">
        <v>501</v>
      </c>
      <c r="C459" s="22" t="s">
        <v>889</v>
      </c>
      <c r="D459">
        <v>0</v>
      </c>
      <c r="E459" s="24">
        <v>2</v>
      </c>
      <c r="F459" s="25">
        <v>62.230136986301368</v>
      </c>
      <c r="G459" s="26">
        <v>0</v>
      </c>
      <c r="H459" s="24">
        <v>1</v>
      </c>
      <c r="I459" s="27">
        <v>5.5</v>
      </c>
      <c r="J459" s="27">
        <v>0</v>
      </c>
      <c r="K459" s="27">
        <v>1.9333333333333333</v>
      </c>
      <c r="L459" s="27">
        <v>2.65</v>
      </c>
      <c r="M459">
        <v>3.64</v>
      </c>
      <c r="N459">
        <v>0.99000000000000021</v>
      </c>
      <c r="O459" t="s">
        <v>1732</v>
      </c>
    </row>
    <row r="460" spans="1:15" x14ac:dyDescent="0.2">
      <c r="A460">
        <v>502</v>
      </c>
      <c r="C460" s="22" t="s">
        <v>158</v>
      </c>
      <c r="D460">
        <v>0</v>
      </c>
      <c r="E460" s="24">
        <v>2</v>
      </c>
      <c r="F460" s="25">
        <v>70.939726027397256</v>
      </c>
      <c r="G460" s="26">
        <v>0</v>
      </c>
      <c r="H460" s="24">
        <v>1</v>
      </c>
      <c r="I460" s="27">
        <v>4</v>
      </c>
      <c r="J460" s="27">
        <v>0</v>
      </c>
      <c r="K460" s="27">
        <v>9.4</v>
      </c>
      <c r="L460" s="27">
        <v>2.77</v>
      </c>
      <c r="M460">
        <v>2.67</v>
      </c>
      <c r="N460">
        <v>-0.10000000000000009</v>
      </c>
    </row>
    <row r="461" spans="1:15" x14ac:dyDescent="0.2">
      <c r="A461">
        <v>503</v>
      </c>
      <c r="C461" s="22" t="s">
        <v>158</v>
      </c>
      <c r="D461">
        <v>0</v>
      </c>
      <c r="E461" s="24">
        <v>2</v>
      </c>
      <c r="F461" s="25">
        <v>70.939726027397256</v>
      </c>
      <c r="G461" s="26">
        <v>1</v>
      </c>
      <c r="H461" s="24">
        <v>1</v>
      </c>
      <c r="I461" s="27">
        <v>7.5</v>
      </c>
      <c r="J461" s="27">
        <v>0</v>
      </c>
      <c r="K461" s="27">
        <v>-45.6</v>
      </c>
      <c r="L461" s="27">
        <v>0.49299999999999999</v>
      </c>
      <c r="M461">
        <v>2.15</v>
      </c>
      <c r="N461">
        <v>1.657</v>
      </c>
    </row>
    <row r="462" spans="1:15" x14ac:dyDescent="0.2">
      <c r="A462">
        <v>504</v>
      </c>
      <c r="C462" s="32" t="s">
        <v>1455</v>
      </c>
      <c r="D462">
        <v>0</v>
      </c>
      <c r="E462" s="24">
        <v>2</v>
      </c>
      <c r="F462" s="25">
        <v>36.967123287671235</v>
      </c>
      <c r="G462" s="26">
        <v>0</v>
      </c>
      <c r="H462" s="24">
        <v>1</v>
      </c>
      <c r="I462" s="27">
        <v>5</v>
      </c>
      <c r="J462" s="27">
        <v>0</v>
      </c>
      <c r="K462" s="27">
        <v>0.43333333333333335</v>
      </c>
      <c r="L462" s="27">
        <v>3.58</v>
      </c>
      <c r="M462">
        <v>4.5199999999999996</v>
      </c>
      <c r="N462">
        <v>0.9399999999999995</v>
      </c>
    </row>
    <row r="463" spans="1:15" x14ac:dyDescent="0.2">
      <c r="A463">
        <v>505</v>
      </c>
      <c r="C463" s="32" t="s">
        <v>1455</v>
      </c>
      <c r="D463">
        <v>0</v>
      </c>
      <c r="E463" s="24">
        <v>2</v>
      </c>
      <c r="F463" s="25">
        <v>36.967123287671235</v>
      </c>
      <c r="G463" s="26">
        <v>1</v>
      </c>
      <c r="H463" s="24">
        <v>1</v>
      </c>
      <c r="I463" s="27">
        <v>4</v>
      </c>
      <c r="J463" s="27">
        <v>0</v>
      </c>
      <c r="K463" s="27">
        <v>46.56666666666667</v>
      </c>
      <c r="L463" s="27">
        <v>1.903</v>
      </c>
      <c r="M463">
        <v>4.62</v>
      </c>
      <c r="N463">
        <v>2.7170000000000001</v>
      </c>
    </row>
    <row r="464" spans="1:15" x14ac:dyDescent="0.2">
      <c r="A464">
        <v>506</v>
      </c>
      <c r="C464" s="22" t="s">
        <v>1461</v>
      </c>
      <c r="D464">
        <v>0</v>
      </c>
      <c r="E464" s="24">
        <v>2</v>
      </c>
      <c r="F464" s="25">
        <v>66.443835616438349</v>
      </c>
      <c r="G464" s="26">
        <v>0</v>
      </c>
      <c r="H464" s="24">
        <v>1</v>
      </c>
      <c r="I464" s="27">
        <v>7</v>
      </c>
      <c r="J464" s="27">
        <v>0</v>
      </c>
      <c r="K464" s="27">
        <v>1.5666666666666667</v>
      </c>
      <c r="L464" s="27">
        <v>0.24</v>
      </c>
      <c r="M464">
        <v>-0.47</v>
      </c>
      <c r="N464">
        <v>-0.71</v>
      </c>
    </row>
    <row r="465" spans="1:15" x14ac:dyDescent="0.2">
      <c r="A465">
        <v>507</v>
      </c>
      <c r="C465" s="22" t="s">
        <v>1461</v>
      </c>
      <c r="D465">
        <v>0</v>
      </c>
      <c r="E465" s="24">
        <v>2</v>
      </c>
      <c r="F465" s="25">
        <v>66.443835616438349</v>
      </c>
      <c r="G465" s="26">
        <v>1</v>
      </c>
      <c r="H465" s="24">
        <v>1</v>
      </c>
      <c r="I465" s="27">
        <v>6</v>
      </c>
      <c r="J465" s="27">
        <v>0</v>
      </c>
      <c r="K465" s="27">
        <v>34</v>
      </c>
      <c r="L465" s="27">
        <v>0.54</v>
      </c>
      <c r="M465">
        <v>1.77</v>
      </c>
      <c r="N465">
        <v>1.23</v>
      </c>
    </row>
    <row r="466" spans="1:15" x14ac:dyDescent="0.2">
      <c r="A466">
        <v>508</v>
      </c>
      <c r="C466" s="22" t="s">
        <v>1467</v>
      </c>
      <c r="D466">
        <v>0</v>
      </c>
      <c r="E466" s="24">
        <v>1</v>
      </c>
      <c r="F466" s="25">
        <v>83.663013698630138</v>
      </c>
      <c r="G466" s="26">
        <v>0</v>
      </c>
      <c r="H466" s="24">
        <v>1</v>
      </c>
      <c r="I466" s="27">
        <v>8</v>
      </c>
      <c r="J466" s="27">
        <v>0</v>
      </c>
      <c r="K466" s="27">
        <v>3.7666666666666666</v>
      </c>
      <c r="L466" s="27">
        <v>2.42</v>
      </c>
      <c r="M466">
        <v>2.78</v>
      </c>
      <c r="N466">
        <v>0.35999999999999988</v>
      </c>
      <c r="O466" t="s">
        <v>1732</v>
      </c>
    </row>
    <row r="467" spans="1:15" x14ac:dyDescent="0.2">
      <c r="A467">
        <v>509</v>
      </c>
      <c r="C467" s="22" t="s">
        <v>1467</v>
      </c>
      <c r="D467">
        <v>0</v>
      </c>
      <c r="E467" s="24">
        <v>1</v>
      </c>
      <c r="F467" s="25">
        <v>83.663013698630138</v>
      </c>
      <c r="G467" s="26">
        <v>1</v>
      </c>
      <c r="H467" s="24">
        <v>1</v>
      </c>
      <c r="I467" s="27">
        <v>6</v>
      </c>
      <c r="J467" s="27">
        <v>0</v>
      </c>
      <c r="K467" s="27">
        <v>40.56666666666667</v>
      </c>
      <c r="L467" s="27">
        <v>2.42</v>
      </c>
      <c r="M467">
        <v>2.4500000000000002</v>
      </c>
      <c r="N467">
        <v>3.0000000000000249E-2</v>
      </c>
      <c r="O467" t="s">
        <v>1732</v>
      </c>
    </row>
    <row r="468" spans="1:15" x14ac:dyDescent="0.2">
      <c r="A468">
        <v>510</v>
      </c>
      <c r="C468" s="22" t="s">
        <v>469</v>
      </c>
      <c r="D468">
        <v>0</v>
      </c>
      <c r="E468" s="24">
        <v>1</v>
      </c>
      <c r="F468" s="25">
        <v>51.821917808219176</v>
      </c>
      <c r="G468" s="26">
        <v>1</v>
      </c>
      <c r="H468" s="24">
        <v>1</v>
      </c>
      <c r="I468" s="27">
        <v>5.5</v>
      </c>
      <c r="J468" s="27">
        <v>0</v>
      </c>
      <c r="K468" s="27" t="s">
        <v>1729</v>
      </c>
      <c r="L468" s="27">
        <v>1.82</v>
      </c>
      <c r="M468">
        <v>2.27</v>
      </c>
      <c r="N468">
        <v>0.44999999999999996</v>
      </c>
      <c r="O468" t="s">
        <v>1732</v>
      </c>
    </row>
    <row r="469" spans="1:15" x14ac:dyDescent="0.2">
      <c r="A469">
        <v>511</v>
      </c>
      <c r="C469" s="22" t="s">
        <v>158</v>
      </c>
      <c r="D469">
        <v>0</v>
      </c>
      <c r="E469" s="24">
        <v>1</v>
      </c>
      <c r="F469" s="25">
        <v>62.356164383561641</v>
      </c>
      <c r="G469" s="26">
        <v>0</v>
      </c>
      <c r="H469" s="24">
        <v>1</v>
      </c>
      <c r="I469" s="27">
        <v>8</v>
      </c>
      <c r="J469" s="27">
        <v>0</v>
      </c>
      <c r="K469" s="27">
        <v>81.733333333333334</v>
      </c>
      <c r="L469" s="27">
        <v>0.82</v>
      </c>
      <c r="M469">
        <v>1.69</v>
      </c>
      <c r="N469">
        <v>0.87</v>
      </c>
    </row>
    <row r="470" spans="1:15" x14ac:dyDescent="0.2">
      <c r="A470">
        <v>512</v>
      </c>
      <c r="C470" s="22" t="s">
        <v>158</v>
      </c>
      <c r="D470">
        <v>0</v>
      </c>
      <c r="E470" s="24">
        <v>1</v>
      </c>
      <c r="F470" s="25">
        <v>62.356164383561641</v>
      </c>
      <c r="G470" s="26">
        <v>1</v>
      </c>
      <c r="H470" s="24">
        <v>1</v>
      </c>
      <c r="I470" s="27">
        <v>8</v>
      </c>
      <c r="J470" s="27">
        <v>0</v>
      </c>
      <c r="K470" s="27">
        <v>81.733333333333334</v>
      </c>
      <c r="L470" s="27">
        <v>0.87</v>
      </c>
      <c r="M470">
        <v>2.1</v>
      </c>
      <c r="N470">
        <v>1.23</v>
      </c>
    </row>
    <row r="471" spans="1:15" x14ac:dyDescent="0.2">
      <c r="A471">
        <v>513</v>
      </c>
      <c r="C471" s="22" t="s">
        <v>1482</v>
      </c>
      <c r="D471">
        <v>0</v>
      </c>
      <c r="E471" s="24">
        <v>2</v>
      </c>
      <c r="F471" s="25">
        <v>77.852054794520555</v>
      </c>
      <c r="G471" s="26">
        <v>0</v>
      </c>
      <c r="H471" s="24">
        <v>1</v>
      </c>
      <c r="I471" s="27">
        <v>10</v>
      </c>
      <c r="J471" s="27">
        <v>0</v>
      </c>
      <c r="K471" s="27">
        <v>1.0333333333333334</v>
      </c>
      <c r="L471" s="27">
        <v>2.06</v>
      </c>
      <c r="M471">
        <v>4.5999999999999996</v>
      </c>
      <c r="N471">
        <v>2.5399999999999996</v>
      </c>
    </row>
    <row r="472" spans="1:15" x14ac:dyDescent="0.2">
      <c r="A472">
        <v>514</v>
      </c>
      <c r="C472" s="22" t="s">
        <v>1482</v>
      </c>
      <c r="D472">
        <v>0</v>
      </c>
      <c r="E472" s="24">
        <v>2</v>
      </c>
      <c r="F472" s="25">
        <v>77.852054794520555</v>
      </c>
      <c r="G472" s="26">
        <v>1</v>
      </c>
      <c r="H472" s="24">
        <v>1</v>
      </c>
      <c r="I472" s="27">
        <v>6</v>
      </c>
      <c r="J472" s="27">
        <v>0</v>
      </c>
      <c r="K472" s="27">
        <v>52.966666666666669</v>
      </c>
      <c r="L472" s="27">
        <v>1.69</v>
      </c>
      <c r="M472">
        <v>3.45</v>
      </c>
      <c r="N472">
        <v>1.7600000000000002</v>
      </c>
    </row>
    <row r="473" spans="1:15" x14ac:dyDescent="0.2">
      <c r="A473">
        <v>517</v>
      </c>
      <c r="C473" s="22" t="s">
        <v>1490</v>
      </c>
      <c r="D473">
        <v>0</v>
      </c>
      <c r="E473" s="24">
        <v>2</v>
      </c>
      <c r="F473" s="25">
        <v>52.358904109589041</v>
      </c>
      <c r="G473" s="26">
        <v>0</v>
      </c>
      <c r="H473" s="24">
        <v>1</v>
      </c>
      <c r="I473" s="27">
        <v>7</v>
      </c>
      <c r="J473" s="27">
        <v>0</v>
      </c>
      <c r="K473" s="27">
        <v>3.1333333333333333</v>
      </c>
      <c r="L473" s="27">
        <v>1.1759999999999999</v>
      </c>
      <c r="M473" s="27">
        <v>3.181</v>
      </c>
      <c r="N473">
        <v>2.0049999999999999</v>
      </c>
    </row>
    <row r="474" spans="1:15" x14ac:dyDescent="0.2">
      <c r="A474">
        <v>518</v>
      </c>
      <c r="C474" s="22" t="s">
        <v>1490</v>
      </c>
      <c r="D474">
        <v>0</v>
      </c>
      <c r="E474" s="24">
        <v>2</v>
      </c>
      <c r="F474" s="25">
        <v>52.358904109589041</v>
      </c>
      <c r="G474" s="26">
        <v>1</v>
      </c>
      <c r="H474" s="24">
        <v>1</v>
      </c>
      <c r="I474" s="27">
        <v>5</v>
      </c>
      <c r="J474" s="27">
        <v>0</v>
      </c>
      <c r="K474" s="27">
        <v>3.1333333333333333</v>
      </c>
      <c r="L474" s="27">
        <v>2.83</v>
      </c>
      <c r="M474" s="27">
        <v>3.78</v>
      </c>
      <c r="N474">
        <v>0.94999999999999973</v>
      </c>
    </row>
    <row r="475" spans="1:15" x14ac:dyDescent="0.2">
      <c r="A475">
        <v>519</v>
      </c>
      <c r="C475" s="22" t="s">
        <v>158</v>
      </c>
      <c r="D475">
        <v>0</v>
      </c>
      <c r="E475" s="24">
        <v>2</v>
      </c>
      <c r="F475" s="25">
        <v>38.397260273972606</v>
      </c>
      <c r="G475" s="26">
        <v>0</v>
      </c>
      <c r="H475" s="24">
        <v>1</v>
      </c>
      <c r="I475" s="27">
        <v>9</v>
      </c>
      <c r="J475" s="27">
        <v>0</v>
      </c>
      <c r="K475" s="27">
        <v>85.7</v>
      </c>
      <c r="L475" s="27">
        <v>1.4550000000000001</v>
      </c>
      <c r="M475">
        <v>1.07</v>
      </c>
      <c r="N475">
        <v>-0.38500000000000001</v>
      </c>
    </row>
    <row r="476" spans="1:15" x14ac:dyDescent="0.2">
      <c r="A476">
        <v>520</v>
      </c>
      <c r="C476" s="22" t="s">
        <v>158</v>
      </c>
      <c r="D476">
        <v>0</v>
      </c>
      <c r="E476" s="24">
        <v>2</v>
      </c>
      <c r="F476" s="25">
        <v>38.397260273972606</v>
      </c>
      <c r="G476" s="26">
        <v>1</v>
      </c>
      <c r="H476" s="24">
        <v>1</v>
      </c>
      <c r="I476" s="27">
        <v>7</v>
      </c>
      <c r="J476" s="27">
        <v>0</v>
      </c>
      <c r="K476" s="27">
        <v>38.1</v>
      </c>
      <c r="L476" s="27">
        <v>2.33</v>
      </c>
      <c r="M476">
        <v>0.9</v>
      </c>
      <c r="N476">
        <v>-1.4300000000000002</v>
      </c>
    </row>
    <row r="477" spans="1:15" x14ac:dyDescent="0.2">
      <c r="A477">
        <v>522</v>
      </c>
      <c r="C477" s="22" t="s">
        <v>1508</v>
      </c>
      <c r="D477">
        <v>0</v>
      </c>
      <c r="E477" s="24">
        <v>2</v>
      </c>
      <c r="F477" s="25">
        <v>72.783561643835611</v>
      </c>
      <c r="G477" s="26">
        <v>0</v>
      </c>
      <c r="H477" s="24">
        <v>1</v>
      </c>
      <c r="I477" s="27">
        <v>8</v>
      </c>
      <c r="J477" s="27">
        <v>0</v>
      </c>
      <c r="K477" s="27">
        <v>3.0666666666666669</v>
      </c>
      <c r="L477" s="27">
        <v>3.31</v>
      </c>
      <c r="M477">
        <v>4.41</v>
      </c>
      <c r="N477">
        <v>1.1000000000000001</v>
      </c>
    </row>
    <row r="478" spans="1:15" x14ac:dyDescent="0.2">
      <c r="A478">
        <v>523</v>
      </c>
      <c r="C478" s="22" t="s">
        <v>1508</v>
      </c>
      <c r="D478">
        <v>0</v>
      </c>
      <c r="E478" s="24">
        <v>2</v>
      </c>
      <c r="F478" s="25">
        <v>72.783561643835611</v>
      </c>
      <c r="G478" s="26">
        <v>1</v>
      </c>
      <c r="H478" s="24">
        <v>1</v>
      </c>
      <c r="I478" s="27">
        <v>7</v>
      </c>
      <c r="J478" s="27">
        <v>0</v>
      </c>
      <c r="K478" s="27">
        <v>32.299999999999997</v>
      </c>
      <c r="L478" s="27">
        <v>3.18</v>
      </c>
      <c r="M478">
        <v>4.07</v>
      </c>
      <c r="N478">
        <v>0.89000000000000012</v>
      </c>
    </row>
    <row r="479" spans="1:15" x14ac:dyDescent="0.2">
      <c r="A479">
        <v>524</v>
      </c>
      <c r="C479" s="22" t="s">
        <v>158</v>
      </c>
      <c r="D479">
        <v>0</v>
      </c>
      <c r="E479" s="24">
        <v>2</v>
      </c>
      <c r="F479" s="25">
        <v>38.156164383561645</v>
      </c>
      <c r="G479" s="26">
        <v>0</v>
      </c>
      <c r="H479" s="24">
        <v>1</v>
      </c>
      <c r="I479" s="27">
        <v>8</v>
      </c>
      <c r="J479" s="27">
        <v>0</v>
      </c>
      <c r="K479" s="27">
        <v>3.4333333333333331</v>
      </c>
      <c r="L479" s="27">
        <v>0.85</v>
      </c>
      <c r="M479">
        <v>1.56</v>
      </c>
      <c r="N479">
        <v>0.71000000000000008</v>
      </c>
    </row>
    <row r="480" spans="1:15" x14ac:dyDescent="0.2">
      <c r="A480">
        <v>525</v>
      </c>
      <c r="C480" s="22" t="s">
        <v>158</v>
      </c>
      <c r="D480">
        <v>0</v>
      </c>
      <c r="E480" s="24">
        <v>2</v>
      </c>
      <c r="F480" s="25">
        <v>38.156164383561645</v>
      </c>
      <c r="G480" s="26">
        <v>1</v>
      </c>
      <c r="H480" s="24">
        <v>1</v>
      </c>
      <c r="I480" s="27">
        <v>3.5</v>
      </c>
      <c r="J480" s="27">
        <v>0</v>
      </c>
      <c r="K480" s="27">
        <v>3.4333333333333331</v>
      </c>
      <c r="L480" s="27">
        <v>2.94</v>
      </c>
      <c r="M480">
        <v>2.27</v>
      </c>
      <c r="N480">
        <v>-0.66999999999999993</v>
      </c>
    </row>
    <row r="481" spans="1:15" x14ac:dyDescent="0.2">
      <c r="A481">
        <v>526</v>
      </c>
      <c r="C481" s="22" t="s">
        <v>1522</v>
      </c>
      <c r="D481">
        <v>0</v>
      </c>
      <c r="E481" s="24">
        <v>1</v>
      </c>
      <c r="F481" s="25">
        <v>58.909589041095892</v>
      </c>
      <c r="G481" s="26">
        <v>0</v>
      </c>
      <c r="H481" s="24">
        <v>1</v>
      </c>
      <c r="I481" s="27">
        <v>6</v>
      </c>
      <c r="J481" s="27">
        <v>0</v>
      </c>
      <c r="K481" s="27">
        <v>0.2</v>
      </c>
      <c r="L481" s="27">
        <v>0.87</v>
      </c>
      <c r="M481">
        <v>1.0900000000000001</v>
      </c>
      <c r="N481">
        <v>0.22000000000000008</v>
      </c>
      <c r="O481" t="s">
        <v>1732</v>
      </c>
    </row>
    <row r="482" spans="1:15" x14ac:dyDescent="0.2">
      <c r="A482">
        <v>527</v>
      </c>
      <c r="C482" s="22" t="s">
        <v>1527</v>
      </c>
      <c r="D482">
        <v>0</v>
      </c>
      <c r="E482" s="24">
        <v>1</v>
      </c>
      <c r="F482" s="25">
        <v>66.367123287671234</v>
      </c>
      <c r="G482" s="26">
        <v>0</v>
      </c>
      <c r="H482" s="24">
        <v>1</v>
      </c>
      <c r="I482" s="27">
        <v>7</v>
      </c>
      <c r="J482" s="27">
        <v>0</v>
      </c>
      <c r="K482" s="27">
        <v>4</v>
      </c>
      <c r="L482" s="27">
        <v>1.95</v>
      </c>
      <c r="M482" s="27">
        <v>4.4969999999999999</v>
      </c>
      <c r="N482">
        <v>2.5469999999999997</v>
      </c>
    </row>
    <row r="483" spans="1:15" x14ac:dyDescent="0.2">
      <c r="A483">
        <v>528</v>
      </c>
      <c r="C483" s="22" t="s">
        <v>1527</v>
      </c>
      <c r="D483">
        <v>0</v>
      </c>
      <c r="E483" s="24">
        <v>1</v>
      </c>
      <c r="F483" s="25">
        <v>66.367123287671234</v>
      </c>
      <c r="G483" s="26">
        <v>1</v>
      </c>
      <c r="H483" s="24">
        <v>1</v>
      </c>
      <c r="I483" s="27">
        <v>7</v>
      </c>
      <c r="J483" s="27">
        <v>0</v>
      </c>
      <c r="K483" s="27">
        <v>4</v>
      </c>
      <c r="L483" s="27">
        <v>1.55</v>
      </c>
      <c r="M483" s="27">
        <v>4.3899999999999997</v>
      </c>
      <c r="N483">
        <v>2.84</v>
      </c>
    </row>
    <row r="484" spans="1:15" x14ac:dyDescent="0.2">
      <c r="A484">
        <v>529</v>
      </c>
      <c r="C484" s="22" t="s">
        <v>1535</v>
      </c>
      <c r="D484">
        <v>0</v>
      </c>
      <c r="E484" s="24">
        <v>2</v>
      </c>
      <c r="F484" s="25">
        <v>51.178082191780824</v>
      </c>
      <c r="G484" s="26">
        <v>1</v>
      </c>
      <c r="H484" s="24">
        <v>1</v>
      </c>
      <c r="I484" s="27">
        <v>4</v>
      </c>
      <c r="J484" s="27">
        <v>0</v>
      </c>
      <c r="K484" s="27">
        <v>11.733333333333333</v>
      </c>
      <c r="L484" s="27">
        <v>1.59</v>
      </c>
      <c r="M484">
        <v>0.93</v>
      </c>
      <c r="N484">
        <v>-0.66</v>
      </c>
      <c r="O484" t="s">
        <v>1732</v>
      </c>
    </row>
    <row r="485" spans="1:15" x14ac:dyDescent="0.2">
      <c r="A485">
        <v>530</v>
      </c>
      <c r="C485" s="22" t="s">
        <v>1541</v>
      </c>
      <c r="D485">
        <v>0</v>
      </c>
      <c r="E485" s="24">
        <v>2</v>
      </c>
      <c r="F485" s="25">
        <v>75.558904109589037</v>
      </c>
      <c r="G485" s="26">
        <v>0</v>
      </c>
      <c r="H485" s="24">
        <v>1</v>
      </c>
      <c r="I485" s="27">
        <v>6</v>
      </c>
      <c r="J485" s="27">
        <v>0</v>
      </c>
      <c r="K485" s="27">
        <v>2</v>
      </c>
      <c r="L485" s="27">
        <v>2.0409999999999999</v>
      </c>
      <c r="M485">
        <v>3.39</v>
      </c>
      <c r="N485">
        <v>1.3490000000000002</v>
      </c>
    </row>
    <row r="486" spans="1:15" x14ac:dyDescent="0.2">
      <c r="A486">
        <v>531</v>
      </c>
      <c r="C486" s="22" t="s">
        <v>1541</v>
      </c>
      <c r="D486">
        <v>0</v>
      </c>
      <c r="E486" s="24">
        <v>2</v>
      </c>
      <c r="F486" s="25">
        <v>75.558904109589037</v>
      </c>
      <c r="G486" s="26">
        <v>1</v>
      </c>
      <c r="H486" s="24">
        <v>1</v>
      </c>
      <c r="I486" s="27">
        <v>8</v>
      </c>
      <c r="J486" s="27">
        <v>0</v>
      </c>
      <c r="K486" s="27">
        <v>2</v>
      </c>
      <c r="L486" s="27">
        <v>1.85</v>
      </c>
      <c r="M486">
        <v>2.82</v>
      </c>
      <c r="N486">
        <v>0.96999999999999975</v>
      </c>
    </row>
    <row r="487" spans="1:15" x14ac:dyDescent="0.2">
      <c r="A487">
        <v>532</v>
      </c>
      <c r="C487" s="22" t="s">
        <v>1547</v>
      </c>
      <c r="D487">
        <v>0</v>
      </c>
      <c r="E487" s="24">
        <v>2</v>
      </c>
      <c r="F487" s="25">
        <v>69.276712328767118</v>
      </c>
      <c r="G487" s="26">
        <v>0</v>
      </c>
      <c r="H487" s="24">
        <v>1</v>
      </c>
      <c r="I487" s="27">
        <v>5.5</v>
      </c>
      <c r="J487" s="27">
        <v>0</v>
      </c>
      <c r="K487" s="27">
        <v>5.2666666666666666</v>
      </c>
      <c r="L487" s="27">
        <v>1.26</v>
      </c>
      <c r="M487" s="27">
        <v>2.0099999999999998</v>
      </c>
      <c r="N487">
        <v>0.74999999999999978</v>
      </c>
    </row>
    <row r="488" spans="1:15" x14ac:dyDescent="0.2">
      <c r="A488">
        <v>533</v>
      </c>
      <c r="C488" s="22" t="s">
        <v>1547</v>
      </c>
      <c r="D488">
        <v>0</v>
      </c>
      <c r="E488" s="24">
        <v>2</v>
      </c>
      <c r="F488" s="25">
        <v>69.276712328767118</v>
      </c>
      <c r="G488" s="26">
        <v>1</v>
      </c>
      <c r="H488" s="24">
        <v>1</v>
      </c>
      <c r="I488" s="27">
        <v>8</v>
      </c>
      <c r="J488" s="27">
        <v>0</v>
      </c>
      <c r="K488" s="27">
        <v>43.43333333333333</v>
      </c>
      <c r="L488" s="27">
        <v>0</v>
      </c>
      <c r="M488">
        <v>1.64</v>
      </c>
      <c r="N488">
        <v>1.64</v>
      </c>
    </row>
    <row r="489" spans="1:15" x14ac:dyDescent="0.2">
      <c r="A489">
        <v>534</v>
      </c>
      <c r="C489" s="22" t="s">
        <v>479</v>
      </c>
      <c r="D489">
        <v>0</v>
      </c>
      <c r="E489" s="24">
        <v>2</v>
      </c>
      <c r="F489" s="25">
        <v>76.104109589041101</v>
      </c>
      <c r="G489" s="26">
        <v>0</v>
      </c>
      <c r="H489" s="24">
        <v>1</v>
      </c>
      <c r="I489" s="27">
        <v>6</v>
      </c>
      <c r="J489" s="27">
        <v>0</v>
      </c>
      <c r="K489" s="27">
        <v>3.0666666666666669</v>
      </c>
      <c r="L489" s="27">
        <v>1.66</v>
      </c>
      <c r="M489">
        <v>4.55</v>
      </c>
      <c r="N489">
        <v>2.8899999999999997</v>
      </c>
    </row>
    <row r="490" spans="1:15" x14ac:dyDescent="0.2">
      <c r="A490">
        <v>535</v>
      </c>
      <c r="C490" s="22" t="s">
        <v>479</v>
      </c>
      <c r="D490">
        <v>0</v>
      </c>
      <c r="E490" s="24">
        <v>2</v>
      </c>
      <c r="F490" s="25">
        <v>76.104109589041101</v>
      </c>
      <c r="G490" s="26">
        <v>1</v>
      </c>
      <c r="H490" s="24">
        <v>1</v>
      </c>
      <c r="I490" s="27">
        <v>8</v>
      </c>
      <c r="J490" s="27">
        <v>0</v>
      </c>
      <c r="K490" s="27">
        <v>0.16666666666666666</v>
      </c>
      <c r="L490" s="27">
        <v>1.1100000000000001</v>
      </c>
      <c r="M490">
        <v>3.82</v>
      </c>
      <c r="N490">
        <v>2.71</v>
      </c>
    </row>
    <row r="491" spans="1:15" x14ac:dyDescent="0.2">
      <c r="A491">
        <v>536</v>
      </c>
      <c r="C491" s="22" t="s">
        <v>1559</v>
      </c>
      <c r="D491">
        <v>0</v>
      </c>
      <c r="E491" s="24">
        <v>1</v>
      </c>
      <c r="F491" s="25">
        <v>66.802739726027397</v>
      </c>
      <c r="G491" s="26">
        <v>0</v>
      </c>
      <c r="H491" s="24">
        <v>1</v>
      </c>
      <c r="I491" s="27">
        <v>6</v>
      </c>
      <c r="J491" s="27">
        <v>0</v>
      </c>
      <c r="K491" s="27">
        <v>4.0666666666666664</v>
      </c>
      <c r="L491" s="27">
        <v>0.2</v>
      </c>
      <c r="M491">
        <v>2.21</v>
      </c>
      <c r="N491">
        <v>2.0099999999999998</v>
      </c>
    </row>
    <row r="492" spans="1:15" x14ac:dyDescent="0.2">
      <c r="A492">
        <v>537</v>
      </c>
      <c r="C492" s="22" t="s">
        <v>1559</v>
      </c>
      <c r="D492">
        <v>0</v>
      </c>
      <c r="E492" s="24">
        <v>1</v>
      </c>
      <c r="F492" s="25">
        <v>66.802739726027397</v>
      </c>
      <c r="G492" s="26">
        <v>1</v>
      </c>
      <c r="H492" s="24">
        <v>1</v>
      </c>
      <c r="I492" s="27">
        <v>8</v>
      </c>
      <c r="J492" s="27">
        <v>0</v>
      </c>
      <c r="K492" s="27">
        <v>-12.466666666666667</v>
      </c>
      <c r="L492" s="27">
        <v>0.46</v>
      </c>
      <c r="M492">
        <v>3.54</v>
      </c>
      <c r="N492">
        <v>3.08</v>
      </c>
    </row>
    <row r="493" spans="1:15" x14ac:dyDescent="0.2">
      <c r="A493">
        <v>538</v>
      </c>
      <c r="C493" s="22" t="s">
        <v>1564</v>
      </c>
      <c r="D493">
        <v>0</v>
      </c>
      <c r="E493" s="24">
        <v>2</v>
      </c>
      <c r="F493" s="25">
        <v>83.805479452054797</v>
      </c>
      <c r="G493" s="26">
        <v>0</v>
      </c>
      <c r="H493" s="24">
        <v>1</v>
      </c>
      <c r="I493" s="27">
        <v>9</v>
      </c>
      <c r="J493" s="27">
        <v>0</v>
      </c>
      <c r="K493" s="27">
        <v>4.9333333333333336</v>
      </c>
      <c r="L493" s="27">
        <v>0</v>
      </c>
      <c r="M493">
        <v>1.43</v>
      </c>
      <c r="N493">
        <v>1.43</v>
      </c>
    </row>
    <row r="494" spans="1:15" x14ac:dyDescent="0.2">
      <c r="A494">
        <v>539</v>
      </c>
      <c r="C494" s="22" t="s">
        <v>1564</v>
      </c>
      <c r="D494">
        <v>0</v>
      </c>
      <c r="E494" s="24">
        <v>2</v>
      </c>
      <c r="F494" s="25">
        <v>83.805479452054797</v>
      </c>
      <c r="G494" s="26">
        <v>1</v>
      </c>
      <c r="H494" s="24">
        <v>1</v>
      </c>
      <c r="I494" s="27">
        <v>8</v>
      </c>
      <c r="J494" s="27">
        <v>0</v>
      </c>
      <c r="K494" s="27">
        <v>4.9333333333333336</v>
      </c>
      <c r="L494" s="27">
        <v>0</v>
      </c>
      <c r="M494">
        <v>1.71</v>
      </c>
      <c r="N494">
        <v>1.71</v>
      </c>
    </row>
    <row r="495" spans="1:15" x14ac:dyDescent="0.2">
      <c r="A495">
        <v>540</v>
      </c>
      <c r="C495" s="22" t="s">
        <v>1569</v>
      </c>
      <c r="D495">
        <v>0</v>
      </c>
      <c r="E495" s="24">
        <v>1</v>
      </c>
      <c r="F495" s="25">
        <v>50.528767123287672</v>
      </c>
      <c r="G495" s="26">
        <v>0</v>
      </c>
      <c r="H495" s="24">
        <v>1</v>
      </c>
      <c r="I495" s="27">
        <v>7.5</v>
      </c>
      <c r="J495" s="27">
        <v>0</v>
      </c>
      <c r="K495" s="27">
        <v>17.033333333333335</v>
      </c>
      <c r="L495" s="27">
        <v>1.75</v>
      </c>
      <c r="M495">
        <v>1.04</v>
      </c>
      <c r="N495">
        <v>-0.71</v>
      </c>
    </row>
    <row r="496" spans="1:15" x14ac:dyDescent="0.2">
      <c r="A496">
        <v>541</v>
      </c>
      <c r="C496" s="22" t="s">
        <v>1569</v>
      </c>
      <c r="D496">
        <v>0</v>
      </c>
      <c r="E496" s="24">
        <v>1</v>
      </c>
      <c r="F496" s="25">
        <v>50.528767123287672</v>
      </c>
      <c r="G496" s="26">
        <v>1</v>
      </c>
      <c r="H496" s="24">
        <v>1</v>
      </c>
      <c r="I496" s="27">
        <v>7</v>
      </c>
      <c r="J496" s="27">
        <v>0</v>
      </c>
      <c r="K496" s="27">
        <v>35.700000000000003</v>
      </c>
      <c r="L496" s="27">
        <v>1.84</v>
      </c>
      <c r="M496">
        <v>2.15</v>
      </c>
      <c r="N496">
        <v>0.30999999999999983</v>
      </c>
    </row>
    <row r="497" spans="1:15" x14ac:dyDescent="0.2">
      <c r="A497">
        <v>542</v>
      </c>
      <c r="C497" s="22" t="s">
        <v>158</v>
      </c>
      <c r="D497">
        <v>0</v>
      </c>
      <c r="E497" s="24">
        <v>1</v>
      </c>
      <c r="F497" s="25">
        <v>63.104109589041094</v>
      </c>
      <c r="G497" s="26">
        <v>0</v>
      </c>
      <c r="H497" s="24">
        <v>1</v>
      </c>
      <c r="I497" s="27"/>
      <c r="J497" s="27">
        <v>0</v>
      </c>
      <c r="K497" s="27">
        <v>3.0666666666666669</v>
      </c>
      <c r="L497" s="27">
        <v>2.02</v>
      </c>
      <c r="M497" s="23">
        <v>3.33</v>
      </c>
      <c r="N497">
        <v>1.31</v>
      </c>
    </row>
    <row r="498" spans="1:15" x14ac:dyDescent="0.2">
      <c r="A498">
        <v>543</v>
      </c>
      <c r="C498" s="22" t="s">
        <v>158</v>
      </c>
      <c r="D498">
        <v>0</v>
      </c>
      <c r="E498" s="24">
        <v>1</v>
      </c>
      <c r="F498" s="25">
        <v>63.104109589041094</v>
      </c>
      <c r="G498" s="26">
        <v>1</v>
      </c>
      <c r="H498" s="24">
        <v>1</v>
      </c>
      <c r="I498" s="27">
        <v>9</v>
      </c>
      <c r="J498" s="27">
        <v>0</v>
      </c>
      <c r="K498" s="27">
        <v>3.0666666666666669</v>
      </c>
      <c r="L498" s="27">
        <v>0.59</v>
      </c>
      <c r="M498" s="48">
        <v>2.4</v>
      </c>
      <c r="N498">
        <v>1.81</v>
      </c>
    </row>
    <row r="499" spans="1:15" x14ac:dyDescent="0.2">
      <c r="A499">
        <v>544</v>
      </c>
      <c r="C499" s="43" t="s">
        <v>1582</v>
      </c>
      <c r="D499">
        <v>0</v>
      </c>
      <c r="E499" s="24">
        <v>2</v>
      </c>
      <c r="F499" s="25">
        <v>72.435616438356163</v>
      </c>
      <c r="G499" s="26">
        <v>0</v>
      </c>
      <c r="H499" s="24">
        <v>1</v>
      </c>
      <c r="I499" s="27"/>
      <c r="J499" s="27">
        <v>0</v>
      </c>
      <c r="K499" s="27">
        <v>128.5</v>
      </c>
      <c r="L499" s="27">
        <v>2.98</v>
      </c>
      <c r="M499">
        <v>0.223</v>
      </c>
      <c r="N499">
        <v>-2.7570000000000001</v>
      </c>
    </row>
    <row r="500" spans="1:15" x14ac:dyDescent="0.2">
      <c r="A500">
        <v>545</v>
      </c>
      <c r="C500" s="43" t="s">
        <v>1582</v>
      </c>
      <c r="D500">
        <v>0</v>
      </c>
      <c r="E500" s="24">
        <v>2</v>
      </c>
      <c r="F500" s="25">
        <v>72.435616438356163</v>
      </c>
      <c r="G500" s="26">
        <v>1</v>
      </c>
      <c r="H500" s="24">
        <v>1</v>
      </c>
      <c r="I500" s="27"/>
      <c r="J500" s="27">
        <v>0</v>
      </c>
      <c r="K500" s="27">
        <v>128.5</v>
      </c>
      <c r="L500" s="27">
        <v>1.8</v>
      </c>
      <c r="M500">
        <v>1.04</v>
      </c>
      <c r="N500">
        <v>-0.76</v>
      </c>
    </row>
    <row r="501" spans="1:15" x14ac:dyDescent="0.2">
      <c r="A501">
        <v>546</v>
      </c>
      <c r="C501" s="22" t="s">
        <v>1590</v>
      </c>
      <c r="D501">
        <v>0</v>
      </c>
      <c r="E501" s="24">
        <v>1</v>
      </c>
      <c r="F501" s="25">
        <v>58.8</v>
      </c>
      <c r="G501" s="26">
        <v>0</v>
      </c>
      <c r="H501" s="24">
        <v>1</v>
      </c>
      <c r="I501" s="27">
        <v>7</v>
      </c>
      <c r="J501" s="27">
        <v>0</v>
      </c>
      <c r="K501" s="27">
        <v>2.0333333333333332</v>
      </c>
      <c r="L501" s="27">
        <v>2.0699999999999998</v>
      </c>
      <c r="M501">
        <v>1.84</v>
      </c>
      <c r="N501">
        <v>-0.22999999999999976</v>
      </c>
    </row>
    <row r="502" spans="1:15" x14ac:dyDescent="0.2">
      <c r="A502">
        <v>547</v>
      </c>
      <c r="C502" s="22" t="s">
        <v>1590</v>
      </c>
      <c r="D502">
        <v>0</v>
      </c>
      <c r="E502" s="24">
        <v>1</v>
      </c>
      <c r="F502" s="25">
        <v>58.8</v>
      </c>
      <c r="G502" s="26">
        <v>1</v>
      </c>
      <c r="H502" s="24">
        <v>1</v>
      </c>
      <c r="I502" s="27">
        <v>7</v>
      </c>
      <c r="J502" s="27">
        <v>0</v>
      </c>
      <c r="K502" s="27">
        <v>2.0333333333333332</v>
      </c>
      <c r="L502" s="27">
        <v>1.67</v>
      </c>
      <c r="M502">
        <v>2.4500000000000002</v>
      </c>
      <c r="N502">
        <v>0.78000000000000025</v>
      </c>
    </row>
    <row r="503" spans="1:15" x14ac:dyDescent="0.2">
      <c r="A503">
        <v>548</v>
      </c>
      <c r="C503" s="22" t="s">
        <v>370</v>
      </c>
      <c r="D503">
        <v>0</v>
      </c>
      <c r="E503" s="24">
        <v>1</v>
      </c>
      <c r="F503" s="25">
        <v>81.150684931506845</v>
      </c>
      <c r="G503" s="26">
        <v>0</v>
      </c>
      <c r="H503" s="24">
        <v>1</v>
      </c>
      <c r="I503" s="27">
        <v>6</v>
      </c>
      <c r="J503" s="27">
        <v>0</v>
      </c>
      <c r="K503" s="27">
        <v>2.3333333333333335</v>
      </c>
      <c r="L503" s="27">
        <v>1.44</v>
      </c>
      <c r="M503">
        <v>1.88</v>
      </c>
      <c r="N503">
        <v>0.43999999999999995</v>
      </c>
    </row>
    <row r="504" spans="1:15" x14ac:dyDescent="0.2">
      <c r="A504">
        <v>549</v>
      </c>
      <c r="C504" s="22" t="s">
        <v>370</v>
      </c>
      <c r="D504">
        <v>0</v>
      </c>
      <c r="E504" s="24">
        <v>1</v>
      </c>
      <c r="F504" s="25">
        <v>81.150684931506845</v>
      </c>
      <c r="G504" s="26">
        <v>1</v>
      </c>
      <c r="H504" s="24">
        <v>1</v>
      </c>
      <c r="I504" s="27">
        <v>8</v>
      </c>
      <c r="J504" s="27">
        <v>0</v>
      </c>
      <c r="K504" s="27">
        <v>-21.233333333333334</v>
      </c>
      <c r="L504" s="27">
        <v>0</v>
      </c>
      <c r="M504">
        <v>1.72</v>
      </c>
      <c r="N504">
        <v>1.72</v>
      </c>
    </row>
    <row r="505" spans="1:15" x14ac:dyDescent="0.2">
      <c r="A505">
        <v>550</v>
      </c>
      <c r="C505" s="22" t="s">
        <v>1602</v>
      </c>
      <c r="D505">
        <v>0</v>
      </c>
      <c r="E505" s="24">
        <v>1</v>
      </c>
      <c r="F505" s="25">
        <v>75.553424657534251</v>
      </c>
      <c r="G505" s="26">
        <v>0</v>
      </c>
      <c r="H505" s="24">
        <v>1</v>
      </c>
      <c r="I505" s="27">
        <v>7</v>
      </c>
      <c r="J505" s="27">
        <v>0</v>
      </c>
      <c r="K505" s="27">
        <v>3.0666666666666669</v>
      </c>
      <c r="L505" s="27">
        <v>1.61</v>
      </c>
      <c r="M505">
        <v>3.12</v>
      </c>
      <c r="N505">
        <v>1.51</v>
      </c>
    </row>
    <row r="506" spans="1:15" x14ac:dyDescent="0.2">
      <c r="A506">
        <v>551</v>
      </c>
      <c r="C506" s="22" t="s">
        <v>1313</v>
      </c>
      <c r="D506">
        <v>0</v>
      </c>
      <c r="E506" s="24">
        <v>1</v>
      </c>
      <c r="F506" s="25">
        <v>75.553424657534251</v>
      </c>
      <c r="G506" s="26">
        <v>1</v>
      </c>
      <c r="H506" s="24">
        <v>1</v>
      </c>
      <c r="I506" s="27">
        <v>7</v>
      </c>
      <c r="J506" s="27">
        <v>0</v>
      </c>
      <c r="K506" s="27">
        <v>3.0666666666666669</v>
      </c>
      <c r="L506" s="27">
        <v>1.85</v>
      </c>
      <c r="M506">
        <v>2.48</v>
      </c>
      <c r="N506">
        <v>0.62999999999999989</v>
      </c>
    </row>
    <row r="507" spans="1:15" x14ac:dyDescent="0.2">
      <c r="A507">
        <v>552</v>
      </c>
      <c r="C507" s="22" t="s">
        <v>469</v>
      </c>
      <c r="D507">
        <v>0</v>
      </c>
      <c r="E507" s="24">
        <v>2</v>
      </c>
      <c r="F507" s="25">
        <v>50.131506849315066</v>
      </c>
      <c r="G507" s="26">
        <v>1</v>
      </c>
      <c r="H507" s="24">
        <v>1</v>
      </c>
      <c r="I507" s="27">
        <v>5.5</v>
      </c>
      <c r="J507" s="27">
        <v>0</v>
      </c>
      <c r="K507" s="27">
        <v>0.7</v>
      </c>
      <c r="L507" s="27">
        <v>2.48</v>
      </c>
      <c r="M507">
        <v>2.835</v>
      </c>
      <c r="N507">
        <v>0.35499999999999998</v>
      </c>
      <c r="O507" t="s">
        <v>1732</v>
      </c>
    </row>
    <row r="508" spans="1:15" x14ac:dyDescent="0.2">
      <c r="A508">
        <v>553</v>
      </c>
      <c r="C508" s="22" t="s">
        <v>1613</v>
      </c>
      <c r="D508">
        <v>0</v>
      </c>
      <c r="E508" s="24">
        <v>2</v>
      </c>
      <c r="F508" s="25">
        <v>65.194520547945203</v>
      </c>
      <c r="G508" s="26">
        <v>1</v>
      </c>
      <c r="H508" s="24">
        <v>1</v>
      </c>
      <c r="I508" s="27">
        <v>6</v>
      </c>
      <c r="J508" s="27">
        <v>0</v>
      </c>
      <c r="K508" s="27">
        <v>1.0333333333333301</v>
      </c>
      <c r="L508" s="27">
        <v>0.63300000000000001</v>
      </c>
      <c r="M508">
        <v>4.1500000000000004</v>
      </c>
      <c r="N508">
        <v>3.5170000000000003</v>
      </c>
      <c r="O508" t="s">
        <v>1732</v>
      </c>
    </row>
    <row r="509" spans="1:15" x14ac:dyDescent="0.2">
      <c r="A509">
        <v>554</v>
      </c>
      <c r="C509" s="22" t="s">
        <v>1060</v>
      </c>
      <c r="D509">
        <v>0</v>
      </c>
      <c r="E509" s="24">
        <v>2</v>
      </c>
      <c r="F509" s="25">
        <v>73.717808219178082</v>
      </c>
      <c r="G509" s="26">
        <v>1</v>
      </c>
      <c r="H509" s="24">
        <v>1</v>
      </c>
      <c r="I509" s="27">
        <v>6</v>
      </c>
      <c r="J509" s="27">
        <v>0</v>
      </c>
      <c r="K509" s="27">
        <v>3.6</v>
      </c>
      <c r="L509">
        <v>1.24</v>
      </c>
      <c r="M509">
        <v>2.25</v>
      </c>
      <c r="N509">
        <v>1.01</v>
      </c>
      <c r="O509" t="s">
        <v>1732</v>
      </c>
    </row>
    <row r="510" spans="1:15" x14ac:dyDescent="0.2">
      <c r="A510">
        <v>555</v>
      </c>
      <c r="C510" s="22" t="s">
        <v>889</v>
      </c>
      <c r="D510">
        <v>0</v>
      </c>
      <c r="E510" s="24">
        <v>2</v>
      </c>
      <c r="F510" s="25">
        <v>73.427397260273978</v>
      </c>
      <c r="G510" s="26">
        <v>0</v>
      </c>
      <c r="H510" s="24">
        <v>1</v>
      </c>
      <c r="I510" s="27">
        <v>6</v>
      </c>
      <c r="J510" s="27">
        <v>0</v>
      </c>
      <c r="K510" s="27">
        <v>2.5</v>
      </c>
      <c r="L510" s="27">
        <v>3.44</v>
      </c>
      <c r="M510">
        <v>3.63</v>
      </c>
      <c r="N510">
        <v>0.18999999999999995</v>
      </c>
      <c r="O510" t="s">
        <v>1732</v>
      </c>
    </row>
    <row r="511" spans="1:15" x14ac:dyDescent="0.2">
      <c r="A511">
        <v>556</v>
      </c>
      <c r="C511" s="22" t="s">
        <v>1625</v>
      </c>
      <c r="D511">
        <v>0</v>
      </c>
      <c r="E511" s="24">
        <v>2</v>
      </c>
      <c r="F511" s="25">
        <v>42.304109589041097</v>
      </c>
      <c r="G511" s="26">
        <v>1</v>
      </c>
      <c r="H511" s="24">
        <v>1</v>
      </c>
      <c r="I511" s="27">
        <v>10</v>
      </c>
      <c r="J511" s="27">
        <v>0</v>
      </c>
      <c r="K511" s="27">
        <v>1.06666666666667</v>
      </c>
      <c r="L511" s="27">
        <v>2.36</v>
      </c>
      <c r="M511">
        <v>4.3899999999999997</v>
      </c>
      <c r="N511">
        <v>2.0299999999999998</v>
      </c>
      <c r="O511" t="s">
        <v>1732</v>
      </c>
    </row>
    <row r="512" spans="1:15" x14ac:dyDescent="0.2">
      <c r="A512">
        <v>557</v>
      </c>
      <c r="C512" s="22" t="s">
        <v>469</v>
      </c>
      <c r="D512">
        <v>0</v>
      </c>
      <c r="E512" s="24">
        <v>2</v>
      </c>
      <c r="F512" s="25">
        <v>73.476712328767121</v>
      </c>
      <c r="G512" s="26">
        <v>1</v>
      </c>
      <c r="H512" s="24">
        <v>1</v>
      </c>
      <c r="I512" s="27">
        <v>6</v>
      </c>
      <c r="J512" s="27">
        <v>0</v>
      </c>
      <c r="K512" s="27">
        <v>4.2333333333333298</v>
      </c>
      <c r="L512" s="27">
        <v>1</v>
      </c>
      <c r="M512">
        <v>1.68</v>
      </c>
      <c r="N512">
        <v>0.67999999999999994</v>
      </c>
      <c r="O512" t="s">
        <v>1732</v>
      </c>
    </row>
    <row r="513" spans="1:17" x14ac:dyDescent="0.2">
      <c r="A513">
        <v>558</v>
      </c>
      <c r="C513" t="s">
        <v>1633</v>
      </c>
      <c r="D513">
        <v>0</v>
      </c>
      <c r="E513" s="24">
        <v>1</v>
      </c>
      <c r="F513" s="25">
        <v>63.594520547945208</v>
      </c>
      <c r="G513" s="24">
        <v>1</v>
      </c>
      <c r="H513" s="24" t="e">
        <v>#REF!</v>
      </c>
      <c r="I513" s="27">
        <v>7</v>
      </c>
      <c r="J513" s="27">
        <v>0</v>
      </c>
      <c r="K513" s="27" t="s">
        <v>1729</v>
      </c>
      <c r="L513" s="27">
        <v>1.1319999999999999</v>
      </c>
      <c r="M513">
        <v>1.2</v>
      </c>
      <c r="N513">
        <v>6.800000000000006E-2</v>
      </c>
      <c r="O513" t="s">
        <v>1732</v>
      </c>
    </row>
    <row r="514" spans="1:17" x14ac:dyDescent="0.2">
      <c r="J514" s="27"/>
    </row>
    <row r="515" spans="1:17" x14ac:dyDescent="0.2">
      <c r="J515" s="27"/>
    </row>
    <row r="516" spans="1:17" x14ac:dyDescent="0.2">
      <c r="J516" s="27"/>
    </row>
    <row r="517" spans="1:17" x14ac:dyDescent="0.2">
      <c r="J517" s="27"/>
    </row>
    <row r="518" spans="1:17" x14ac:dyDescent="0.2">
      <c r="J518" s="27"/>
    </row>
    <row r="519" spans="1:17" x14ac:dyDescent="0.2">
      <c r="A519" s="71">
        <v>1</v>
      </c>
      <c r="B519" s="71"/>
      <c r="C519" s="79" t="s">
        <v>99</v>
      </c>
      <c r="D519" s="71">
        <v>0</v>
      </c>
      <c r="E519" s="65">
        <v>1</v>
      </c>
      <c r="F519" s="80">
        <v>71.673972602739724</v>
      </c>
      <c r="G519" s="81">
        <v>0</v>
      </c>
      <c r="H519" s="65">
        <v>1</v>
      </c>
      <c r="I519" s="82">
        <v>8</v>
      </c>
      <c r="J519" s="82">
        <v>1</v>
      </c>
      <c r="K519" s="82">
        <v>2.9666666666666668</v>
      </c>
      <c r="L519" s="82">
        <v>0</v>
      </c>
      <c r="M519" s="71">
        <v>2.92</v>
      </c>
      <c r="N519" s="71">
        <v>2.92</v>
      </c>
      <c r="O519" s="71"/>
      <c r="P519" s="71" t="s">
        <v>1732</v>
      </c>
      <c r="Q519" s="71"/>
    </row>
    <row r="520" spans="1:17" x14ac:dyDescent="0.2">
      <c r="A520" s="71">
        <v>15</v>
      </c>
      <c r="B520" s="71"/>
      <c r="C520" s="79" t="s">
        <v>142</v>
      </c>
      <c r="D520" s="71">
        <v>0</v>
      </c>
      <c r="E520" s="65">
        <v>2</v>
      </c>
      <c r="F520" s="80">
        <v>74.991780821917814</v>
      </c>
      <c r="G520" s="81">
        <v>0</v>
      </c>
      <c r="H520" s="65">
        <v>1</v>
      </c>
      <c r="I520" s="82">
        <v>8</v>
      </c>
      <c r="J520" s="82">
        <v>1</v>
      </c>
      <c r="K520" s="82">
        <v>3.1333333333333333</v>
      </c>
      <c r="L520" s="82">
        <v>1.0900000000000001</v>
      </c>
      <c r="M520" s="71">
        <v>3.9</v>
      </c>
      <c r="N520" s="71">
        <v>2.8099999999999996</v>
      </c>
      <c r="O520" s="71"/>
      <c r="P520" s="71"/>
      <c r="Q520" s="71"/>
    </row>
    <row r="521" spans="1:17" x14ac:dyDescent="0.2">
      <c r="A521" s="71">
        <v>16</v>
      </c>
      <c r="B521" s="71"/>
      <c r="C521" s="79" t="s">
        <v>142</v>
      </c>
      <c r="D521" s="71">
        <v>0</v>
      </c>
      <c r="E521" s="65">
        <v>2</v>
      </c>
      <c r="F521" s="80">
        <v>73.706849315068496</v>
      </c>
      <c r="G521" s="81">
        <v>1</v>
      </c>
      <c r="H521" s="65">
        <v>1</v>
      </c>
      <c r="I521" s="82">
        <v>8</v>
      </c>
      <c r="J521" s="82">
        <v>1.5</v>
      </c>
      <c r="K521" s="82">
        <v>6.333333333333333</v>
      </c>
      <c r="L521" s="82">
        <v>1.056</v>
      </c>
      <c r="M521" s="71">
        <v>4.1500000000000004</v>
      </c>
      <c r="N521" s="71">
        <v>3.0940000000000003</v>
      </c>
      <c r="O521" s="71"/>
      <c r="P521" s="71"/>
      <c r="Q521" s="71" t="s">
        <v>1732</v>
      </c>
    </row>
    <row r="522" spans="1:17" x14ac:dyDescent="0.2">
      <c r="A522" s="71">
        <v>18</v>
      </c>
      <c r="B522" s="71"/>
      <c r="C522" s="79" t="s">
        <v>148</v>
      </c>
      <c r="D522" s="71">
        <v>0</v>
      </c>
      <c r="E522" s="65">
        <v>2</v>
      </c>
      <c r="F522" s="80">
        <v>79.164383561643831</v>
      </c>
      <c r="G522" s="81">
        <v>1</v>
      </c>
      <c r="H522" s="65">
        <v>1</v>
      </c>
      <c r="I522" s="82">
        <v>7.5</v>
      </c>
      <c r="J522" s="82">
        <v>1.5</v>
      </c>
      <c r="K522" s="82">
        <v>6.333333333333333</v>
      </c>
      <c r="L522" s="82">
        <v>0</v>
      </c>
      <c r="M522" s="71">
        <v>1.57</v>
      </c>
      <c r="N522" s="71">
        <v>1.57</v>
      </c>
      <c r="O522" s="71"/>
      <c r="P522" s="71" t="s">
        <v>1732</v>
      </c>
      <c r="Q522" s="71"/>
    </row>
    <row r="523" spans="1:17" x14ac:dyDescent="0.2">
      <c r="A523" s="71">
        <v>21</v>
      </c>
      <c r="B523" s="71"/>
      <c r="C523" s="79" t="s">
        <v>158</v>
      </c>
      <c r="D523" s="71">
        <v>0</v>
      </c>
      <c r="E523" s="65">
        <v>1</v>
      </c>
      <c r="F523" s="80">
        <v>76.347945205479448</v>
      </c>
      <c r="G523" s="81">
        <v>0</v>
      </c>
      <c r="H523" s="65">
        <v>1</v>
      </c>
      <c r="I523" s="82">
        <v>8</v>
      </c>
      <c r="J523" s="82">
        <v>1</v>
      </c>
      <c r="K523" s="82">
        <v>4.2333333333333334</v>
      </c>
      <c r="L523" s="71">
        <v>1.84</v>
      </c>
      <c r="M523" s="71">
        <v>3.18</v>
      </c>
      <c r="N523" s="71">
        <v>1.34</v>
      </c>
      <c r="O523" s="71"/>
      <c r="P523" s="71"/>
      <c r="Q523" s="71" t="s">
        <v>1732</v>
      </c>
    </row>
    <row r="524" spans="1:17" x14ac:dyDescent="0.2">
      <c r="A524" s="71">
        <v>22</v>
      </c>
      <c r="B524" s="71"/>
      <c r="C524" s="79" t="s">
        <v>159</v>
      </c>
      <c r="D524" s="71">
        <v>0</v>
      </c>
      <c r="E524" s="65">
        <v>1</v>
      </c>
      <c r="F524" s="80">
        <v>76.347945205479448</v>
      </c>
      <c r="G524" s="81">
        <v>1</v>
      </c>
      <c r="H524" s="65">
        <v>1</v>
      </c>
      <c r="I524" s="82">
        <v>8</v>
      </c>
      <c r="J524" s="82">
        <v>1</v>
      </c>
      <c r="K524" s="82">
        <v>4.2333333333333334</v>
      </c>
      <c r="L524" s="71">
        <v>2.04</v>
      </c>
      <c r="M524" s="71">
        <v>2.44</v>
      </c>
      <c r="N524" s="71">
        <v>0.39999999999999991</v>
      </c>
      <c r="O524" s="71"/>
      <c r="P524" s="71"/>
      <c r="Q524" s="71"/>
    </row>
    <row r="525" spans="1:17" x14ac:dyDescent="0.2">
      <c r="A525" s="71">
        <v>78</v>
      </c>
      <c r="B525" s="71"/>
      <c r="C525" s="79" t="s">
        <v>317</v>
      </c>
      <c r="D525" s="71">
        <v>0</v>
      </c>
      <c r="E525" s="65">
        <v>2</v>
      </c>
      <c r="F525" s="80">
        <v>52.564383561643837</v>
      </c>
      <c r="G525" s="81">
        <v>0</v>
      </c>
      <c r="H525" s="65">
        <v>1</v>
      </c>
      <c r="I525" s="82">
        <v>8</v>
      </c>
      <c r="J525" s="82">
        <v>0.5</v>
      </c>
      <c r="K525" s="82">
        <v>1.7</v>
      </c>
      <c r="L525" s="82">
        <v>0</v>
      </c>
      <c r="M525" s="71">
        <v>2.04</v>
      </c>
      <c r="N525" s="71">
        <v>2.04</v>
      </c>
      <c r="O525" s="71"/>
      <c r="P525" s="71"/>
      <c r="Q525" s="71" t="s">
        <v>1732</v>
      </c>
    </row>
    <row r="526" spans="1:17" x14ac:dyDescent="0.2">
      <c r="A526" s="71">
        <v>79</v>
      </c>
      <c r="B526" s="71"/>
      <c r="C526" s="79" t="s">
        <v>317</v>
      </c>
      <c r="D526" s="71">
        <v>0</v>
      </c>
      <c r="E526" s="65">
        <v>2</v>
      </c>
      <c r="F526" s="80">
        <v>52.564383561643837</v>
      </c>
      <c r="G526" s="81">
        <v>1</v>
      </c>
      <c r="H526" s="65">
        <v>1</v>
      </c>
      <c r="I526" s="82">
        <v>7.5</v>
      </c>
      <c r="J526" s="82">
        <v>0.5</v>
      </c>
      <c r="K526" s="82">
        <v>136.76666666666668</v>
      </c>
      <c r="L526" s="82">
        <v>0</v>
      </c>
      <c r="M526" s="71">
        <v>1.68</v>
      </c>
      <c r="N526" s="71">
        <v>1.68</v>
      </c>
      <c r="O526" s="71"/>
      <c r="P526" s="71"/>
      <c r="Q526" s="71"/>
    </row>
    <row r="527" spans="1:17" x14ac:dyDescent="0.2">
      <c r="A527" s="71">
        <v>86</v>
      </c>
      <c r="B527" s="71"/>
      <c r="C527" s="79" t="s">
        <v>336</v>
      </c>
      <c r="D527" s="71">
        <v>0</v>
      </c>
      <c r="E527" s="65">
        <v>2</v>
      </c>
      <c r="F527" s="80">
        <v>60.331506849315069</v>
      </c>
      <c r="G527" s="81">
        <v>0</v>
      </c>
      <c r="H527" s="65">
        <v>1</v>
      </c>
      <c r="I527" s="82">
        <v>8</v>
      </c>
      <c r="J527" s="82">
        <v>1</v>
      </c>
      <c r="K527" s="82">
        <v>1.5</v>
      </c>
      <c r="L527" s="71">
        <v>2.4</v>
      </c>
      <c r="M527" s="71">
        <v>3.99</v>
      </c>
      <c r="N527" s="71">
        <v>1.5900000000000003</v>
      </c>
      <c r="O527" s="71"/>
      <c r="P527" s="71" t="s">
        <v>1732</v>
      </c>
      <c r="Q527" s="71"/>
    </row>
    <row r="528" spans="1:17" x14ac:dyDescent="0.2">
      <c r="A528" s="71">
        <v>182</v>
      </c>
      <c r="B528" s="71"/>
      <c r="C528" s="79" t="s">
        <v>573</v>
      </c>
      <c r="D528" s="71">
        <v>0</v>
      </c>
      <c r="E528" s="65">
        <v>1</v>
      </c>
      <c r="F528" s="80">
        <v>76.657534246575338</v>
      </c>
      <c r="G528" s="81">
        <v>0</v>
      </c>
      <c r="H528" s="65">
        <v>1</v>
      </c>
      <c r="I528" s="82">
        <v>7</v>
      </c>
      <c r="J528" s="82">
        <v>1</v>
      </c>
      <c r="K528" s="82">
        <v>3.4666666666666668</v>
      </c>
      <c r="L528" s="82">
        <v>1.61</v>
      </c>
      <c r="M528" s="71">
        <v>3.5</v>
      </c>
      <c r="N528" s="71">
        <v>1.89</v>
      </c>
      <c r="O528" s="71"/>
      <c r="P528" s="71"/>
      <c r="Q528" s="71" t="s">
        <v>1732</v>
      </c>
    </row>
    <row r="529" spans="1:17" x14ac:dyDescent="0.2">
      <c r="A529" s="71">
        <v>183</v>
      </c>
      <c r="B529" s="71"/>
      <c r="C529" s="79" t="s">
        <v>573</v>
      </c>
      <c r="D529" s="71">
        <v>0</v>
      </c>
      <c r="E529" s="65">
        <v>1</v>
      </c>
      <c r="F529" s="80">
        <v>76.657534246575338</v>
      </c>
      <c r="G529" s="81">
        <v>1</v>
      </c>
      <c r="H529" s="65">
        <v>1</v>
      </c>
      <c r="I529" s="82">
        <v>7</v>
      </c>
      <c r="J529" s="82">
        <v>1</v>
      </c>
      <c r="K529" s="82">
        <v>3.4666666666666668</v>
      </c>
      <c r="L529" s="82">
        <v>1.1599999999999999</v>
      </c>
      <c r="M529" s="71">
        <v>3.07</v>
      </c>
      <c r="N529" s="71">
        <v>1.91</v>
      </c>
      <c r="O529" s="71"/>
      <c r="P529" s="71"/>
      <c r="Q529" s="71"/>
    </row>
    <row r="530" spans="1:17" x14ac:dyDescent="0.2">
      <c r="A530" s="71">
        <v>198</v>
      </c>
      <c r="B530" s="71"/>
      <c r="C530" s="79" t="s">
        <v>613</v>
      </c>
      <c r="D530" s="71">
        <v>0</v>
      </c>
      <c r="E530" s="65">
        <v>1</v>
      </c>
      <c r="F530" s="80">
        <v>64.712328767123282</v>
      </c>
      <c r="G530" s="81">
        <v>0</v>
      </c>
      <c r="H530" s="65">
        <v>1</v>
      </c>
      <c r="I530" s="82">
        <v>7</v>
      </c>
      <c r="J530" s="82">
        <v>1</v>
      </c>
      <c r="K530" s="82">
        <v>3.8333333333333335</v>
      </c>
      <c r="L530" s="82">
        <v>0.91</v>
      </c>
      <c r="M530" s="82">
        <v>1.94</v>
      </c>
      <c r="N530" s="71">
        <v>1.0299999999999998</v>
      </c>
      <c r="O530" s="71"/>
      <c r="P530" s="71"/>
      <c r="Q530" s="71" t="s">
        <v>1732</v>
      </c>
    </row>
    <row r="531" spans="1:17" x14ac:dyDescent="0.2">
      <c r="A531" s="71">
        <v>199</v>
      </c>
      <c r="B531" s="71"/>
      <c r="C531" s="79" t="s">
        <v>613</v>
      </c>
      <c r="D531" s="71">
        <v>0</v>
      </c>
      <c r="E531" s="65">
        <v>1</v>
      </c>
      <c r="F531" s="80">
        <v>64.712328767123282</v>
      </c>
      <c r="G531" s="81">
        <v>1</v>
      </c>
      <c r="H531" s="65">
        <v>1</v>
      </c>
      <c r="I531" s="82">
        <v>8</v>
      </c>
      <c r="J531" s="82">
        <v>1</v>
      </c>
      <c r="K531" s="82">
        <v>3.8333333333333335</v>
      </c>
      <c r="L531" s="82">
        <v>0</v>
      </c>
      <c r="M531" s="71">
        <v>1.44</v>
      </c>
      <c r="N531" s="71">
        <v>1.44</v>
      </c>
      <c r="O531" s="71"/>
      <c r="P531" s="71"/>
      <c r="Q531" s="71"/>
    </row>
    <row r="532" spans="1:17" x14ac:dyDescent="0.2">
      <c r="A532" s="71">
        <v>201</v>
      </c>
      <c r="B532" s="71"/>
      <c r="C532" s="79" t="s">
        <v>625</v>
      </c>
      <c r="D532" s="71">
        <v>0</v>
      </c>
      <c r="E532" s="65">
        <v>1</v>
      </c>
      <c r="F532" s="80">
        <v>73.095890410958901</v>
      </c>
      <c r="G532" s="81">
        <v>0</v>
      </c>
      <c r="H532" s="65">
        <v>1</v>
      </c>
      <c r="I532" s="82">
        <v>8</v>
      </c>
      <c r="J532" s="82">
        <v>1</v>
      </c>
      <c r="K532" s="82">
        <v>2.6</v>
      </c>
      <c r="L532" s="71">
        <v>0</v>
      </c>
      <c r="M532" s="71">
        <v>3.68</v>
      </c>
      <c r="N532" s="71">
        <v>3.68</v>
      </c>
      <c r="O532" s="71" t="s">
        <v>1732</v>
      </c>
      <c r="P532" s="71"/>
      <c r="Q532" s="71"/>
    </row>
    <row r="533" spans="1:17" x14ac:dyDescent="0.2">
      <c r="A533" s="71">
        <v>205</v>
      </c>
      <c r="B533" s="71"/>
      <c r="C533" s="79" t="s">
        <v>635</v>
      </c>
      <c r="D533" s="71">
        <v>0</v>
      </c>
      <c r="E533" s="65">
        <v>1</v>
      </c>
      <c r="F533" s="80">
        <v>75.824657534246569</v>
      </c>
      <c r="G533" s="81">
        <v>1</v>
      </c>
      <c r="H533" s="65">
        <v>1</v>
      </c>
      <c r="I533" s="82">
        <v>8</v>
      </c>
      <c r="J533" s="82">
        <v>1</v>
      </c>
      <c r="K533" s="82">
        <v>4.06666666666667</v>
      </c>
      <c r="L533" s="71">
        <v>1.73</v>
      </c>
      <c r="M533" s="71">
        <v>3.05</v>
      </c>
      <c r="N533" s="71">
        <v>1.3199999999999998</v>
      </c>
      <c r="O533" s="71"/>
      <c r="P533" s="71" t="s">
        <v>1732</v>
      </c>
      <c r="Q533" s="71"/>
    </row>
    <row r="534" spans="1:17" x14ac:dyDescent="0.2">
      <c r="A534" s="71">
        <v>212</v>
      </c>
      <c r="B534" s="71"/>
      <c r="C534" s="79" t="s">
        <v>220</v>
      </c>
      <c r="D534" s="71">
        <v>0</v>
      </c>
      <c r="E534" s="65">
        <v>1</v>
      </c>
      <c r="F534" s="80">
        <v>72.956164383561642</v>
      </c>
      <c r="G534" s="81">
        <v>0</v>
      </c>
      <c r="H534" s="65">
        <v>1</v>
      </c>
      <c r="I534" s="82">
        <v>8</v>
      </c>
      <c r="J534" s="82">
        <v>1</v>
      </c>
      <c r="K534" s="82">
        <v>4.3</v>
      </c>
      <c r="L534" s="71">
        <v>1.69</v>
      </c>
      <c r="M534" s="71">
        <v>3.87</v>
      </c>
      <c r="N534" s="71">
        <v>2.1800000000000002</v>
      </c>
      <c r="O534" s="71"/>
      <c r="P534" s="71"/>
      <c r="Q534" s="71" t="s">
        <v>1732</v>
      </c>
    </row>
    <row r="535" spans="1:17" x14ac:dyDescent="0.2">
      <c r="A535" s="71">
        <v>213</v>
      </c>
      <c r="B535" s="71"/>
      <c r="C535" s="79" t="s">
        <v>220</v>
      </c>
      <c r="D535" s="71">
        <v>0</v>
      </c>
      <c r="E535" s="65">
        <v>1</v>
      </c>
      <c r="F535" s="80">
        <v>72.956164383561642</v>
      </c>
      <c r="G535" s="81">
        <v>1</v>
      </c>
      <c r="H535" s="65">
        <v>1</v>
      </c>
      <c r="I535" s="82">
        <v>8</v>
      </c>
      <c r="J535" s="82">
        <v>1</v>
      </c>
      <c r="K535" s="82">
        <v>4.3</v>
      </c>
      <c r="L535" s="71">
        <v>1.62</v>
      </c>
      <c r="M535" s="71">
        <v>4.1100000000000003</v>
      </c>
      <c r="N535" s="71">
        <v>2.4900000000000002</v>
      </c>
      <c r="O535" s="71"/>
      <c r="P535" s="71"/>
      <c r="Q535" s="71"/>
    </row>
    <row r="536" spans="1:17" x14ac:dyDescent="0.2">
      <c r="A536" s="71">
        <v>214</v>
      </c>
      <c r="B536" s="71"/>
      <c r="C536" s="79" t="s">
        <v>652</v>
      </c>
      <c r="D536" s="71">
        <v>0</v>
      </c>
      <c r="E536" s="65">
        <v>2</v>
      </c>
      <c r="F536" s="80">
        <v>60.375342465753427</v>
      </c>
      <c r="G536" s="81">
        <v>0</v>
      </c>
      <c r="H536" s="65">
        <v>1</v>
      </c>
      <c r="I536" s="82">
        <v>8</v>
      </c>
      <c r="J536" s="82">
        <v>1</v>
      </c>
      <c r="K536" s="82">
        <v>2.2666666666666702</v>
      </c>
      <c r="L536" s="71">
        <v>0.23</v>
      </c>
      <c r="M536" s="71">
        <v>0.92</v>
      </c>
      <c r="N536" s="71">
        <v>0.69000000000000006</v>
      </c>
      <c r="O536" s="71"/>
      <c r="P536" s="71"/>
      <c r="Q536" s="71" t="s">
        <v>1732</v>
      </c>
    </row>
    <row r="537" spans="1:17" x14ac:dyDescent="0.2">
      <c r="A537" s="71">
        <v>215</v>
      </c>
      <c r="B537" s="71"/>
      <c r="C537" s="79" t="s">
        <v>652</v>
      </c>
      <c r="D537" s="71">
        <v>0</v>
      </c>
      <c r="E537" s="65">
        <v>2</v>
      </c>
      <c r="F537" s="80">
        <v>60.375342465753427</v>
      </c>
      <c r="G537" s="81">
        <v>1</v>
      </c>
      <c r="H537" s="65">
        <v>1</v>
      </c>
      <c r="I537" s="82">
        <v>8</v>
      </c>
      <c r="J537" s="82">
        <v>1</v>
      </c>
      <c r="K537" s="82">
        <v>2.2666666666666702</v>
      </c>
      <c r="L537" s="71">
        <v>0.39</v>
      </c>
      <c r="M537" s="71">
        <v>1.42</v>
      </c>
      <c r="N537" s="71">
        <v>1.0299999999999998</v>
      </c>
      <c r="O537" s="71"/>
      <c r="P537" s="71"/>
      <c r="Q537" s="71"/>
    </row>
    <row r="538" spans="1:17" x14ac:dyDescent="0.2">
      <c r="A538" s="71">
        <v>224</v>
      </c>
      <c r="B538" s="71"/>
      <c r="C538" s="79" t="s">
        <v>672</v>
      </c>
      <c r="D538" s="71">
        <v>0</v>
      </c>
      <c r="E538" s="65">
        <v>1</v>
      </c>
      <c r="F538" s="80">
        <v>63.493150684931507</v>
      </c>
      <c r="G538" s="81">
        <v>1</v>
      </c>
      <c r="H538" s="65">
        <v>1</v>
      </c>
      <c r="I538" s="82">
        <v>8</v>
      </c>
      <c r="J538" s="82">
        <v>1</v>
      </c>
      <c r="K538" s="82">
        <v>3.2333333333333298</v>
      </c>
      <c r="L538" s="71">
        <v>1.99</v>
      </c>
      <c r="M538" s="71">
        <v>4.13</v>
      </c>
      <c r="N538" s="71">
        <v>2.1399999999999997</v>
      </c>
      <c r="O538" s="71"/>
      <c r="P538" s="71" t="s">
        <v>1732</v>
      </c>
      <c r="Q538" s="71"/>
    </row>
    <row r="539" spans="1:17" x14ac:dyDescent="0.2">
      <c r="A539" s="71">
        <v>231</v>
      </c>
      <c r="B539" s="71"/>
      <c r="C539" s="79" t="s">
        <v>689</v>
      </c>
      <c r="D539" s="71">
        <v>0</v>
      </c>
      <c r="E539" s="65">
        <v>2</v>
      </c>
      <c r="F539" s="80">
        <v>73.526027397260279</v>
      </c>
      <c r="G539" s="81">
        <v>0</v>
      </c>
      <c r="H539" s="65">
        <v>1</v>
      </c>
      <c r="I539" s="82">
        <v>8</v>
      </c>
      <c r="J539" s="82">
        <v>1</v>
      </c>
      <c r="K539" s="82">
        <v>1.3333333333333299</v>
      </c>
      <c r="L539" s="71">
        <v>0.89</v>
      </c>
      <c r="M539" s="71">
        <v>2.65</v>
      </c>
      <c r="N539" s="71">
        <v>1.7599999999999998</v>
      </c>
      <c r="O539" s="71"/>
      <c r="P539" s="71" t="s">
        <v>1732</v>
      </c>
      <c r="Q539" s="71"/>
    </row>
    <row r="540" spans="1:17" x14ac:dyDescent="0.2">
      <c r="A540" s="71">
        <v>240</v>
      </c>
      <c r="B540" s="71"/>
      <c r="C540" s="79" t="s">
        <v>706</v>
      </c>
      <c r="D540" s="71">
        <v>0</v>
      </c>
      <c r="E540" s="65">
        <v>2</v>
      </c>
      <c r="F540" s="80">
        <v>81.282191780821918</v>
      </c>
      <c r="G540" s="81">
        <v>0</v>
      </c>
      <c r="H540" s="65">
        <v>1</v>
      </c>
      <c r="I540" s="82">
        <v>8</v>
      </c>
      <c r="J540" s="82">
        <v>1</v>
      </c>
      <c r="K540" s="82">
        <v>3.7666666666666702</v>
      </c>
      <c r="L540" s="82">
        <v>0.82</v>
      </c>
      <c r="M540" s="71">
        <v>2.75</v>
      </c>
      <c r="N540" s="71">
        <v>1.9300000000000002</v>
      </c>
      <c r="O540" s="71"/>
      <c r="P540" s="71"/>
      <c r="Q540" s="71" t="s">
        <v>1732</v>
      </c>
    </row>
    <row r="541" spans="1:17" x14ac:dyDescent="0.2">
      <c r="A541" s="71">
        <v>241</v>
      </c>
      <c r="B541" s="71"/>
      <c r="C541" s="79" t="s">
        <v>706</v>
      </c>
      <c r="D541" s="71">
        <v>0</v>
      </c>
      <c r="E541" s="65">
        <v>2</v>
      </c>
      <c r="F541" s="80">
        <v>81.282191780821918</v>
      </c>
      <c r="G541" s="81">
        <v>1</v>
      </c>
      <c r="H541" s="65">
        <v>1</v>
      </c>
      <c r="I541" s="82">
        <v>8</v>
      </c>
      <c r="J541" s="82">
        <v>1</v>
      </c>
      <c r="K541" s="82">
        <v>3.7666666666666702</v>
      </c>
      <c r="L541" s="82">
        <v>1.55</v>
      </c>
      <c r="M541" s="71">
        <v>4.1500000000000004</v>
      </c>
      <c r="N541" s="71">
        <v>2.6000000000000005</v>
      </c>
      <c r="O541" s="71"/>
      <c r="P541" s="71"/>
      <c r="Q541" s="71"/>
    </row>
    <row r="542" spans="1:17" x14ac:dyDescent="0.2">
      <c r="A542" s="71">
        <v>245</v>
      </c>
      <c r="B542" s="71"/>
      <c r="C542" s="79" t="s">
        <v>714</v>
      </c>
      <c r="D542" s="71">
        <v>0</v>
      </c>
      <c r="E542" s="65">
        <v>2</v>
      </c>
      <c r="F542" s="80">
        <v>69.435616438356163</v>
      </c>
      <c r="G542" s="81">
        <v>0</v>
      </c>
      <c r="H542" s="65">
        <v>1</v>
      </c>
      <c r="I542" s="82">
        <v>8</v>
      </c>
      <c r="J542" s="82">
        <v>1</v>
      </c>
      <c r="K542" s="82">
        <v>2.9666666666666699</v>
      </c>
      <c r="L542" s="71">
        <v>0.32</v>
      </c>
      <c r="M542" s="71">
        <v>2.06</v>
      </c>
      <c r="N542" s="71">
        <v>1.74</v>
      </c>
      <c r="O542" s="71"/>
      <c r="P542" s="71" t="s">
        <v>1732</v>
      </c>
      <c r="Q542" s="71"/>
    </row>
    <row r="543" spans="1:17" x14ac:dyDescent="0.2">
      <c r="A543" s="71">
        <v>256</v>
      </c>
      <c r="B543" s="71"/>
      <c r="C543" s="79" t="s">
        <v>739</v>
      </c>
      <c r="D543" s="71">
        <v>0</v>
      </c>
      <c r="E543" s="65">
        <v>2</v>
      </c>
      <c r="F543" s="80">
        <v>69.128767123287673</v>
      </c>
      <c r="G543" s="81">
        <v>1</v>
      </c>
      <c r="H543" s="65">
        <v>1</v>
      </c>
      <c r="I543" s="82">
        <v>8</v>
      </c>
      <c r="J543" s="82">
        <v>1</v>
      </c>
      <c r="K543" s="82">
        <v>5.9</v>
      </c>
      <c r="L543" s="71">
        <v>1.01</v>
      </c>
      <c r="M543" s="71">
        <v>2.89</v>
      </c>
      <c r="N543" s="71">
        <v>1.8800000000000001</v>
      </c>
      <c r="O543" s="71"/>
      <c r="P543" s="71" t="s">
        <v>1732</v>
      </c>
      <c r="Q543" s="71"/>
    </row>
    <row r="544" spans="1:17" x14ac:dyDescent="0.2">
      <c r="A544" s="71">
        <v>268</v>
      </c>
      <c r="B544" s="71"/>
      <c r="C544" s="79" t="s">
        <v>714</v>
      </c>
      <c r="D544" s="71">
        <v>0</v>
      </c>
      <c r="E544" s="65">
        <v>2</v>
      </c>
      <c r="F544" s="80">
        <v>64.479452054794521</v>
      </c>
      <c r="G544" s="81">
        <v>1</v>
      </c>
      <c r="H544" s="65">
        <v>1</v>
      </c>
      <c r="I544" s="82">
        <v>8</v>
      </c>
      <c r="J544" s="82">
        <v>1</v>
      </c>
      <c r="K544" s="82">
        <v>2</v>
      </c>
      <c r="L544" s="71">
        <v>1.51</v>
      </c>
      <c r="M544" s="71">
        <v>3.58</v>
      </c>
      <c r="N544" s="71">
        <v>2.0700000000000003</v>
      </c>
      <c r="O544" s="71"/>
      <c r="P544" s="71" t="s">
        <v>1732</v>
      </c>
      <c r="Q544" s="71"/>
    </row>
    <row r="545" spans="1:17" x14ac:dyDescent="0.2">
      <c r="A545" s="71">
        <v>278</v>
      </c>
      <c r="B545" s="71"/>
      <c r="C545" s="79" t="s">
        <v>781</v>
      </c>
      <c r="D545" s="71">
        <v>0</v>
      </c>
      <c r="E545" s="65">
        <v>1</v>
      </c>
      <c r="F545" s="80">
        <v>61.134246575342466</v>
      </c>
      <c r="G545" s="81">
        <v>0</v>
      </c>
      <c r="H545" s="65">
        <v>1</v>
      </c>
      <c r="I545" s="82">
        <v>8</v>
      </c>
      <c r="J545" s="82">
        <v>1</v>
      </c>
      <c r="K545" s="82">
        <v>3.3666666666666698</v>
      </c>
      <c r="L545" s="71">
        <v>-0.81</v>
      </c>
      <c r="M545" s="71">
        <v>2.92</v>
      </c>
      <c r="N545" s="71">
        <v>3.73</v>
      </c>
      <c r="O545" s="71"/>
      <c r="P545" s="71" t="s">
        <v>1732</v>
      </c>
      <c r="Q545" s="71"/>
    </row>
    <row r="546" spans="1:17" x14ac:dyDescent="0.2">
      <c r="A546" s="71">
        <v>363</v>
      </c>
      <c r="B546" s="71"/>
      <c r="C546" s="79" t="s">
        <v>469</v>
      </c>
      <c r="D546" s="71">
        <v>0</v>
      </c>
      <c r="E546" s="65">
        <v>2</v>
      </c>
      <c r="F546" s="80">
        <v>58.986301369863014</v>
      </c>
      <c r="G546" s="81">
        <v>1</v>
      </c>
      <c r="H546" s="65">
        <v>1</v>
      </c>
      <c r="I546" s="82">
        <v>8</v>
      </c>
      <c r="J546" s="82">
        <v>1</v>
      </c>
      <c r="K546" s="82">
        <v>1.93333333333333</v>
      </c>
      <c r="L546" s="71">
        <v>3.03</v>
      </c>
      <c r="M546" s="71">
        <v>3.55</v>
      </c>
      <c r="N546" s="71">
        <v>0.52</v>
      </c>
      <c r="O546" s="71" t="s">
        <v>1732</v>
      </c>
      <c r="P546" s="71"/>
      <c r="Q546" s="71"/>
    </row>
    <row r="547" spans="1:17" x14ac:dyDescent="0.2">
      <c r="A547" s="71">
        <v>368</v>
      </c>
      <c r="B547" s="71"/>
      <c r="C547" s="79" t="s">
        <v>940</v>
      </c>
      <c r="D547" s="71">
        <v>0</v>
      </c>
      <c r="E547" s="65">
        <v>2</v>
      </c>
      <c r="F547" s="80">
        <v>19.967123287671232</v>
      </c>
      <c r="G547" s="81">
        <v>0</v>
      </c>
      <c r="H547" s="65">
        <v>1</v>
      </c>
      <c r="I547" s="82">
        <v>6</v>
      </c>
      <c r="J547" s="82">
        <v>1</v>
      </c>
      <c r="K547" s="82">
        <v>3.2</v>
      </c>
      <c r="L547" s="82">
        <v>2.65</v>
      </c>
      <c r="M547" s="71">
        <v>3.36</v>
      </c>
      <c r="N547" s="71">
        <v>0.71</v>
      </c>
      <c r="O547" s="71" t="s">
        <v>1732</v>
      </c>
      <c r="P547" s="71"/>
      <c r="Q547" s="71"/>
    </row>
    <row r="548" spans="1:17" x14ac:dyDescent="0.2">
      <c r="A548" s="71">
        <v>374</v>
      </c>
      <c r="B548" s="71"/>
      <c r="C548" s="79" t="s">
        <v>889</v>
      </c>
      <c r="D548" s="71">
        <v>0</v>
      </c>
      <c r="E548" s="65">
        <v>1</v>
      </c>
      <c r="F548" s="80">
        <v>23.079452054794519</v>
      </c>
      <c r="G548" s="81">
        <v>0</v>
      </c>
      <c r="H548" s="65">
        <v>1</v>
      </c>
      <c r="I548" s="82">
        <v>8</v>
      </c>
      <c r="J548" s="82">
        <v>1</v>
      </c>
      <c r="K548" s="82">
        <v>0.93333333333333302</v>
      </c>
      <c r="L548" s="71">
        <v>0.6</v>
      </c>
      <c r="M548" s="71">
        <v>2.68</v>
      </c>
      <c r="N548" s="71">
        <v>2.08</v>
      </c>
      <c r="O548" s="71" t="s">
        <v>1732</v>
      </c>
      <c r="P548" s="71"/>
      <c r="Q548" s="71"/>
    </row>
    <row r="549" spans="1:17" x14ac:dyDescent="0.2">
      <c r="A549" s="71">
        <v>396</v>
      </c>
      <c r="B549" s="71"/>
      <c r="C549" s="79" t="s">
        <v>889</v>
      </c>
      <c r="D549" s="71">
        <v>0</v>
      </c>
      <c r="E549" s="65">
        <v>2</v>
      </c>
      <c r="F549" s="80">
        <v>68.635616438356166</v>
      </c>
      <c r="G549" s="81">
        <v>0</v>
      </c>
      <c r="H549" s="65">
        <v>1</v>
      </c>
      <c r="I549" s="82">
        <v>6</v>
      </c>
      <c r="J549" s="82">
        <v>0.5</v>
      </c>
      <c r="K549" s="82">
        <v>5.0333333333333297</v>
      </c>
      <c r="L549" s="71">
        <v>2.84</v>
      </c>
      <c r="M549" s="71">
        <v>4.79</v>
      </c>
      <c r="N549" s="71">
        <v>1.9500000000000002</v>
      </c>
      <c r="O549" s="71" t="s">
        <v>1732</v>
      </c>
      <c r="P549" s="71"/>
      <c r="Q549" s="71"/>
    </row>
    <row r="550" spans="1:17" x14ac:dyDescent="0.2">
      <c r="A550" s="71">
        <v>409</v>
      </c>
      <c r="B550" s="71"/>
      <c r="C550" s="79" t="s">
        <v>469</v>
      </c>
      <c r="D550" s="71">
        <v>0</v>
      </c>
      <c r="E550" s="65">
        <v>2</v>
      </c>
      <c r="F550" s="80">
        <v>73.857534246575341</v>
      </c>
      <c r="G550" s="81">
        <v>1</v>
      </c>
      <c r="H550" s="65">
        <v>1</v>
      </c>
      <c r="I550" s="82">
        <v>7</v>
      </c>
      <c r="J550" s="82">
        <v>0.5</v>
      </c>
      <c r="K550" s="82">
        <v>3</v>
      </c>
      <c r="L550" s="71">
        <v>-2.21</v>
      </c>
      <c r="M550" s="71">
        <v>2.98</v>
      </c>
      <c r="N550" s="71">
        <v>5.1899999999999995</v>
      </c>
      <c r="O550" s="71" t="s">
        <v>1732</v>
      </c>
      <c r="P550" s="71"/>
      <c r="Q550" s="71"/>
    </row>
    <row r="551" spans="1:17" x14ac:dyDescent="0.2">
      <c r="A551" s="71">
        <v>419</v>
      </c>
      <c r="B551" s="71"/>
      <c r="C551" s="79" t="s">
        <v>889</v>
      </c>
      <c r="D551" s="71">
        <v>0</v>
      </c>
      <c r="E551" s="65">
        <v>2</v>
      </c>
      <c r="F551" s="80">
        <v>73.167123287671231</v>
      </c>
      <c r="G551" s="81">
        <v>0</v>
      </c>
      <c r="H551" s="65">
        <v>1</v>
      </c>
      <c r="I551" s="82">
        <v>8</v>
      </c>
      <c r="J551" s="82">
        <v>2</v>
      </c>
      <c r="K551" s="82">
        <v>24.066666666666698</v>
      </c>
      <c r="L551" s="82">
        <v>2.02</v>
      </c>
      <c r="M551" s="71">
        <v>2.97</v>
      </c>
      <c r="N551" s="71">
        <v>0.95000000000000018</v>
      </c>
      <c r="O551" s="71" t="s">
        <v>1732</v>
      </c>
      <c r="P551" s="71"/>
      <c r="Q551" s="71"/>
    </row>
    <row r="552" spans="1:17" x14ac:dyDescent="0.2">
      <c r="A552" s="71">
        <v>440</v>
      </c>
      <c r="B552" s="71"/>
      <c r="C552" s="79" t="s">
        <v>1214</v>
      </c>
      <c r="D552" s="71">
        <v>0</v>
      </c>
      <c r="E552" s="65">
        <v>1</v>
      </c>
      <c r="F552" s="80">
        <v>70.295890410958904</v>
      </c>
      <c r="G552" s="81">
        <v>1</v>
      </c>
      <c r="H552" s="65">
        <v>1</v>
      </c>
      <c r="I552" s="82">
        <v>8</v>
      </c>
      <c r="J552" s="82">
        <v>1</v>
      </c>
      <c r="K552" s="82">
        <v>0.93333333333333335</v>
      </c>
      <c r="L552" s="71">
        <v>0.75</v>
      </c>
      <c r="M552" s="71">
        <v>3.44</v>
      </c>
      <c r="N552" s="71">
        <v>2.69</v>
      </c>
      <c r="O552" s="71"/>
      <c r="P552" s="71" t="s">
        <v>1732</v>
      </c>
      <c r="Q552" s="71"/>
    </row>
    <row r="553" spans="1:17" x14ac:dyDescent="0.2">
      <c r="A553" s="71">
        <v>456</v>
      </c>
      <c r="B553" s="71"/>
      <c r="C553" s="79" t="s">
        <v>1281</v>
      </c>
      <c r="D553" s="71">
        <v>0</v>
      </c>
      <c r="E553" s="65">
        <v>2</v>
      </c>
      <c r="F553" s="80">
        <v>70.849315068493155</v>
      </c>
      <c r="G553" s="81">
        <v>1</v>
      </c>
      <c r="H553" s="65">
        <v>1</v>
      </c>
      <c r="I553" s="82">
        <v>8</v>
      </c>
      <c r="J553" s="82">
        <v>0.5</v>
      </c>
      <c r="K553" s="82">
        <v>10.566666666666666</v>
      </c>
      <c r="L553" s="82">
        <v>1.79</v>
      </c>
      <c r="M553" s="71">
        <v>3.67</v>
      </c>
      <c r="N553" s="71">
        <v>1.88</v>
      </c>
      <c r="O553" s="71"/>
      <c r="P553" s="71" t="s">
        <v>1732</v>
      </c>
      <c r="Q553" s="71"/>
    </row>
    <row r="554" spans="1:17" x14ac:dyDescent="0.2">
      <c r="A554" s="71">
        <v>473</v>
      </c>
      <c r="B554" s="71"/>
      <c r="C554" s="79" t="s">
        <v>220</v>
      </c>
      <c r="D554" s="71">
        <v>0</v>
      </c>
      <c r="E554" s="65">
        <v>2</v>
      </c>
      <c r="F554" s="80">
        <v>75.394520547945206</v>
      </c>
      <c r="G554" s="81">
        <v>0</v>
      </c>
      <c r="H554" s="65">
        <v>1</v>
      </c>
      <c r="I554" s="82">
        <v>8</v>
      </c>
      <c r="J554" s="82">
        <v>1</v>
      </c>
      <c r="K554" s="82">
        <v>3.2</v>
      </c>
      <c r="L554" s="71">
        <v>1.73</v>
      </c>
      <c r="M554" s="71">
        <v>4.0999999999999996</v>
      </c>
      <c r="N554" s="71">
        <v>2.3699999999999997</v>
      </c>
      <c r="O554" s="71"/>
      <c r="P554" s="71" t="s">
        <v>1732</v>
      </c>
      <c r="Q554" s="71"/>
    </row>
  </sheetData>
  <conditionalFormatting sqref="N2:N39">
    <cfRule type="cellIs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A238-9471-0049-A441-71ED1D625210}">
  <sheetPr filterMode="1"/>
  <dimension ref="A1:R554"/>
  <sheetViews>
    <sheetView zoomScale="107" zoomScaleNormal="93" workbookViewId="0">
      <pane xSplit="8" ySplit="1" topLeftCell="I451" activePane="bottomRight" state="frozen"/>
      <selection pane="topRight" activeCell="I1" sqref="I1"/>
      <selection pane="bottomLeft" activeCell="A2" sqref="A2"/>
      <selection pane="bottomRight" activeCell="B1" sqref="B1:B1048576"/>
    </sheetView>
  </sheetViews>
  <sheetFormatPr baseColWidth="10" defaultRowHeight="16" x14ac:dyDescent="0.2"/>
  <cols>
    <col min="2" max="2" width="10.83203125" customWidth="1"/>
    <col min="3" max="3" width="40.6640625" customWidth="1"/>
    <col min="4" max="4" width="14.1640625" customWidth="1"/>
    <col min="5" max="17" width="10.83203125" customWidth="1"/>
  </cols>
  <sheetData>
    <row r="1" spans="1:18" ht="119" x14ac:dyDescent="0.2">
      <c r="A1" s="30" t="s">
        <v>0</v>
      </c>
      <c r="B1" s="1"/>
      <c r="C1" s="3" t="s">
        <v>24</v>
      </c>
      <c r="D1" s="3" t="s">
        <v>25</v>
      </c>
      <c r="E1" s="8" t="s">
        <v>40</v>
      </c>
      <c r="F1" s="77" t="s">
        <v>41</v>
      </c>
      <c r="G1" s="10" t="s">
        <v>44</v>
      </c>
      <c r="H1" s="8" t="s">
        <v>45</v>
      </c>
      <c r="I1" s="11" t="s">
        <v>46</v>
      </c>
      <c r="J1" s="11" t="s">
        <v>47</v>
      </c>
      <c r="K1" s="78" t="s">
        <v>51</v>
      </c>
      <c r="L1" s="11" t="s">
        <v>54</v>
      </c>
      <c r="M1" s="1" t="s">
        <v>61</v>
      </c>
      <c r="N1" s="74" t="s">
        <v>70</v>
      </c>
      <c r="O1" s="11" t="s">
        <v>1733</v>
      </c>
      <c r="P1" s="11" t="s">
        <v>1735</v>
      </c>
      <c r="Q1" s="11" t="s">
        <v>1734</v>
      </c>
      <c r="R1" s="11" t="s">
        <v>1736</v>
      </c>
    </row>
    <row r="2" spans="1:18" hidden="1" x14ac:dyDescent="0.2">
      <c r="A2">
        <v>2</v>
      </c>
      <c r="B2" t="s">
        <v>93</v>
      </c>
      <c r="C2" s="22" t="s">
        <v>99</v>
      </c>
      <c r="D2">
        <v>0</v>
      </c>
      <c r="E2" s="24">
        <v>1</v>
      </c>
      <c r="F2" s="25">
        <v>71.673972602739724</v>
      </c>
      <c r="G2" s="26">
        <v>1</v>
      </c>
      <c r="H2" s="24">
        <v>1</v>
      </c>
      <c r="I2" s="27">
        <v>7.5</v>
      </c>
      <c r="J2" s="27">
        <v>0</v>
      </c>
      <c r="K2" s="27">
        <v>2.9666666666666668</v>
      </c>
      <c r="L2" s="27">
        <v>1</v>
      </c>
      <c r="M2">
        <v>2.66</v>
      </c>
      <c r="N2">
        <v>1.6600000000000001</v>
      </c>
      <c r="P2" t="s">
        <v>1792</v>
      </c>
    </row>
    <row r="3" spans="1:18" x14ac:dyDescent="0.2">
      <c r="A3">
        <v>65</v>
      </c>
      <c r="C3" s="22" t="s">
        <v>158</v>
      </c>
      <c r="D3">
        <v>0</v>
      </c>
      <c r="E3" s="24">
        <v>1</v>
      </c>
      <c r="F3" s="25">
        <v>74.147945205479445</v>
      </c>
      <c r="G3" s="26">
        <v>1</v>
      </c>
      <c r="H3" s="24">
        <v>1</v>
      </c>
      <c r="I3" s="27">
        <v>8</v>
      </c>
      <c r="J3" s="27">
        <v>0</v>
      </c>
      <c r="K3" s="27">
        <v>15.533333333333333</v>
      </c>
      <c r="L3" s="27">
        <v>-1.6359999999999999</v>
      </c>
      <c r="M3">
        <v>0.85399999999999998</v>
      </c>
      <c r="N3">
        <v>2.4899999999999998</v>
      </c>
    </row>
    <row r="4" spans="1:18" hidden="1" x14ac:dyDescent="0.2">
      <c r="C4" s="22"/>
      <c r="E4" s="24"/>
      <c r="F4" s="25"/>
      <c r="G4" s="26"/>
      <c r="H4" s="24"/>
      <c r="I4" s="27"/>
      <c r="J4" s="27"/>
      <c r="K4" s="27"/>
    </row>
    <row r="5" spans="1:18" hidden="1" x14ac:dyDescent="0.2">
      <c r="C5" s="22"/>
      <c r="E5" s="24"/>
      <c r="F5" s="25"/>
      <c r="G5" s="26"/>
      <c r="H5" s="24"/>
      <c r="I5" s="27"/>
      <c r="J5" s="27"/>
      <c r="K5" s="27"/>
      <c r="L5" s="27"/>
      <c r="M5" s="27"/>
    </row>
    <row r="6" spans="1:18" x14ac:dyDescent="0.2">
      <c r="A6">
        <v>147</v>
      </c>
      <c r="C6" s="22" t="s">
        <v>111</v>
      </c>
      <c r="D6">
        <v>0</v>
      </c>
      <c r="E6" s="24">
        <v>1</v>
      </c>
      <c r="F6" s="25">
        <v>76.38630136986302</v>
      </c>
      <c r="G6" s="26">
        <v>1</v>
      </c>
      <c r="H6" s="24">
        <v>1</v>
      </c>
      <c r="I6" s="27">
        <v>8</v>
      </c>
      <c r="J6" s="27">
        <v>0</v>
      </c>
      <c r="K6" s="27">
        <v>82.5</v>
      </c>
      <c r="L6" s="27">
        <v>-0.59</v>
      </c>
      <c r="M6">
        <v>0.4</v>
      </c>
      <c r="N6">
        <v>0.99</v>
      </c>
    </row>
    <row r="7" spans="1:18" hidden="1" x14ac:dyDescent="0.2">
      <c r="A7">
        <v>7</v>
      </c>
      <c r="B7" t="s">
        <v>113</v>
      </c>
      <c r="C7" s="22" t="s">
        <v>117</v>
      </c>
      <c r="D7">
        <v>0</v>
      </c>
      <c r="E7" s="24">
        <v>1</v>
      </c>
      <c r="F7" s="25">
        <v>75.30410958904109</v>
      </c>
      <c r="G7" s="26">
        <v>0</v>
      </c>
      <c r="H7" s="24">
        <v>1</v>
      </c>
      <c r="I7" s="27">
        <v>7</v>
      </c>
      <c r="J7" s="27">
        <v>0</v>
      </c>
      <c r="K7" s="27">
        <v>4.666666666666667</v>
      </c>
      <c r="L7" s="27">
        <v>0.68</v>
      </c>
      <c r="M7" s="27">
        <v>2.84</v>
      </c>
      <c r="N7">
        <v>2.1599999999999997</v>
      </c>
      <c r="R7" t="s">
        <v>1732</v>
      </c>
    </row>
    <row r="8" spans="1:18" hidden="1" x14ac:dyDescent="0.2">
      <c r="C8" s="22"/>
      <c r="E8" s="24"/>
      <c r="F8" s="25"/>
      <c r="G8" s="26"/>
      <c r="H8" s="24"/>
      <c r="I8" s="27"/>
      <c r="J8" s="27"/>
      <c r="K8" s="27"/>
      <c r="L8" s="27"/>
    </row>
    <row r="9" spans="1:18" hidden="1" x14ac:dyDescent="0.2">
      <c r="C9" s="22"/>
      <c r="E9" s="24"/>
      <c r="F9" s="25"/>
      <c r="G9" s="26"/>
      <c r="H9" s="24"/>
      <c r="I9" s="27"/>
      <c r="J9" s="27"/>
      <c r="K9" s="27"/>
      <c r="L9" s="27"/>
    </row>
    <row r="10" spans="1:18" x14ac:dyDescent="0.2">
      <c r="A10">
        <v>412</v>
      </c>
      <c r="C10" s="22" t="s">
        <v>1119</v>
      </c>
      <c r="D10">
        <v>0</v>
      </c>
      <c r="E10" s="24">
        <v>1</v>
      </c>
      <c r="F10" s="25">
        <v>47.558904109589044</v>
      </c>
      <c r="G10" s="26">
        <v>1</v>
      </c>
      <c r="H10" s="24">
        <v>1</v>
      </c>
      <c r="I10" s="27">
        <v>5.5</v>
      </c>
      <c r="J10" s="27">
        <v>0</v>
      </c>
      <c r="K10" s="27">
        <v>2.5</v>
      </c>
      <c r="L10" s="27">
        <v>-0.38</v>
      </c>
      <c r="M10">
        <v>1.92</v>
      </c>
      <c r="N10">
        <v>2.2999999999999998</v>
      </c>
      <c r="O10" t="s">
        <v>1732</v>
      </c>
    </row>
    <row r="11" spans="1:18" hidden="1" x14ac:dyDescent="0.2">
      <c r="A11">
        <v>11</v>
      </c>
      <c r="B11" t="s">
        <v>127</v>
      </c>
      <c r="C11" s="22" t="s">
        <v>131</v>
      </c>
      <c r="D11">
        <v>0</v>
      </c>
      <c r="E11" s="24">
        <v>1</v>
      </c>
      <c r="F11" s="25">
        <v>81.032876712328772</v>
      </c>
      <c r="G11" s="26">
        <v>0</v>
      </c>
      <c r="H11" s="24">
        <v>1</v>
      </c>
      <c r="I11" s="27">
        <v>8</v>
      </c>
      <c r="J11" s="27">
        <v>0</v>
      </c>
      <c r="K11" s="27">
        <v>3.8333333333333335</v>
      </c>
      <c r="L11" s="27">
        <v>2.21</v>
      </c>
      <c r="M11">
        <v>4.29</v>
      </c>
      <c r="N11">
        <v>2.08</v>
      </c>
      <c r="R11" t="s">
        <v>1732</v>
      </c>
    </row>
    <row r="12" spans="1:18" hidden="1" x14ac:dyDescent="0.2">
      <c r="C12" s="22"/>
      <c r="E12" s="24"/>
      <c r="F12" s="25"/>
      <c r="G12" s="26"/>
      <c r="H12" s="24"/>
      <c r="I12" s="27"/>
      <c r="J12" s="27"/>
      <c r="K12" s="27"/>
      <c r="L12" s="27"/>
    </row>
    <row r="13" spans="1:18" hidden="1" x14ac:dyDescent="0.2">
      <c r="C13" s="22"/>
      <c r="E13" s="24"/>
      <c r="F13" s="25"/>
      <c r="G13" s="26"/>
      <c r="H13" s="24"/>
      <c r="I13" s="27"/>
      <c r="J13" s="27"/>
      <c r="K13" s="27"/>
      <c r="L13" s="27"/>
      <c r="M13" s="27"/>
    </row>
    <row r="14" spans="1:18" hidden="1" x14ac:dyDescent="0.2">
      <c r="A14">
        <v>14</v>
      </c>
      <c r="B14" t="s">
        <v>132</v>
      </c>
      <c r="C14" s="22" t="s">
        <v>139</v>
      </c>
      <c r="D14">
        <v>0</v>
      </c>
      <c r="E14" s="24">
        <v>2</v>
      </c>
      <c r="F14" s="25">
        <v>67.457534246575349</v>
      </c>
      <c r="G14" s="26">
        <v>1</v>
      </c>
      <c r="H14" s="24">
        <v>1</v>
      </c>
      <c r="I14" s="27">
        <v>4</v>
      </c>
      <c r="J14" s="27">
        <v>0</v>
      </c>
      <c r="K14" s="27">
        <v>3.8333333333333335</v>
      </c>
      <c r="L14" s="27">
        <v>1.95</v>
      </c>
      <c r="M14">
        <v>3.43</v>
      </c>
      <c r="N14">
        <v>1.4800000000000002</v>
      </c>
      <c r="R14" t="s">
        <v>1732</v>
      </c>
    </row>
    <row r="15" spans="1:18" hidden="1" x14ac:dyDescent="0.2">
      <c r="A15">
        <v>17</v>
      </c>
      <c r="B15" t="s">
        <v>144</v>
      </c>
      <c r="C15" s="22" t="s">
        <v>148</v>
      </c>
      <c r="D15">
        <v>0</v>
      </c>
      <c r="E15" s="24">
        <v>2</v>
      </c>
      <c r="F15" s="25">
        <v>79.164383561643831</v>
      </c>
      <c r="G15" s="26">
        <v>0</v>
      </c>
      <c r="H15" s="24">
        <v>1</v>
      </c>
      <c r="I15" s="27">
        <v>5</v>
      </c>
      <c r="J15" s="27">
        <v>0</v>
      </c>
      <c r="K15" s="27">
        <v>6.333333333333333</v>
      </c>
      <c r="L15" s="27">
        <v>0</v>
      </c>
      <c r="M15">
        <v>1.71</v>
      </c>
      <c r="N15">
        <v>1.71</v>
      </c>
      <c r="P15" t="s">
        <v>1792</v>
      </c>
    </row>
    <row r="16" spans="1:18" hidden="1" x14ac:dyDescent="0.2">
      <c r="A16">
        <v>19</v>
      </c>
      <c r="B16" t="s">
        <v>150</v>
      </c>
      <c r="C16" s="22" t="s">
        <v>155</v>
      </c>
      <c r="D16">
        <v>0</v>
      </c>
      <c r="E16" s="24">
        <v>2</v>
      </c>
      <c r="F16" s="25">
        <v>69.783561643835611</v>
      </c>
      <c r="G16" s="26">
        <v>0</v>
      </c>
      <c r="H16" s="24">
        <v>1</v>
      </c>
      <c r="I16" s="27">
        <v>8</v>
      </c>
      <c r="J16" s="27">
        <v>0</v>
      </c>
      <c r="K16" s="27">
        <v>6.3666666666666663</v>
      </c>
      <c r="L16" s="27">
        <v>2.02</v>
      </c>
      <c r="M16" s="27">
        <v>3.78</v>
      </c>
      <c r="N16">
        <v>1.7599999999999998</v>
      </c>
      <c r="R16" t="s">
        <v>1732</v>
      </c>
    </row>
    <row r="17" spans="1:18" hidden="1" x14ac:dyDescent="0.2">
      <c r="C17" s="22"/>
      <c r="E17" s="24"/>
      <c r="F17" s="25"/>
      <c r="G17" s="26"/>
      <c r="H17" s="24"/>
      <c r="I17" s="27"/>
      <c r="J17" s="27"/>
      <c r="K17" s="27"/>
      <c r="L17" s="27"/>
    </row>
    <row r="18" spans="1:18" hidden="1" x14ac:dyDescent="0.2">
      <c r="C18" s="22"/>
      <c r="E18" s="24"/>
      <c r="F18" s="25"/>
      <c r="G18" s="26"/>
      <c r="H18" s="24"/>
      <c r="I18" s="27"/>
      <c r="J18" s="27"/>
      <c r="K18" s="27"/>
      <c r="L18" s="27"/>
    </row>
    <row r="19" spans="1:18" x14ac:dyDescent="0.2">
      <c r="A19">
        <v>384</v>
      </c>
      <c r="C19" s="22" t="s">
        <v>994</v>
      </c>
      <c r="D19">
        <v>0</v>
      </c>
      <c r="E19" s="24">
        <v>2</v>
      </c>
      <c r="F19" s="25">
        <v>68.082191780821915</v>
      </c>
      <c r="G19" s="26">
        <v>1</v>
      </c>
      <c r="H19" s="24">
        <v>1</v>
      </c>
      <c r="I19" s="27">
        <v>6.5</v>
      </c>
      <c r="J19" s="27">
        <v>0</v>
      </c>
      <c r="K19" s="27">
        <v>1.1666666666666701</v>
      </c>
      <c r="L19">
        <v>-0.33</v>
      </c>
      <c r="M19">
        <v>1.76</v>
      </c>
      <c r="N19">
        <v>2.09</v>
      </c>
      <c r="O19" t="s">
        <v>1732</v>
      </c>
    </row>
    <row r="20" spans="1:18" x14ac:dyDescent="0.2">
      <c r="A20">
        <v>160</v>
      </c>
      <c r="C20" s="22" t="s">
        <v>111</v>
      </c>
      <c r="D20">
        <v>0</v>
      </c>
      <c r="E20" s="24">
        <v>1</v>
      </c>
      <c r="F20" s="25">
        <v>71.282191780821918</v>
      </c>
      <c r="G20" s="26">
        <v>0</v>
      </c>
      <c r="H20" s="24">
        <v>1</v>
      </c>
      <c r="I20" s="27">
        <v>7</v>
      </c>
      <c r="J20" s="27">
        <v>0</v>
      </c>
      <c r="K20" s="27">
        <v>13.266666666666667</v>
      </c>
      <c r="L20" s="27">
        <v>-0.22</v>
      </c>
      <c r="M20">
        <v>2.34</v>
      </c>
      <c r="N20">
        <v>2.56</v>
      </c>
    </row>
    <row r="21" spans="1:18" hidden="1" x14ac:dyDescent="0.2">
      <c r="C21" s="22"/>
      <c r="E21" s="24"/>
      <c r="F21" s="25"/>
      <c r="G21" s="26"/>
      <c r="H21" s="24"/>
      <c r="I21" s="27"/>
      <c r="J21" s="27"/>
      <c r="K21" s="27"/>
    </row>
    <row r="22" spans="1:18" hidden="1" x14ac:dyDescent="0.2">
      <c r="C22" s="22"/>
      <c r="E22" s="24"/>
      <c r="F22" s="25"/>
      <c r="G22" s="26"/>
      <c r="H22" s="24"/>
      <c r="I22" s="27"/>
      <c r="J22" s="27"/>
      <c r="K22" s="27"/>
      <c r="L22" s="27"/>
    </row>
    <row r="23" spans="1:18" hidden="1" x14ac:dyDescent="0.2">
      <c r="A23">
        <v>28</v>
      </c>
      <c r="B23" t="s">
        <v>169</v>
      </c>
      <c r="C23" s="22" t="s">
        <v>173</v>
      </c>
      <c r="D23">
        <v>0</v>
      </c>
      <c r="E23" s="24">
        <v>1</v>
      </c>
      <c r="F23" s="25">
        <v>73.186301369863017</v>
      </c>
      <c r="G23" s="26">
        <v>1</v>
      </c>
      <c r="H23" s="24">
        <v>1</v>
      </c>
      <c r="I23" s="27">
        <v>8.5</v>
      </c>
      <c r="J23" s="27">
        <v>0</v>
      </c>
      <c r="K23" s="27">
        <v>3.3666666666666667</v>
      </c>
      <c r="L23" s="27">
        <v>1.72</v>
      </c>
      <c r="M23">
        <v>3.07</v>
      </c>
      <c r="N23">
        <v>1.3499999999999999</v>
      </c>
      <c r="R23" t="s">
        <v>1732</v>
      </c>
    </row>
    <row r="24" spans="1:18" hidden="1" x14ac:dyDescent="0.2">
      <c r="A24">
        <v>29</v>
      </c>
      <c r="B24" t="s">
        <v>175</v>
      </c>
      <c r="C24" s="22" t="s">
        <v>180</v>
      </c>
      <c r="D24">
        <v>0</v>
      </c>
      <c r="E24" s="24">
        <v>2</v>
      </c>
      <c r="F24" s="25">
        <v>80.197260273972603</v>
      </c>
      <c r="G24" s="26">
        <v>1</v>
      </c>
      <c r="H24" s="24">
        <v>1</v>
      </c>
      <c r="I24" s="27">
        <v>6</v>
      </c>
      <c r="J24" s="27">
        <v>0</v>
      </c>
      <c r="K24" s="27">
        <v>0.56666666666666665</v>
      </c>
      <c r="L24" s="27">
        <v>0.68200000000000005</v>
      </c>
      <c r="M24">
        <v>1.61</v>
      </c>
      <c r="N24">
        <v>0.92800000000000005</v>
      </c>
      <c r="O24" t="s">
        <v>1732</v>
      </c>
      <c r="R24" t="s">
        <v>1732</v>
      </c>
    </row>
    <row r="25" spans="1:18" hidden="1" x14ac:dyDescent="0.2">
      <c r="A25">
        <v>30</v>
      </c>
      <c r="B25" t="s">
        <v>181</v>
      </c>
      <c r="C25" s="22" t="s">
        <v>185</v>
      </c>
      <c r="D25">
        <v>0</v>
      </c>
      <c r="E25" s="24">
        <v>2</v>
      </c>
      <c r="F25" s="25">
        <v>75.079452054794515</v>
      </c>
      <c r="G25" s="26">
        <v>0</v>
      </c>
      <c r="H25" s="24">
        <v>1</v>
      </c>
      <c r="I25" s="27">
        <v>4</v>
      </c>
      <c r="J25" s="27">
        <v>0</v>
      </c>
      <c r="K25" s="27">
        <v>4.2</v>
      </c>
      <c r="L25" s="27">
        <v>3.04</v>
      </c>
      <c r="M25" s="27">
        <v>4.3899999999999997</v>
      </c>
      <c r="N25">
        <v>1.3499999999999996</v>
      </c>
      <c r="R25" t="s">
        <v>1732</v>
      </c>
    </row>
    <row r="26" spans="1:18" hidden="1" x14ac:dyDescent="0.2">
      <c r="C26" s="22"/>
      <c r="E26" s="24"/>
      <c r="F26" s="25"/>
      <c r="G26" s="26"/>
      <c r="H26" s="24"/>
      <c r="I26" s="27"/>
      <c r="J26" s="27"/>
      <c r="K26" s="27"/>
      <c r="L26" s="27"/>
    </row>
    <row r="27" spans="1:18" hidden="1" x14ac:dyDescent="0.2">
      <c r="C27" s="22"/>
      <c r="E27" s="24"/>
      <c r="F27" s="25"/>
      <c r="G27" s="26"/>
      <c r="H27" s="24"/>
      <c r="I27" s="27"/>
      <c r="J27" s="27"/>
      <c r="K27" s="27"/>
      <c r="L27" s="27"/>
    </row>
    <row r="28" spans="1:18" hidden="1" x14ac:dyDescent="0.2">
      <c r="A28">
        <v>33</v>
      </c>
      <c r="B28" t="s">
        <v>186</v>
      </c>
      <c r="C28" s="22" t="s">
        <v>190</v>
      </c>
      <c r="D28">
        <v>0</v>
      </c>
      <c r="E28" s="24">
        <v>2</v>
      </c>
      <c r="F28" s="25">
        <v>46.416438356164385</v>
      </c>
      <c r="G28" s="26">
        <v>1</v>
      </c>
      <c r="H28" s="24">
        <v>1</v>
      </c>
      <c r="I28" s="27">
        <v>7</v>
      </c>
      <c r="J28" s="27">
        <v>0</v>
      </c>
      <c r="K28" s="27">
        <v>21.333333333333332</v>
      </c>
      <c r="L28" s="27">
        <v>0</v>
      </c>
      <c r="M28">
        <v>1.2649999999999999</v>
      </c>
      <c r="N28">
        <v>1.2649999999999999</v>
      </c>
      <c r="R28" t="s">
        <v>1732</v>
      </c>
    </row>
    <row r="29" spans="1:18" x14ac:dyDescent="0.2">
      <c r="A29">
        <v>103</v>
      </c>
      <c r="C29" s="22" t="s">
        <v>381</v>
      </c>
      <c r="D29">
        <v>0</v>
      </c>
      <c r="E29" s="24">
        <v>2</v>
      </c>
      <c r="F29" s="25">
        <v>63.134246575342466</v>
      </c>
      <c r="G29" s="26">
        <v>1</v>
      </c>
      <c r="H29" s="24">
        <v>1</v>
      </c>
      <c r="I29" s="27">
        <v>5</v>
      </c>
      <c r="J29" s="27">
        <v>0</v>
      </c>
      <c r="K29" s="27">
        <v>66.833333333333329</v>
      </c>
      <c r="L29" s="27">
        <v>0</v>
      </c>
      <c r="M29">
        <v>1.78</v>
      </c>
      <c r="N29">
        <v>1.78</v>
      </c>
    </row>
    <row r="30" spans="1:18" hidden="1" x14ac:dyDescent="0.2">
      <c r="C30" s="22"/>
      <c r="E30" s="24"/>
      <c r="F30" s="25"/>
      <c r="G30" s="26"/>
      <c r="H30" s="24"/>
      <c r="I30" s="27"/>
      <c r="J30" s="27"/>
      <c r="K30" s="27"/>
      <c r="L30" s="27"/>
    </row>
    <row r="31" spans="1:18" hidden="1" x14ac:dyDescent="0.2">
      <c r="C31" s="22"/>
      <c r="E31" s="24"/>
      <c r="F31" s="25"/>
      <c r="G31" s="26"/>
      <c r="H31" s="24"/>
      <c r="I31" s="27"/>
      <c r="J31" s="27"/>
      <c r="K31" s="27"/>
    </row>
    <row r="32" spans="1:18" x14ac:dyDescent="0.2">
      <c r="A32">
        <v>194</v>
      </c>
      <c r="C32" s="22" t="s">
        <v>158</v>
      </c>
      <c r="D32">
        <v>0</v>
      </c>
      <c r="E32" s="24">
        <v>1</v>
      </c>
      <c r="F32" s="25">
        <v>44.972602739726028</v>
      </c>
      <c r="G32" s="26">
        <v>0</v>
      </c>
      <c r="H32" s="24">
        <v>1</v>
      </c>
      <c r="I32" s="27">
        <v>8</v>
      </c>
      <c r="J32" s="27">
        <v>0</v>
      </c>
      <c r="K32" s="27">
        <v>2.5333333333333332</v>
      </c>
      <c r="L32" s="27">
        <v>0</v>
      </c>
      <c r="M32">
        <v>2.33</v>
      </c>
      <c r="N32">
        <v>2.33</v>
      </c>
    </row>
    <row r="33" spans="1:18" x14ac:dyDescent="0.2">
      <c r="A33">
        <v>383</v>
      </c>
      <c r="C33" s="22" t="s">
        <v>992</v>
      </c>
      <c r="D33">
        <v>0</v>
      </c>
      <c r="E33" s="24">
        <v>2</v>
      </c>
      <c r="F33" s="25">
        <v>86.438356164383563</v>
      </c>
      <c r="G33" s="26">
        <v>0</v>
      </c>
      <c r="H33" s="24">
        <v>1</v>
      </c>
      <c r="I33" s="27">
        <v>6.5</v>
      </c>
      <c r="J33" s="27">
        <v>0</v>
      </c>
      <c r="K33" s="27">
        <v>3.3666666666666698</v>
      </c>
      <c r="L33" s="27">
        <v>0</v>
      </c>
      <c r="M33">
        <v>2.31</v>
      </c>
      <c r="N33">
        <v>2.31</v>
      </c>
      <c r="O33" t="s">
        <v>1732</v>
      </c>
    </row>
    <row r="34" spans="1:18" hidden="1" x14ac:dyDescent="0.2">
      <c r="C34" s="22"/>
      <c r="E34" s="24"/>
      <c r="F34" s="25"/>
      <c r="G34" s="26"/>
      <c r="H34" s="24"/>
      <c r="I34" s="27"/>
      <c r="J34" s="27"/>
      <c r="K34" s="27"/>
      <c r="L34" s="27"/>
    </row>
    <row r="35" spans="1:18" hidden="1" x14ac:dyDescent="0.2">
      <c r="C35" s="22"/>
      <c r="E35" s="24"/>
      <c r="F35" s="25"/>
      <c r="G35" s="26"/>
      <c r="H35" s="24"/>
      <c r="I35" s="27"/>
      <c r="J35" s="27"/>
      <c r="K35" s="27"/>
    </row>
    <row r="36" spans="1:18" hidden="1" x14ac:dyDescent="0.2">
      <c r="A36">
        <v>41</v>
      </c>
      <c r="B36" t="s">
        <v>208</v>
      </c>
      <c r="C36" s="22" t="s">
        <v>211</v>
      </c>
      <c r="D36">
        <v>0</v>
      </c>
      <c r="E36" s="24">
        <v>1</v>
      </c>
      <c r="F36" s="25">
        <v>79.939726027397256</v>
      </c>
      <c r="G36" s="26">
        <v>1</v>
      </c>
      <c r="H36" s="24">
        <v>1</v>
      </c>
      <c r="I36" s="27">
        <v>8.5</v>
      </c>
      <c r="J36" s="27">
        <v>0</v>
      </c>
      <c r="K36" s="27">
        <v>2.6333333333333333</v>
      </c>
      <c r="L36">
        <v>1</v>
      </c>
      <c r="M36">
        <v>1.44</v>
      </c>
      <c r="N36">
        <v>0.43999999999999995</v>
      </c>
      <c r="R36" t="s">
        <v>1732</v>
      </c>
    </row>
    <row r="37" spans="1:18" hidden="1" x14ac:dyDescent="0.2">
      <c r="A37">
        <v>42</v>
      </c>
      <c r="B37" t="s">
        <v>212</v>
      </c>
      <c r="C37" s="22" t="s">
        <v>214</v>
      </c>
      <c r="D37">
        <v>0</v>
      </c>
      <c r="E37" s="24">
        <v>1</v>
      </c>
      <c r="F37" s="25">
        <v>68.095890410958901</v>
      </c>
      <c r="G37" s="26">
        <v>0</v>
      </c>
      <c r="H37" s="24">
        <v>1</v>
      </c>
      <c r="I37" s="27">
        <v>4.5</v>
      </c>
      <c r="J37" s="27">
        <v>0</v>
      </c>
      <c r="K37" s="27">
        <v>3</v>
      </c>
      <c r="L37">
        <v>1.9</v>
      </c>
      <c r="M37">
        <v>2.88</v>
      </c>
      <c r="N37">
        <v>0.98</v>
      </c>
      <c r="R37" t="s">
        <v>1732</v>
      </c>
    </row>
    <row r="38" spans="1:18" hidden="1" x14ac:dyDescent="0.2">
      <c r="C38" s="22"/>
      <c r="E38" s="24"/>
      <c r="F38" s="25"/>
      <c r="G38" s="26"/>
      <c r="H38" s="24"/>
      <c r="I38" s="27"/>
      <c r="J38" s="27"/>
      <c r="K38" s="27"/>
    </row>
    <row r="39" spans="1:18" hidden="1" x14ac:dyDescent="0.2">
      <c r="C39" s="22"/>
      <c r="E39" s="24"/>
      <c r="F39" s="25"/>
      <c r="G39" s="26"/>
      <c r="H39" s="24"/>
      <c r="I39" s="27"/>
      <c r="J39" s="27"/>
      <c r="K39" s="27"/>
      <c r="L39" s="27"/>
    </row>
    <row r="40" spans="1:18" hidden="1" x14ac:dyDescent="0.2">
      <c r="A40">
        <v>45</v>
      </c>
      <c r="B40" t="s">
        <v>215</v>
      </c>
      <c r="C40" s="22" t="s">
        <v>220</v>
      </c>
      <c r="D40">
        <v>0</v>
      </c>
      <c r="E40" s="24">
        <v>2</v>
      </c>
      <c r="F40" s="25">
        <v>83.854794520547941</v>
      </c>
      <c r="G40" s="26">
        <v>1</v>
      </c>
      <c r="H40" s="24">
        <v>1</v>
      </c>
      <c r="I40" s="27">
        <v>3.5</v>
      </c>
      <c r="J40" s="27">
        <v>0</v>
      </c>
      <c r="K40" s="27">
        <v>8.9333333333333336</v>
      </c>
      <c r="L40" s="27">
        <v>1.87</v>
      </c>
      <c r="M40">
        <v>3.1</v>
      </c>
      <c r="N40">
        <v>1.23</v>
      </c>
      <c r="R40" t="s">
        <v>1732</v>
      </c>
    </row>
    <row r="41" spans="1:18" hidden="1" x14ac:dyDescent="0.2">
      <c r="A41">
        <v>46</v>
      </c>
      <c r="B41" t="s">
        <v>225</v>
      </c>
      <c r="C41" s="22" t="s">
        <v>226</v>
      </c>
      <c r="D41">
        <v>0</v>
      </c>
      <c r="E41" s="24">
        <v>2</v>
      </c>
      <c r="F41" s="25">
        <v>62.126027397260273</v>
      </c>
      <c r="G41" s="26">
        <v>0</v>
      </c>
      <c r="H41" s="24">
        <v>1</v>
      </c>
      <c r="I41" s="27">
        <v>9</v>
      </c>
      <c r="J41" s="27">
        <v>0</v>
      </c>
      <c r="K41" s="27">
        <v>3.2333333333333334</v>
      </c>
      <c r="L41">
        <v>1.05</v>
      </c>
      <c r="M41">
        <v>2.11</v>
      </c>
      <c r="N41">
        <v>1.0599999999999998</v>
      </c>
      <c r="R41" t="s">
        <v>1732</v>
      </c>
    </row>
    <row r="42" spans="1:18" hidden="1" x14ac:dyDescent="0.2">
      <c r="C42" s="22"/>
      <c r="E42" s="24"/>
      <c r="F42" s="25"/>
      <c r="G42" s="26"/>
      <c r="H42" s="24"/>
      <c r="I42" s="27"/>
      <c r="J42" s="27"/>
      <c r="K42" s="27"/>
    </row>
    <row r="43" spans="1:18" hidden="1" x14ac:dyDescent="0.2">
      <c r="C43" s="22"/>
      <c r="E43" s="24"/>
      <c r="F43" s="25"/>
      <c r="G43" s="26"/>
      <c r="H43" s="24"/>
      <c r="I43" s="27"/>
      <c r="J43" s="27"/>
      <c r="K43" s="27"/>
      <c r="L43" s="27"/>
    </row>
    <row r="44" spans="1:18" hidden="1" x14ac:dyDescent="0.2">
      <c r="A44">
        <v>49</v>
      </c>
      <c r="B44" t="s">
        <v>228</v>
      </c>
      <c r="C44" s="22" t="s">
        <v>232</v>
      </c>
      <c r="D44">
        <v>0</v>
      </c>
      <c r="E44" s="24">
        <v>2</v>
      </c>
      <c r="F44" s="25">
        <v>73.38082191780822</v>
      </c>
      <c r="G44" s="26">
        <v>1</v>
      </c>
      <c r="H44" s="24">
        <v>1</v>
      </c>
      <c r="I44" s="27">
        <v>7.5</v>
      </c>
      <c r="J44" s="27">
        <v>0</v>
      </c>
      <c r="K44" s="27">
        <v>5.666666666666667</v>
      </c>
      <c r="L44" s="27">
        <v>2.73</v>
      </c>
      <c r="M44">
        <v>2.91</v>
      </c>
      <c r="N44">
        <v>0.18000000000000016</v>
      </c>
      <c r="R44" t="s">
        <v>1732</v>
      </c>
    </row>
    <row r="45" spans="1:18" hidden="1" x14ac:dyDescent="0.2">
      <c r="A45">
        <v>50</v>
      </c>
      <c r="B45" t="s">
        <v>235</v>
      </c>
      <c r="C45" s="22" t="s">
        <v>239</v>
      </c>
      <c r="D45">
        <v>0</v>
      </c>
      <c r="E45" s="24">
        <v>2</v>
      </c>
      <c r="F45" s="25">
        <v>76.871232876712327</v>
      </c>
      <c r="G45" s="26">
        <v>0</v>
      </c>
      <c r="H45" s="24">
        <v>1</v>
      </c>
      <c r="I45" s="27">
        <v>7</v>
      </c>
      <c r="J45" s="27">
        <v>0</v>
      </c>
      <c r="K45" s="27">
        <v>8.2333333333333325</v>
      </c>
      <c r="L45" s="27">
        <v>1.3919999999999999</v>
      </c>
      <c r="M45" s="27">
        <v>4.5179999999999998</v>
      </c>
      <c r="N45">
        <v>3.1259999999999999</v>
      </c>
      <c r="R45" t="s">
        <v>1732</v>
      </c>
    </row>
    <row r="46" spans="1:18" hidden="1" x14ac:dyDescent="0.2">
      <c r="C46" s="22"/>
      <c r="E46" s="24"/>
      <c r="F46" s="25"/>
      <c r="G46" s="26"/>
      <c r="H46" s="24"/>
      <c r="I46" s="27"/>
      <c r="J46" s="27"/>
      <c r="K46" s="27"/>
      <c r="L46" s="27"/>
      <c r="M46" s="27"/>
    </row>
    <row r="47" spans="1:18" hidden="1" x14ac:dyDescent="0.2">
      <c r="C47" s="22"/>
      <c r="E47" s="24"/>
      <c r="F47" s="25"/>
      <c r="G47" s="26"/>
      <c r="H47" s="24"/>
      <c r="I47" s="27"/>
      <c r="J47" s="27"/>
      <c r="K47" s="27"/>
      <c r="L47" s="27"/>
      <c r="M47" s="27"/>
    </row>
    <row r="48" spans="1:18" hidden="1" x14ac:dyDescent="0.2">
      <c r="A48">
        <v>53</v>
      </c>
      <c r="B48" t="s">
        <v>240</v>
      </c>
      <c r="C48" s="22" t="s">
        <v>244</v>
      </c>
      <c r="D48">
        <v>0</v>
      </c>
      <c r="E48" s="24">
        <v>2</v>
      </c>
      <c r="F48" s="25">
        <v>60.726027397260275</v>
      </c>
      <c r="G48" s="26">
        <v>1</v>
      </c>
      <c r="H48" s="24">
        <v>1</v>
      </c>
      <c r="I48" s="27">
        <v>8</v>
      </c>
      <c r="J48" s="27">
        <v>0</v>
      </c>
      <c r="K48" s="27">
        <v>3.5333333333333332</v>
      </c>
      <c r="L48" s="27">
        <v>1.71</v>
      </c>
      <c r="M48" s="27">
        <v>1.38</v>
      </c>
      <c r="N48">
        <v>-0.33000000000000007</v>
      </c>
      <c r="R48" t="s">
        <v>1732</v>
      </c>
    </row>
    <row r="49" spans="1:18" hidden="1" x14ac:dyDescent="0.2">
      <c r="A49">
        <v>54</v>
      </c>
      <c r="B49" t="s">
        <v>246</v>
      </c>
      <c r="C49" s="22" t="s">
        <v>249</v>
      </c>
      <c r="D49">
        <v>0</v>
      </c>
      <c r="E49" s="24">
        <v>2</v>
      </c>
      <c r="F49" s="25">
        <v>78.479452054794521</v>
      </c>
      <c r="G49" s="26">
        <v>0</v>
      </c>
      <c r="H49" s="24">
        <v>1</v>
      </c>
      <c r="I49" s="27">
        <v>8.5</v>
      </c>
      <c r="J49" s="27">
        <v>0</v>
      </c>
      <c r="K49" s="27">
        <v>11.6</v>
      </c>
      <c r="L49" s="27">
        <v>1.698</v>
      </c>
      <c r="M49" s="27">
        <v>1.7150000000000001</v>
      </c>
      <c r="N49">
        <v>1.7000000000000126E-2</v>
      </c>
      <c r="R49" t="s">
        <v>1732</v>
      </c>
    </row>
    <row r="50" spans="1:18" hidden="1" x14ac:dyDescent="0.2">
      <c r="C50" s="22"/>
      <c r="E50" s="24"/>
      <c r="F50" s="25"/>
      <c r="G50" s="26"/>
      <c r="H50" s="24"/>
      <c r="I50" s="27"/>
      <c r="J50" s="27"/>
      <c r="K50" s="27"/>
      <c r="L50" s="27"/>
      <c r="M50" s="27"/>
    </row>
    <row r="51" spans="1:18" hidden="1" x14ac:dyDescent="0.2">
      <c r="C51" s="22"/>
      <c r="E51" s="24"/>
      <c r="F51" s="25"/>
      <c r="G51" s="26"/>
      <c r="H51" s="24"/>
      <c r="I51" s="27"/>
      <c r="J51" s="27"/>
      <c r="K51" s="27"/>
      <c r="L51" s="27"/>
      <c r="M51" s="27"/>
    </row>
    <row r="52" spans="1:18" hidden="1" x14ac:dyDescent="0.2">
      <c r="A52">
        <v>57</v>
      </c>
      <c r="B52" t="s">
        <v>250</v>
      </c>
      <c r="C52" s="22" t="s">
        <v>254</v>
      </c>
      <c r="D52">
        <v>0</v>
      </c>
      <c r="E52" s="24">
        <v>2</v>
      </c>
      <c r="F52" s="25">
        <v>30.621917808219177</v>
      </c>
      <c r="G52" s="26">
        <v>1</v>
      </c>
      <c r="H52" s="24">
        <v>1</v>
      </c>
      <c r="I52" s="27">
        <v>7.5</v>
      </c>
      <c r="J52" s="27">
        <v>0</v>
      </c>
      <c r="K52" s="27">
        <v>0.16666666666666666</v>
      </c>
      <c r="L52" s="27">
        <v>1.67</v>
      </c>
      <c r="M52">
        <v>3.3879999999999999</v>
      </c>
      <c r="N52">
        <v>1.718</v>
      </c>
      <c r="R52" t="s">
        <v>1732</v>
      </c>
    </row>
    <row r="53" spans="1:18" hidden="1" x14ac:dyDescent="0.2">
      <c r="A53">
        <v>58</v>
      </c>
      <c r="B53" t="s">
        <v>256</v>
      </c>
      <c r="C53" s="22" t="s">
        <v>259</v>
      </c>
      <c r="D53">
        <v>0</v>
      </c>
      <c r="E53" s="24">
        <v>2</v>
      </c>
      <c r="F53" s="25">
        <v>70.364383561643834</v>
      </c>
      <c r="G53" s="26">
        <v>0</v>
      </c>
      <c r="H53" s="24">
        <v>1</v>
      </c>
      <c r="I53" s="27">
        <v>7</v>
      </c>
      <c r="J53" s="27">
        <v>0</v>
      </c>
      <c r="K53" s="27">
        <v>39.633333333333333</v>
      </c>
      <c r="L53" s="27">
        <v>0.9</v>
      </c>
      <c r="M53">
        <v>2.0499999999999998</v>
      </c>
      <c r="N53">
        <v>1.1499999999999999</v>
      </c>
      <c r="R53" t="s">
        <v>1732</v>
      </c>
    </row>
    <row r="54" spans="1:18" hidden="1" x14ac:dyDescent="0.2">
      <c r="C54" s="22"/>
      <c r="E54" s="24"/>
      <c r="F54" s="25"/>
      <c r="G54" s="26"/>
      <c r="H54" s="24"/>
      <c r="I54" s="27"/>
      <c r="J54" s="27"/>
      <c r="K54" s="27"/>
      <c r="L54" s="27"/>
    </row>
    <row r="55" spans="1:18" ht="15" hidden="1" customHeight="1" x14ac:dyDescent="0.2">
      <c r="C55" s="22"/>
      <c r="E55" s="24"/>
      <c r="F55" s="25"/>
      <c r="G55" s="26"/>
      <c r="H55" s="24"/>
      <c r="I55" s="27"/>
      <c r="J55" s="27"/>
      <c r="K55" s="27"/>
      <c r="L55" s="27"/>
    </row>
    <row r="56" spans="1:18" hidden="1" x14ac:dyDescent="0.2">
      <c r="A56">
        <v>61</v>
      </c>
      <c r="B56" t="s">
        <v>264</v>
      </c>
      <c r="C56" s="22" t="s">
        <v>267</v>
      </c>
      <c r="D56">
        <v>0</v>
      </c>
      <c r="E56" s="24">
        <v>1</v>
      </c>
      <c r="F56" s="25">
        <v>81.101369863013701</v>
      </c>
      <c r="G56" s="26">
        <v>1</v>
      </c>
      <c r="H56" s="24">
        <v>1</v>
      </c>
      <c r="I56" s="27">
        <v>8</v>
      </c>
      <c r="J56" s="27">
        <v>0</v>
      </c>
      <c r="K56" s="27">
        <v>57.366666666666667</v>
      </c>
      <c r="L56" s="27">
        <v>-0.248</v>
      </c>
      <c r="M56">
        <v>1.6</v>
      </c>
      <c r="N56">
        <v>1.8480000000000001</v>
      </c>
      <c r="R56" t="s">
        <v>1732</v>
      </c>
    </row>
    <row r="57" spans="1:18" hidden="1" x14ac:dyDescent="0.2">
      <c r="A57">
        <v>62</v>
      </c>
      <c r="B57" t="s">
        <v>272</v>
      </c>
      <c r="C57" s="22" t="s">
        <v>277</v>
      </c>
      <c r="D57">
        <v>0</v>
      </c>
      <c r="E57" s="24">
        <v>2</v>
      </c>
      <c r="F57" s="25">
        <v>41.747945205479454</v>
      </c>
      <c r="G57" s="26">
        <v>0</v>
      </c>
      <c r="H57" s="24">
        <v>1</v>
      </c>
      <c r="I57" s="27">
        <v>6</v>
      </c>
      <c r="J57" s="27">
        <v>0</v>
      </c>
      <c r="K57" s="27">
        <v>7.2</v>
      </c>
      <c r="L57" s="27">
        <v>1.696</v>
      </c>
      <c r="M57">
        <v>2.91</v>
      </c>
      <c r="N57">
        <v>1.2140000000000002</v>
      </c>
      <c r="R57" t="s">
        <v>1732</v>
      </c>
    </row>
    <row r="58" spans="1:18" hidden="1" x14ac:dyDescent="0.2">
      <c r="C58" s="22"/>
      <c r="E58" s="24"/>
      <c r="F58" s="25"/>
      <c r="G58" s="26"/>
      <c r="H58" s="24"/>
      <c r="I58" s="27"/>
      <c r="J58" s="27"/>
      <c r="K58" s="27"/>
      <c r="L58" s="27"/>
    </row>
    <row r="59" spans="1:18" hidden="1" x14ac:dyDescent="0.2">
      <c r="C59" s="22"/>
      <c r="E59" s="24"/>
      <c r="F59" s="25"/>
      <c r="G59" s="26"/>
      <c r="H59" s="24"/>
      <c r="I59" s="27"/>
      <c r="J59" s="27"/>
      <c r="K59" s="27"/>
      <c r="L59" s="27"/>
    </row>
    <row r="60" spans="1:18" x14ac:dyDescent="0.2">
      <c r="A60">
        <v>387</v>
      </c>
      <c r="C60" s="22" t="s">
        <v>469</v>
      </c>
      <c r="D60">
        <v>0</v>
      </c>
      <c r="E60" s="24">
        <v>1</v>
      </c>
      <c r="F60" s="25">
        <v>46.509589041095893</v>
      </c>
      <c r="G60" s="26">
        <v>1</v>
      </c>
      <c r="H60" s="24">
        <v>1</v>
      </c>
      <c r="I60" s="27">
        <v>7</v>
      </c>
      <c r="J60" s="27">
        <v>0</v>
      </c>
      <c r="K60" s="27">
        <v>3.4666666666666699</v>
      </c>
      <c r="L60" s="27">
        <v>0</v>
      </c>
      <c r="M60">
        <v>0.9</v>
      </c>
      <c r="N60">
        <v>0.9</v>
      </c>
      <c r="O60" t="s">
        <v>1732</v>
      </c>
    </row>
    <row r="61" spans="1:18" x14ac:dyDescent="0.2">
      <c r="A61">
        <v>400</v>
      </c>
      <c r="C61" s="22" t="s">
        <v>469</v>
      </c>
      <c r="D61">
        <v>0</v>
      </c>
      <c r="E61" s="24">
        <v>2</v>
      </c>
      <c r="F61" s="25">
        <v>69.802739726027397</v>
      </c>
      <c r="G61" s="26">
        <v>1</v>
      </c>
      <c r="H61" s="24">
        <v>1</v>
      </c>
      <c r="I61" s="27">
        <v>6</v>
      </c>
      <c r="J61" s="27">
        <v>0</v>
      </c>
      <c r="K61" s="27">
        <v>3.5</v>
      </c>
      <c r="L61" s="27">
        <v>0</v>
      </c>
      <c r="M61">
        <v>2.96</v>
      </c>
      <c r="N61">
        <v>2.96</v>
      </c>
      <c r="O61" t="s">
        <v>1732</v>
      </c>
    </row>
    <row r="62" spans="1:18" hidden="1" x14ac:dyDescent="0.2">
      <c r="C62" s="22"/>
      <c r="E62" s="24"/>
      <c r="F62" s="25"/>
      <c r="G62" s="26"/>
      <c r="H62" s="24"/>
      <c r="I62" s="27"/>
      <c r="J62" s="27"/>
      <c r="K62" s="27"/>
    </row>
    <row r="63" spans="1:18" hidden="1" x14ac:dyDescent="0.2">
      <c r="C63" s="22"/>
      <c r="E63" s="24"/>
      <c r="F63" s="25"/>
      <c r="G63" s="26"/>
      <c r="H63" s="24"/>
      <c r="I63" s="27"/>
      <c r="J63" s="27"/>
      <c r="K63" s="27"/>
      <c r="L63" s="27"/>
    </row>
    <row r="64" spans="1:18" hidden="1" x14ac:dyDescent="0.2">
      <c r="A64">
        <v>69</v>
      </c>
      <c r="B64" t="s">
        <v>291</v>
      </c>
      <c r="C64" s="22" t="s">
        <v>295</v>
      </c>
      <c r="D64">
        <v>0</v>
      </c>
      <c r="E64" s="24">
        <v>1</v>
      </c>
      <c r="F64" s="25">
        <v>71.975342465753428</v>
      </c>
      <c r="G64" s="26">
        <v>1</v>
      </c>
      <c r="H64" s="24">
        <v>1</v>
      </c>
      <c r="I64" s="27">
        <v>5</v>
      </c>
      <c r="J64" s="27">
        <v>0</v>
      </c>
      <c r="K64" s="27">
        <v>3.7</v>
      </c>
      <c r="L64" s="27">
        <v>1.1739999999999999</v>
      </c>
      <c r="M64">
        <v>3.7</v>
      </c>
      <c r="N64">
        <v>2.5260000000000002</v>
      </c>
      <c r="R64" t="s">
        <v>1732</v>
      </c>
    </row>
    <row r="65" spans="1:18" hidden="1" x14ac:dyDescent="0.2">
      <c r="A65">
        <v>70</v>
      </c>
      <c r="B65" t="s">
        <v>298</v>
      </c>
      <c r="C65" s="22" t="s">
        <v>301</v>
      </c>
      <c r="D65">
        <v>0</v>
      </c>
      <c r="E65" s="24">
        <v>1</v>
      </c>
      <c r="F65" s="25">
        <v>69.2</v>
      </c>
      <c r="G65" s="26">
        <v>0</v>
      </c>
      <c r="H65" s="24">
        <v>1</v>
      </c>
      <c r="I65" s="27">
        <v>8.5</v>
      </c>
      <c r="J65" s="27">
        <v>0</v>
      </c>
      <c r="K65" s="27">
        <v>3.5</v>
      </c>
      <c r="L65" s="27">
        <v>1.518</v>
      </c>
      <c r="M65">
        <v>3.3279999999999998</v>
      </c>
      <c r="N65">
        <v>1.8099999999999998</v>
      </c>
      <c r="R65" t="s">
        <v>1732</v>
      </c>
    </row>
    <row r="66" spans="1:18" hidden="1" x14ac:dyDescent="0.2">
      <c r="C66" s="22"/>
      <c r="E66" s="24"/>
      <c r="F66" s="25"/>
      <c r="G66" s="26"/>
      <c r="H66" s="24"/>
      <c r="I66" s="27"/>
      <c r="J66" s="27"/>
      <c r="K66" s="27"/>
      <c r="L66" s="27"/>
      <c r="M66" s="27"/>
    </row>
    <row r="67" spans="1:18" hidden="1" x14ac:dyDescent="0.2">
      <c r="B67" s="23"/>
      <c r="C67" s="22"/>
      <c r="E67" s="24"/>
      <c r="F67" s="25"/>
      <c r="G67" s="26"/>
      <c r="H67" s="24"/>
      <c r="I67" s="27"/>
      <c r="J67" s="27"/>
      <c r="K67" s="27"/>
    </row>
    <row r="68" spans="1:18" x14ac:dyDescent="0.2">
      <c r="A68">
        <v>491</v>
      </c>
      <c r="C68" s="22" t="s">
        <v>158</v>
      </c>
      <c r="D68">
        <v>0</v>
      </c>
      <c r="E68" s="24">
        <v>2</v>
      </c>
      <c r="F68" s="25">
        <v>66.9945205479452</v>
      </c>
      <c r="G68" s="26">
        <v>0</v>
      </c>
      <c r="H68" s="24">
        <v>1</v>
      </c>
      <c r="I68" s="27">
        <v>6</v>
      </c>
      <c r="J68" s="27">
        <v>0</v>
      </c>
      <c r="K68" s="27">
        <v>3.4</v>
      </c>
      <c r="L68" s="27">
        <v>0.26600000000000001</v>
      </c>
      <c r="M68">
        <v>1.55</v>
      </c>
      <c r="N68">
        <v>1.284</v>
      </c>
    </row>
    <row r="69" spans="1:18" hidden="1" x14ac:dyDescent="0.2">
      <c r="A69">
        <v>74</v>
      </c>
      <c r="B69" t="s">
        <v>304</v>
      </c>
      <c r="C69" s="22" t="s">
        <v>305</v>
      </c>
      <c r="D69">
        <v>0</v>
      </c>
      <c r="E69" s="24">
        <v>1</v>
      </c>
      <c r="F69" s="25">
        <v>73.120547945205473</v>
      </c>
      <c r="G69" s="26">
        <v>0</v>
      </c>
      <c r="H69" s="24">
        <v>1</v>
      </c>
      <c r="I69" s="27">
        <v>9</v>
      </c>
      <c r="J69" s="27">
        <v>0</v>
      </c>
      <c r="K69" s="27">
        <v>4.2</v>
      </c>
      <c r="L69">
        <v>0.88</v>
      </c>
      <c r="M69">
        <v>2.84</v>
      </c>
      <c r="N69">
        <v>1.96</v>
      </c>
      <c r="R69" t="s">
        <v>1732</v>
      </c>
    </row>
    <row r="70" spans="1:18" hidden="1" x14ac:dyDescent="0.2">
      <c r="C70" s="22"/>
      <c r="E70" s="24"/>
      <c r="F70" s="25"/>
      <c r="G70" s="26"/>
      <c r="H70" s="24"/>
      <c r="I70" s="27"/>
      <c r="J70" s="27"/>
      <c r="K70" s="27"/>
    </row>
    <row r="71" spans="1:18" hidden="1" x14ac:dyDescent="0.2">
      <c r="C71" s="22"/>
      <c r="E71" s="24"/>
      <c r="F71" s="25"/>
      <c r="G71" s="26"/>
      <c r="H71" s="24"/>
      <c r="I71" s="27"/>
      <c r="J71" s="27"/>
      <c r="K71" s="27"/>
      <c r="L71" s="27"/>
      <c r="M71" s="27"/>
    </row>
    <row r="72" spans="1:18" hidden="1" x14ac:dyDescent="0.2">
      <c r="A72">
        <v>77</v>
      </c>
      <c r="B72" t="s">
        <v>306</v>
      </c>
      <c r="C72" s="22" t="s">
        <v>311</v>
      </c>
      <c r="D72">
        <v>0</v>
      </c>
      <c r="E72" s="24">
        <v>2</v>
      </c>
      <c r="F72" s="25">
        <v>83.180821917808217</v>
      </c>
      <c r="G72" s="26">
        <v>1</v>
      </c>
      <c r="H72" s="24">
        <v>1</v>
      </c>
      <c r="I72" s="27">
        <v>7</v>
      </c>
      <c r="J72" s="27">
        <v>0</v>
      </c>
      <c r="K72" s="27">
        <v>3.1333333333333333</v>
      </c>
      <c r="L72" s="27">
        <v>2.59</v>
      </c>
      <c r="M72" s="27">
        <v>3.38</v>
      </c>
      <c r="N72">
        <v>0.79</v>
      </c>
      <c r="R72" t="s">
        <v>1732</v>
      </c>
    </row>
    <row r="73" spans="1:18" hidden="1" x14ac:dyDescent="0.2">
      <c r="A73">
        <v>80</v>
      </c>
      <c r="B73" t="s">
        <v>319</v>
      </c>
      <c r="C73" s="22" t="s">
        <v>322</v>
      </c>
      <c r="D73">
        <v>0</v>
      </c>
      <c r="E73" s="24">
        <v>2</v>
      </c>
      <c r="F73" s="25">
        <v>80.68767123287671</v>
      </c>
      <c r="G73" s="26">
        <v>0</v>
      </c>
      <c r="H73" s="24">
        <v>1</v>
      </c>
      <c r="I73" s="27">
        <v>6.5</v>
      </c>
      <c r="J73" s="27">
        <v>0</v>
      </c>
      <c r="K73" s="27">
        <v>0.93333333333333335</v>
      </c>
      <c r="L73" s="27">
        <v>2.33</v>
      </c>
      <c r="M73">
        <v>3.24</v>
      </c>
      <c r="N73">
        <v>0.91000000000000014</v>
      </c>
      <c r="R73" t="s">
        <v>1732</v>
      </c>
    </row>
    <row r="74" spans="1:18" hidden="1" x14ac:dyDescent="0.2">
      <c r="C74" s="22"/>
      <c r="E74" s="24"/>
      <c r="F74" s="25"/>
      <c r="G74" s="26"/>
      <c r="H74" s="24"/>
      <c r="I74" s="27"/>
      <c r="J74" s="27"/>
      <c r="K74" s="27"/>
      <c r="L74" s="27"/>
    </row>
    <row r="75" spans="1:18" hidden="1" x14ac:dyDescent="0.2">
      <c r="C75" s="22"/>
      <c r="E75" s="24"/>
      <c r="F75" s="25"/>
      <c r="G75" s="26"/>
      <c r="H75" s="24"/>
      <c r="I75" s="27"/>
      <c r="J75" s="27"/>
      <c r="K75" s="27"/>
      <c r="L75" s="27"/>
      <c r="M75" s="27"/>
    </row>
    <row r="76" spans="1:18" x14ac:dyDescent="0.2">
      <c r="A76">
        <v>401</v>
      </c>
      <c r="C76" s="22" t="s">
        <v>469</v>
      </c>
      <c r="D76">
        <v>0</v>
      </c>
      <c r="E76" s="24">
        <v>2</v>
      </c>
      <c r="F76" s="25">
        <v>58.9972602739726</v>
      </c>
      <c r="G76" s="26">
        <v>1</v>
      </c>
      <c r="H76" s="24">
        <v>1</v>
      </c>
      <c r="I76" s="27">
        <v>8</v>
      </c>
      <c r="J76" s="27">
        <v>0</v>
      </c>
      <c r="K76" s="27">
        <v>4.3333333333333304</v>
      </c>
      <c r="L76">
        <v>0.28999999999999998</v>
      </c>
      <c r="M76">
        <v>2.23</v>
      </c>
      <c r="N76">
        <v>1.94</v>
      </c>
      <c r="O76" t="s">
        <v>1732</v>
      </c>
    </row>
    <row r="77" spans="1:18" hidden="1" x14ac:dyDescent="0.2">
      <c r="A77">
        <v>84</v>
      </c>
      <c r="B77" t="s">
        <v>329</v>
      </c>
      <c r="C77" s="22" t="s">
        <v>333</v>
      </c>
      <c r="D77">
        <v>0</v>
      </c>
      <c r="E77" s="24">
        <v>2</v>
      </c>
      <c r="F77" s="25">
        <v>67.728767123287668</v>
      </c>
      <c r="G77" s="26">
        <v>0</v>
      </c>
      <c r="H77" s="24">
        <v>1</v>
      </c>
      <c r="I77" s="27">
        <v>7</v>
      </c>
      <c r="J77" s="27">
        <v>0</v>
      </c>
      <c r="K77" s="27">
        <v>3.6666666666666665</v>
      </c>
      <c r="L77" s="27">
        <v>1.78</v>
      </c>
      <c r="M77">
        <v>2.5499999999999998</v>
      </c>
      <c r="N77">
        <v>0.7699999999999998</v>
      </c>
      <c r="R77" t="s">
        <v>1732</v>
      </c>
    </row>
    <row r="78" spans="1:18" hidden="1" x14ac:dyDescent="0.2">
      <c r="C78" s="22"/>
      <c r="E78" s="24"/>
      <c r="F78" s="25"/>
      <c r="G78" s="26"/>
      <c r="H78" s="24"/>
      <c r="I78" s="27"/>
      <c r="J78" s="27"/>
      <c r="K78" s="27"/>
      <c r="L78" s="27"/>
    </row>
    <row r="79" spans="1:18" hidden="1" x14ac:dyDescent="0.2">
      <c r="A79">
        <v>87</v>
      </c>
      <c r="B79" t="s">
        <v>335</v>
      </c>
      <c r="C79" s="22" t="s">
        <v>336</v>
      </c>
      <c r="D79">
        <v>0</v>
      </c>
      <c r="E79" s="24">
        <v>2</v>
      </c>
      <c r="F79" s="25">
        <v>61.241095890410961</v>
      </c>
      <c r="G79" s="26">
        <v>1</v>
      </c>
      <c r="H79" s="24">
        <v>1</v>
      </c>
      <c r="I79" s="27">
        <v>8</v>
      </c>
      <c r="J79" s="27">
        <v>0</v>
      </c>
      <c r="K79" s="27">
        <v>3.7666666666666666</v>
      </c>
      <c r="L79">
        <v>2.4</v>
      </c>
      <c r="M79">
        <v>3.38</v>
      </c>
      <c r="N79">
        <v>0.98</v>
      </c>
      <c r="P79" t="s">
        <v>1792</v>
      </c>
    </row>
    <row r="80" spans="1:18" hidden="1" x14ac:dyDescent="0.2">
      <c r="A80">
        <v>88</v>
      </c>
      <c r="B80" t="s">
        <v>337</v>
      </c>
      <c r="C80" s="22" t="s">
        <v>341</v>
      </c>
      <c r="D80">
        <v>0</v>
      </c>
      <c r="E80" s="24">
        <v>1</v>
      </c>
      <c r="F80" s="25">
        <v>75.978082191780828</v>
      </c>
      <c r="G80" s="26">
        <v>0</v>
      </c>
      <c r="H80" s="24">
        <v>1</v>
      </c>
      <c r="I80" s="27">
        <v>8.5</v>
      </c>
      <c r="J80" s="27">
        <v>0</v>
      </c>
      <c r="K80" s="27">
        <v>2.2999999999999998</v>
      </c>
      <c r="L80" s="27">
        <v>0.21</v>
      </c>
      <c r="M80">
        <v>2.44</v>
      </c>
      <c r="N80">
        <v>2.23</v>
      </c>
      <c r="R80" t="s">
        <v>1732</v>
      </c>
    </row>
    <row r="81" spans="1:18" hidden="1" x14ac:dyDescent="0.2">
      <c r="C81" s="22"/>
      <c r="E81" s="24"/>
      <c r="F81" s="25"/>
      <c r="G81" s="26"/>
      <c r="H81" s="24"/>
      <c r="I81" s="27"/>
      <c r="J81" s="27"/>
      <c r="K81" s="27"/>
      <c r="L81" s="27"/>
    </row>
    <row r="82" spans="1:18" hidden="1" x14ac:dyDescent="0.2">
      <c r="C82" s="22"/>
      <c r="E82" s="24"/>
      <c r="F82" s="25"/>
      <c r="G82" s="26"/>
      <c r="H82" s="24"/>
      <c r="I82" s="27"/>
      <c r="J82" s="27"/>
      <c r="K82" s="27"/>
    </row>
    <row r="83" spans="1:18" hidden="1" x14ac:dyDescent="0.2">
      <c r="A83">
        <v>91</v>
      </c>
      <c r="B83" t="s">
        <v>343</v>
      </c>
      <c r="C83" s="22" t="s">
        <v>345</v>
      </c>
      <c r="D83">
        <v>0</v>
      </c>
      <c r="E83" s="24">
        <v>1</v>
      </c>
      <c r="F83" s="25">
        <v>84.761643835616439</v>
      </c>
      <c r="G83" s="26">
        <v>1</v>
      </c>
      <c r="H83" s="24">
        <v>1</v>
      </c>
      <c r="I83" s="27">
        <v>8</v>
      </c>
      <c r="J83" s="27">
        <v>0</v>
      </c>
      <c r="K83" s="27">
        <v>3.7666666666666666</v>
      </c>
      <c r="L83">
        <v>1.61</v>
      </c>
      <c r="M83">
        <v>2.72</v>
      </c>
      <c r="N83">
        <v>1.1100000000000001</v>
      </c>
      <c r="R83" t="s">
        <v>1732</v>
      </c>
    </row>
    <row r="84" spans="1:18" hidden="1" x14ac:dyDescent="0.2">
      <c r="A84">
        <v>92</v>
      </c>
      <c r="B84" t="s">
        <v>348</v>
      </c>
      <c r="C84" s="22" t="s">
        <v>352</v>
      </c>
      <c r="D84">
        <v>0</v>
      </c>
      <c r="E84" s="24">
        <v>2</v>
      </c>
      <c r="F84" s="25">
        <v>68.167123287671231</v>
      </c>
      <c r="G84" s="26">
        <v>0</v>
      </c>
      <c r="H84" s="24">
        <v>1</v>
      </c>
      <c r="I84" s="27">
        <v>8</v>
      </c>
      <c r="J84" s="27">
        <v>0</v>
      </c>
      <c r="K84" s="27">
        <v>15.533333333333333</v>
      </c>
      <c r="L84" s="27">
        <v>2.1440000000000001</v>
      </c>
      <c r="M84">
        <v>2.23</v>
      </c>
      <c r="N84">
        <v>8.5999999999999854E-2</v>
      </c>
      <c r="R84" t="s">
        <v>1732</v>
      </c>
    </row>
    <row r="85" spans="1:18" hidden="1" x14ac:dyDescent="0.2">
      <c r="C85" s="22"/>
      <c r="E85" s="24"/>
      <c r="F85" s="25"/>
      <c r="G85" s="26"/>
      <c r="H85" s="24"/>
      <c r="I85" s="27"/>
      <c r="J85" s="27"/>
      <c r="K85" s="27"/>
      <c r="L85" s="27"/>
    </row>
    <row r="86" spans="1:18" hidden="1" x14ac:dyDescent="0.2">
      <c r="C86" s="22"/>
      <c r="E86" s="24"/>
      <c r="F86" s="25"/>
      <c r="G86" s="26"/>
      <c r="H86" s="24"/>
      <c r="I86" s="27"/>
      <c r="J86" s="27"/>
      <c r="K86" s="27"/>
      <c r="L86" s="27"/>
    </row>
    <row r="87" spans="1:18" x14ac:dyDescent="0.2">
      <c r="A87">
        <v>475</v>
      </c>
      <c r="C87" s="22" t="s">
        <v>158</v>
      </c>
      <c r="D87">
        <v>0</v>
      </c>
      <c r="E87" s="24">
        <v>2</v>
      </c>
      <c r="F87" s="25">
        <v>71.394520547945206</v>
      </c>
      <c r="G87" s="26">
        <v>0</v>
      </c>
      <c r="H87" s="24">
        <v>1</v>
      </c>
      <c r="I87" s="27">
        <v>7.5</v>
      </c>
      <c r="J87" s="27">
        <v>0</v>
      </c>
      <c r="K87" s="27">
        <v>59.5</v>
      </c>
      <c r="L87" s="27">
        <v>0.32</v>
      </c>
      <c r="M87">
        <v>1.63</v>
      </c>
      <c r="N87">
        <v>1.3099999999999998</v>
      </c>
    </row>
    <row r="88" spans="1:18" hidden="1" x14ac:dyDescent="0.2">
      <c r="A88">
        <v>96</v>
      </c>
      <c r="B88" t="s">
        <v>362</v>
      </c>
      <c r="C88" s="22" t="s">
        <v>367</v>
      </c>
      <c r="D88">
        <v>0</v>
      </c>
      <c r="E88" s="24">
        <v>1</v>
      </c>
      <c r="F88" s="25">
        <v>73.980821917808214</v>
      </c>
      <c r="G88" s="26">
        <v>0</v>
      </c>
      <c r="H88" s="24">
        <v>1</v>
      </c>
      <c r="I88" s="27">
        <v>5</v>
      </c>
      <c r="J88" s="27">
        <v>0</v>
      </c>
      <c r="K88" s="27">
        <v>3.3666666666666667</v>
      </c>
      <c r="L88" s="27">
        <v>2.67</v>
      </c>
      <c r="M88" s="27">
        <v>3.87</v>
      </c>
      <c r="N88">
        <v>1.2000000000000002</v>
      </c>
      <c r="R88" t="s">
        <v>1732</v>
      </c>
    </row>
    <row r="89" spans="1:18" hidden="1" x14ac:dyDescent="0.2">
      <c r="C89" s="22"/>
      <c r="E89" s="24"/>
      <c r="F89" s="25"/>
      <c r="G89" s="26"/>
      <c r="H89" s="24"/>
      <c r="I89" s="27"/>
      <c r="J89" s="27"/>
      <c r="K89" s="27"/>
      <c r="L89" s="27"/>
    </row>
    <row r="90" spans="1:18" hidden="1" x14ac:dyDescent="0.2">
      <c r="C90" s="22"/>
      <c r="E90" s="24"/>
      <c r="F90" s="25"/>
      <c r="G90" s="26"/>
      <c r="H90" s="24"/>
      <c r="I90" s="27"/>
      <c r="J90" s="27"/>
      <c r="K90" s="27"/>
    </row>
    <row r="91" spans="1:18" hidden="1" x14ac:dyDescent="0.2">
      <c r="A91">
        <v>99</v>
      </c>
      <c r="B91" t="s">
        <v>368</v>
      </c>
      <c r="C91" s="22" t="s">
        <v>370</v>
      </c>
      <c r="D91">
        <v>0</v>
      </c>
      <c r="E91" s="24">
        <v>1</v>
      </c>
      <c r="F91" s="25">
        <v>75.832876712328769</v>
      </c>
      <c r="G91" s="26">
        <v>1</v>
      </c>
      <c r="H91" s="24">
        <v>1</v>
      </c>
      <c r="I91" s="27">
        <v>6</v>
      </c>
      <c r="J91" s="27">
        <v>0</v>
      </c>
      <c r="K91" s="27">
        <v>7.2</v>
      </c>
      <c r="L91">
        <v>1.25</v>
      </c>
      <c r="M91">
        <v>2.81</v>
      </c>
      <c r="N91">
        <v>1.56</v>
      </c>
      <c r="R91" t="s">
        <v>1732</v>
      </c>
    </row>
    <row r="92" spans="1:18" x14ac:dyDescent="0.2">
      <c r="A92">
        <v>404</v>
      </c>
      <c r="C92" s="22" t="s">
        <v>889</v>
      </c>
      <c r="D92">
        <v>0</v>
      </c>
      <c r="E92" s="24">
        <v>1</v>
      </c>
      <c r="F92" s="25">
        <v>54.213698630136989</v>
      </c>
      <c r="G92" s="26">
        <v>0</v>
      </c>
      <c r="H92" s="24">
        <v>1</v>
      </c>
      <c r="I92" s="27">
        <v>8</v>
      </c>
      <c r="J92" s="27">
        <v>0</v>
      </c>
      <c r="K92" s="27">
        <v>3.1666666666666701</v>
      </c>
      <c r="L92" s="27">
        <v>0.39</v>
      </c>
      <c r="M92">
        <v>2.38</v>
      </c>
      <c r="N92">
        <v>1.9899999999999998</v>
      </c>
      <c r="O92" t="s">
        <v>1732</v>
      </c>
    </row>
    <row r="93" spans="1:18" hidden="1" x14ac:dyDescent="0.2">
      <c r="C93" s="22"/>
      <c r="E93" s="24"/>
      <c r="F93" s="25"/>
      <c r="G93" s="26"/>
      <c r="H93" s="24"/>
      <c r="I93" s="27"/>
      <c r="J93" s="27"/>
      <c r="K93" s="27"/>
      <c r="L93" s="27"/>
    </row>
    <row r="94" spans="1:18" hidden="1" x14ac:dyDescent="0.2">
      <c r="C94" s="22"/>
      <c r="E94" s="24"/>
      <c r="F94" s="25"/>
      <c r="G94" s="26"/>
      <c r="H94" s="24"/>
      <c r="I94" s="27"/>
      <c r="J94" s="27"/>
      <c r="K94" s="27"/>
      <c r="L94" s="27"/>
    </row>
    <row r="95" spans="1:18" x14ac:dyDescent="0.2">
      <c r="A95">
        <v>120</v>
      </c>
      <c r="C95" s="22" t="s">
        <v>426</v>
      </c>
      <c r="D95">
        <v>0</v>
      </c>
      <c r="E95" s="24">
        <v>1</v>
      </c>
      <c r="F95" s="25">
        <v>76.731506849315068</v>
      </c>
      <c r="G95" s="26">
        <v>0</v>
      </c>
      <c r="H95" s="24">
        <v>1</v>
      </c>
      <c r="I95" s="27">
        <v>9.5</v>
      </c>
      <c r="J95" s="27">
        <v>0</v>
      </c>
      <c r="K95" s="27">
        <v>7.5333333333333332</v>
      </c>
      <c r="L95" s="27">
        <v>0.4</v>
      </c>
      <c r="M95">
        <v>0.98</v>
      </c>
      <c r="N95">
        <v>0.57999999999999996</v>
      </c>
    </row>
    <row r="96" spans="1:18" x14ac:dyDescent="0.2">
      <c r="A96">
        <v>393</v>
      </c>
      <c r="C96" s="22" t="s">
        <v>1038</v>
      </c>
      <c r="D96">
        <v>0</v>
      </c>
      <c r="E96" s="24">
        <v>2</v>
      </c>
      <c r="F96" s="25">
        <v>72.68767123287671</v>
      </c>
      <c r="G96" s="26">
        <v>1</v>
      </c>
      <c r="H96" s="24">
        <v>1</v>
      </c>
      <c r="I96" s="27">
        <v>8</v>
      </c>
      <c r="J96" s="27">
        <v>0</v>
      </c>
      <c r="K96" s="27">
        <v>3.43333333333333</v>
      </c>
      <c r="L96" s="27">
        <v>0.4</v>
      </c>
      <c r="M96">
        <v>2.59</v>
      </c>
      <c r="N96">
        <v>2.19</v>
      </c>
      <c r="O96" t="s">
        <v>1732</v>
      </c>
    </row>
    <row r="97" spans="1:18" hidden="1" x14ac:dyDescent="0.2">
      <c r="C97" s="22"/>
      <c r="E97" s="24"/>
      <c r="F97" s="25"/>
      <c r="G97" s="26"/>
      <c r="H97" s="24"/>
      <c r="I97" s="27"/>
      <c r="J97" s="27"/>
      <c r="K97" s="27"/>
      <c r="L97" s="27"/>
    </row>
    <row r="98" spans="1:18" hidden="1" x14ac:dyDescent="0.2">
      <c r="C98" s="22"/>
      <c r="E98" s="24"/>
      <c r="F98" s="25"/>
      <c r="G98" s="26"/>
      <c r="H98" s="24"/>
      <c r="I98" s="27"/>
      <c r="J98" s="27"/>
      <c r="K98" s="27"/>
      <c r="L98" s="27"/>
    </row>
    <row r="99" spans="1:18" x14ac:dyDescent="0.2">
      <c r="A99">
        <v>472</v>
      </c>
      <c r="C99" s="22" t="s">
        <v>889</v>
      </c>
      <c r="D99">
        <v>0</v>
      </c>
      <c r="E99" s="24">
        <v>2</v>
      </c>
      <c r="F99" s="25">
        <v>73.443835616438349</v>
      </c>
      <c r="G99" s="26">
        <v>0</v>
      </c>
      <c r="H99" s="24">
        <v>1</v>
      </c>
      <c r="I99" s="27">
        <v>7</v>
      </c>
      <c r="J99" s="27">
        <v>0</v>
      </c>
      <c r="K99" s="27">
        <v>2.7333333333333334</v>
      </c>
      <c r="L99" s="27">
        <v>0.433</v>
      </c>
      <c r="M99">
        <v>3.68</v>
      </c>
      <c r="N99">
        <v>3.2470000000000003</v>
      </c>
      <c r="O99" t="s">
        <v>1732</v>
      </c>
    </row>
    <row r="100" spans="1:18" x14ac:dyDescent="0.2">
      <c r="A100">
        <v>493</v>
      </c>
      <c r="C100" s="22" t="s">
        <v>931</v>
      </c>
      <c r="D100">
        <v>0</v>
      </c>
      <c r="E100" s="24">
        <v>2</v>
      </c>
      <c r="F100" s="25">
        <v>84.109589041095887</v>
      </c>
      <c r="G100" s="26">
        <v>0</v>
      </c>
      <c r="H100" s="24">
        <v>1</v>
      </c>
      <c r="I100" s="27">
        <v>7</v>
      </c>
      <c r="J100" s="27">
        <v>0</v>
      </c>
      <c r="K100" s="27">
        <v>19.3</v>
      </c>
      <c r="L100" s="27">
        <v>0.47</v>
      </c>
      <c r="M100">
        <v>1.52</v>
      </c>
      <c r="N100">
        <v>1.05</v>
      </c>
      <c r="O100" t="s">
        <v>1732</v>
      </c>
    </row>
    <row r="101" spans="1:18" hidden="1" x14ac:dyDescent="0.2">
      <c r="C101" s="22"/>
      <c r="E101" s="24"/>
      <c r="F101" s="25"/>
      <c r="G101" s="26"/>
      <c r="H101" s="24"/>
      <c r="I101" s="27"/>
      <c r="J101" s="27"/>
      <c r="K101" s="27"/>
    </row>
    <row r="102" spans="1:18" hidden="1" x14ac:dyDescent="0.2">
      <c r="C102" s="22"/>
      <c r="E102" s="24"/>
      <c r="F102" s="25"/>
      <c r="G102" s="26"/>
      <c r="H102" s="24"/>
      <c r="I102" s="27"/>
      <c r="J102" s="27"/>
      <c r="K102" s="27"/>
    </row>
    <row r="103" spans="1:18" x14ac:dyDescent="0.2">
      <c r="A103">
        <v>433</v>
      </c>
      <c r="C103" s="22" t="s">
        <v>1192</v>
      </c>
      <c r="D103">
        <v>0</v>
      </c>
      <c r="E103" s="24">
        <v>1</v>
      </c>
      <c r="F103" s="25">
        <v>64.098630136986301</v>
      </c>
      <c r="G103" s="26">
        <v>1</v>
      </c>
      <c r="H103" s="24">
        <v>1</v>
      </c>
      <c r="I103" s="27">
        <v>7</v>
      </c>
      <c r="J103" s="27">
        <v>0</v>
      </c>
      <c r="K103" s="27">
        <v>9.93333333333333</v>
      </c>
      <c r="L103" s="27">
        <v>0.48</v>
      </c>
      <c r="M103">
        <v>0.98099999999999998</v>
      </c>
      <c r="N103">
        <v>0.501</v>
      </c>
      <c r="O103" t="s">
        <v>1732</v>
      </c>
    </row>
    <row r="104" spans="1:18" hidden="1" x14ac:dyDescent="0.2">
      <c r="A104">
        <v>112</v>
      </c>
      <c r="B104" t="s">
        <v>398</v>
      </c>
      <c r="C104" s="22" t="s">
        <v>370</v>
      </c>
      <c r="D104">
        <v>0</v>
      </c>
      <c r="E104" s="24">
        <v>2</v>
      </c>
      <c r="F104" s="25">
        <v>74.904109589041099</v>
      </c>
      <c r="G104" s="26">
        <v>0</v>
      </c>
      <c r="H104" s="24">
        <v>1</v>
      </c>
      <c r="I104" s="27">
        <v>8</v>
      </c>
      <c r="J104" s="27">
        <v>0</v>
      </c>
      <c r="K104" s="27">
        <v>2.7666666666666666</v>
      </c>
      <c r="L104" s="27">
        <v>2.74</v>
      </c>
      <c r="M104" s="27">
        <v>2.73</v>
      </c>
      <c r="N104">
        <v>-1.0000000000000231E-2</v>
      </c>
      <c r="R104" t="s">
        <v>1732</v>
      </c>
    </row>
    <row r="105" spans="1:18" hidden="1" x14ac:dyDescent="0.2">
      <c r="C105" s="22"/>
      <c r="E105" s="24"/>
      <c r="F105" s="25"/>
      <c r="G105" s="26"/>
      <c r="H105" s="24"/>
      <c r="I105" s="27"/>
      <c r="J105" s="27"/>
      <c r="K105" s="27"/>
      <c r="L105" s="27"/>
    </row>
    <row r="106" spans="1:18" hidden="1" x14ac:dyDescent="0.2">
      <c r="C106" s="22"/>
      <c r="E106" s="24"/>
      <c r="F106" s="25"/>
      <c r="G106" s="26"/>
      <c r="H106" s="24"/>
      <c r="I106" s="27"/>
      <c r="J106" s="27"/>
      <c r="K106" s="27"/>
      <c r="L106" s="27"/>
      <c r="M106" s="27"/>
    </row>
    <row r="107" spans="1:18" x14ac:dyDescent="0.2">
      <c r="A107">
        <v>468</v>
      </c>
      <c r="C107" s="22" t="s">
        <v>1320</v>
      </c>
      <c r="D107">
        <v>0</v>
      </c>
      <c r="E107" s="24">
        <v>2</v>
      </c>
      <c r="F107" s="25">
        <v>69.435616438356163</v>
      </c>
      <c r="G107" s="26">
        <v>0</v>
      </c>
      <c r="H107" s="24">
        <v>1</v>
      </c>
      <c r="I107" s="27">
        <v>11</v>
      </c>
      <c r="J107" s="27">
        <v>0</v>
      </c>
      <c r="K107" s="27">
        <v>2.8666666666666667</v>
      </c>
      <c r="L107" s="27">
        <v>0.56399999999999995</v>
      </c>
      <c r="M107">
        <v>2.56</v>
      </c>
      <c r="N107">
        <v>1.996</v>
      </c>
    </row>
    <row r="108" spans="1:18" x14ac:dyDescent="0.2">
      <c r="A108">
        <v>543</v>
      </c>
      <c r="C108" s="22" t="s">
        <v>158</v>
      </c>
      <c r="D108">
        <v>0</v>
      </c>
      <c r="E108" s="24">
        <v>1</v>
      </c>
      <c r="F108" s="25">
        <v>63.104109589041094</v>
      </c>
      <c r="G108" s="26">
        <v>1</v>
      </c>
      <c r="H108" s="24">
        <v>1</v>
      </c>
      <c r="I108" s="27">
        <v>9</v>
      </c>
      <c r="J108" s="27">
        <v>0</v>
      </c>
      <c r="K108" s="27">
        <v>3.0666666666666669</v>
      </c>
      <c r="L108" s="27">
        <v>0.59</v>
      </c>
      <c r="M108" s="48">
        <v>2.4</v>
      </c>
      <c r="N108">
        <v>1.81</v>
      </c>
    </row>
    <row r="109" spans="1:18" hidden="1" x14ac:dyDescent="0.2">
      <c r="C109" s="22"/>
      <c r="E109" s="24"/>
      <c r="F109" s="25"/>
      <c r="G109" s="26"/>
      <c r="H109" s="24"/>
      <c r="I109" s="27"/>
      <c r="J109" s="27"/>
      <c r="K109" s="27"/>
      <c r="L109" s="27"/>
    </row>
    <row r="110" spans="1:18" hidden="1" x14ac:dyDescent="0.2">
      <c r="C110" s="22"/>
      <c r="E110" s="24"/>
      <c r="F110" s="25"/>
      <c r="G110" s="26"/>
      <c r="H110" s="24"/>
      <c r="I110" s="27"/>
      <c r="J110" s="27"/>
      <c r="K110" s="27"/>
      <c r="L110" s="27"/>
    </row>
    <row r="111" spans="1:18" hidden="1" x14ac:dyDescent="0.2">
      <c r="A111">
        <v>119</v>
      </c>
      <c r="B111" t="s">
        <v>413</v>
      </c>
      <c r="C111" s="22" t="s">
        <v>190</v>
      </c>
      <c r="D111">
        <v>0</v>
      </c>
      <c r="E111" s="24">
        <v>2</v>
      </c>
      <c r="F111" s="25">
        <v>80.150684931506845</v>
      </c>
      <c r="G111" s="26">
        <v>1</v>
      </c>
      <c r="H111" s="24">
        <v>1</v>
      </c>
      <c r="I111" s="27">
        <v>6</v>
      </c>
      <c r="J111" s="27">
        <v>0</v>
      </c>
      <c r="K111" s="27">
        <v>3.0666666666666669</v>
      </c>
      <c r="L111" s="27">
        <v>1.413</v>
      </c>
      <c r="M111">
        <v>3.73</v>
      </c>
      <c r="N111">
        <v>2.3170000000000002</v>
      </c>
      <c r="R111" t="s">
        <v>1732</v>
      </c>
    </row>
    <row r="112" spans="1:18" x14ac:dyDescent="0.2">
      <c r="A112">
        <v>155</v>
      </c>
      <c r="C112" s="22" t="s">
        <v>158</v>
      </c>
      <c r="D112">
        <v>0</v>
      </c>
      <c r="E112" s="24">
        <v>2</v>
      </c>
      <c r="F112" s="25">
        <v>72.956164383561642</v>
      </c>
      <c r="G112" s="26">
        <v>1</v>
      </c>
      <c r="H112" s="24">
        <v>1</v>
      </c>
      <c r="I112" s="27">
        <v>7</v>
      </c>
      <c r="J112" s="27">
        <v>0</v>
      </c>
      <c r="K112" s="27">
        <v>3.4</v>
      </c>
      <c r="L112" s="27">
        <v>0.6</v>
      </c>
      <c r="M112">
        <v>4.2</v>
      </c>
      <c r="N112">
        <v>3.6</v>
      </c>
    </row>
    <row r="113" spans="1:18" hidden="1" x14ac:dyDescent="0.2">
      <c r="C113" s="22"/>
      <c r="E113" s="24"/>
      <c r="F113" s="25"/>
      <c r="G113" s="26"/>
      <c r="H113" s="24"/>
      <c r="I113" s="27"/>
      <c r="J113" s="27"/>
      <c r="K113" s="27"/>
      <c r="L113" s="27"/>
    </row>
    <row r="114" spans="1:18" hidden="1" x14ac:dyDescent="0.2">
      <c r="C114" s="22"/>
      <c r="E114" s="24"/>
      <c r="F114" s="25"/>
      <c r="G114" s="26"/>
      <c r="H114" s="24"/>
      <c r="I114" s="27"/>
      <c r="J114" s="27"/>
      <c r="K114" s="27"/>
      <c r="L114" s="27"/>
    </row>
    <row r="115" spans="1:18" hidden="1" x14ac:dyDescent="0.2">
      <c r="A115">
        <v>123</v>
      </c>
      <c r="B115" t="s">
        <v>428</v>
      </c>
      <c r="C115" s="22" t="s">
        <v>432</v>
      </c>
      <c r="D115">
        <v>0</v>
      </c>
      <c r="E115" s="24">
        <v>2</v>
      </c>
      <c r="F115" s="25">
        <v>67.646575342465752</v>
      </c>
      <c r="G115" s="26">
        <v>1</v>
      </c>
      <c r="H115" s="24">
        <v>1</v>
      </c>
      <c r="I115" s="27">
        <v>5</v>
      </c>
      <c r="J115" s="27">
        <v>0</v>
      </c>
      <c r="K115" s="27">
        <v>3.1333333333333333</v>
      </c>
      <c r="L115" s="27">
        <v>1.28</v>
      </c>
      <c r="M115">
        <v>3.84</v>
      </c>
      <c r="N115">
        <v>2.5599999999999996</v>
      </c>
      <c r="P115" t="s">
        <v>1732</v>
      </c>
      <c r="R115" t="s">
        <v>1732</v>
      </c>
    </row>
    <row r="116" spans="1:18" x14ac:dyDescent="0.2">
      <c r="A116">
        <v>24</v>
      </c>
      <c r="C116" s="22" t="s">
        <v>158</v>
      </c>
      <c r="D116">
        <v>0</v>
      </c>
      <c r="E116" s="24">
        <v>2</v>
      </c>
      <c r="F116" s="25">
        <v>86.293150684931504</v>
      </c>
      <c r="G116" s="26">
        <v>1</v>
      </c>
      <c r="H116" s="24">
        <v>1</v>
      </c>
      <c r="I116" s="27">
        <v>8</v>
      </c>
      <c r="J116" s="27">
        <v>0</v>
      </c>
      <c r="K116" s="27">
        <v>14.4</v>
      </c>
      <c r="L116" s="27">
        <v>0.62</v>
      </c>
      <c r="M116">
        <v>2.92</v>
      </c>
      <c r="N116">
        <v>2.2999999999999998</v>
      </c>
    </row>
    <row r="117" spans="1:18" hidden="1" x14ac:dyDescent="0.2">
      <c r="C117" s="22"/>
      <c r="E117" s="24"/>
      <c r="F117" s="25"/>
      <c r="G117" s="26"/>
      <c r="H117" s="24"/>
      <c r="I117" s="27"/>
      <c r="J117" s="27"/>
      <c r="K117" s="27"/>
      <c r="L117" s="27"/>
    </row>
    <row r="118" spans="1:18" hidden="1" x14ac:dyDescent="0.2">
      <c r="C118" s="22"/>
      <c r="E118" s="24"/>
      <c r="F118" s="25"/>
      <c r="G118" s="26"/>
      <c r="H118" s="24"/>
      <c r="I118" s="27"/>
      <c r="J118" s="27"/>
      <c r="K118" s="27"/>
      <c r="L118" s="27"/>
      <c r="M118" s="27"/>
    </row>
    <row r="119" spans="1:18" hidden="1" x14ac:dyDescent="0.2">
      <c r="A119">
        <v>127</v>
      </c>
      <c r="B119" t="s">
        <v>438</v>
      </c>
      <c r="C119" s="22" t="s">
        <v>442</v>
      </c>
      <c r="D119">
        <v>0</v>
      </c>
      <c r="E119" s="24">
        <v>1</v>
      </c>
      <c r="F119" s="25">
        <v>50.794520547945204</v>
      </c>
      <c r="G119" s="26">
        <v>1</v>
      </c>
      <c r="H119" s="24">
        <v>1</v>
      </c>
      <c r="I119" s="27">
        <v>8</v>
      </c>
      <c r="J119" s="27">
        <v>0</v>
      </c>
      <c r="K119" s="27">
        <v>9.8333333333333339</v>
      </c>
      <c r="L119" s="27">
        <v>0.53</v>
      </c>
      <c r="M119">
        <v>3.13</v>
      </c>
      <c r="N119">
        <v>2.5999999999999996</v>
      </c>
      <c r="R119" t="s">
        <v>1732</v>
      </c>
    </row>
    <row r="120" spans="1:18" hidden="1" x14ac:dyDescent="0.2">
      <c r="A120">
        <v>128</v>
      </c>
      <c r="B120" t="s">
        <v>444</v>
      </c>
      <c r="C120" s="22" t="s">
        <v>445</v>
      </c>
      <c r="D120">
        <v>0</v>
      </c>
      <c r="E120" s="24">
        <v>2</v>
      </c>
      <c r="F120" s="25">
        <v>73.895890410958899</v>
      </c>
      <c r="G120" s="26">
        <v>0</v>
      </c>
      <c r="H120" s="24">
        <v>1</v>
      </c>
      <c r="I120" s="27">
        <v>4</v>
      </c>
      <c r="J120" s="27">
        <v>0</v>
      </c>
      <c r="K120" s="27">
        <v>3.3666666666666667</v>
      </c>
      <c r="L120">
        <v>2.88</v>
      </c>
      <c r="M120">
        <v>3.9</v>
      </c>
      <c r="N120">
        <v>1.02</v>
      </c>
      <c r="R120" t="s">
        <v>1732</v>
      </c>
    </row>
    <row r="121" spans="1:18" hidden="1" x14ac:dyDescent="0.2">
      <c r="C121" s="22"/>
      <c r="E121" s="24"/>
      <c r="F121" s="25"/>
      <c r="G121" s="26"/>
      <c r="H121" s="24"/>
      <c r="I121" s="27"/>
      <c r="J121" s="27"/>
      <c r="K121" s="27"/>
    </row>
    <row r="122" spans="1:18" hidden="1" x14ac:dyDescent="0.2">
      <c r="C122" s="22"/>
      <c r="E122" s="24"/>
      <c r="F122" s="25"/>
      <c r="G122" s="26"/>
      <c r="H122" s="24"/>
      <c r="I122" s="27"/>
      <c r="J122" s="27"/>
      <c r="K122" s="27"/>
      <c r="L122" s="27"/>
    </row>
    <row r="123" spans="1:18" x14ac:dyDescent="0.2">
      <c r="A123">
        <v>381</v>
      </c>
      <c r="C123" s="22" t="s">
        <v>469</v>
      </c>
      <c r="D123">
        <v>0</v>
      </c>
      <c r="E123" s="24">
        <v>2</v>
      </c>
      <c r="F123" s="25">
        <v>35.991780821917807</v>
      </c>
      <c r="G123" s="26">
        <v>1</v>
      </c>
      <c r="H123" s="24">
        <v>1</v>
      </c>
      <c r="I123" s="27">
        <v>6.5</v>
      </c>
      <c r="J123" s="27">
        <v>0</v>
      </c>
      <c r="K123" s="27">
        <v>3</v>
      </c>
      <c r="L123">
        <v>0.63</v>
      </c>
      <c r="M123">
        <v>2.1</v>
      </c>
      <c r="N123">
        <v>1.4700000000000002</v>
      </c>
      <c r="O123" t="s">
        <v>1732</v>
      </c>
    </row>
    <row r="124" spans="1:18" hidden="1" x14ac:dyDescent="0.2">
      <c r="A124">
        <v>132</v>
      </c>
      <c r="B124" t="s">
        <v>455</v>
      </c>
      <c r="C124" s="22" t="s">
        <v>456</v>
      </c>
      <c r="D124">
        <v>0</v>
      </c>
      <c r="E124" s="24">
        <v>2</v>
      </c>
      <c r="F124" s="25">
        <v>76.868493150684927</v>
      </c>
      <c r="G124" s="26">
        <v>0</v>
      </c>
      <c r="H124" s="24">
        <v>1</v>
      </c>
      <c r="I124" s="27">
        <v>8.5</v>
      </c>
      <c r="J124" s="27">
        <v>0</v>
      </c>
      <c r="K124" s="27">
        <v>3.7</v>
      </c>
      <c r="L124">
        <v>1.29</v>
      </c>
      <c r="M124">
        <v>3.77</v>
      </c>
      <c r="N124">
        <v>2.48</v>
      </c>
      <c r="R124" t="s">
        <v>1732</v>
      </c>
    </row>
    <row r="125" spans="1:18" hidden="1" x14ac:dyDescent="0.2">
      <c r="C125" s="22"/>
      <c r="E125" s="24"/>
      <c r="F125" s="25"/>
      <c r="G125" s="26"/>
      <c r="H125" s="24"/>
      <c r="I125" s="27"/>
      <c r="J125" s="27"/>
      <c r="K125" s="27"/>
    </row>
    <row r="126" spans="1:18" hidden="1" x14ac:dyDescent="0.2">
      <c r="C126" s="22"/>
      <c r="E126" s="24"/>
      <c r="F126" s="25"/>
      <c r="G126" s="26"/>
      <c r="H126" s="24"/>
      <c r="I126" s="27"/>
      <c r="J126" s="27"/>
      <c r="K126" s="27"/>
      <c r="L126" s="27"/>
    </row>
    <row r="127" spans="1:18" x14ac:dyDescent="0.2">
      <c r="A127">
        <v>410</v>
      </c>
      <c r="C127" s="22" t="s">
        <v>469</v>
      </c>
      <c r="D127">
        <v>0</v>
      </c>
      <c r="E127" s="24">
        <v>1</v>
      </c>
      <c r="F127" s="25">
        <v>75.090410958904116</v>
      </c>
      <c r="G127" s="26">
        <v>1</v>
      </c>
      <c r="H127" s="24">
        <v>1</v>
      </c>
      <c r="I127" s="27">
        <v>6.5</v>
      </c>
      <c r="J127" s="27">
        <v>0</v>
      </c>
      <c r="K127" s="27">
        <v>3.3</v>
      </c>
      <c r="L127" s="27">
        <v>0.63</v>
      </c>
      <c r="M127">
        <v>1.83</v>
      </c>
      <c r="N127">
        <v>1.2000000000000002</v>
      </c>
      <c r="O127" t="s">
        <v>1732</v>
      </c>
    </row>
    <row r="128" spans="1:18" hidden="1" x14ac:dyDescent="0.2">
      <c r="A128">
        <v>136</v>
      </c>
      <c r="B128" t="s">
        <v>465</v>
      </c>
      <c r="C128" s="22" t="s">
        <v>467</v>
      </c>
      <c r="D128">
        <v>0</v>
      </c>
      <c r="E128" s="24">
        <v>2</v>
      </c>
      <c r="F128" s="25">
        <v>75.449315068493149</v>
      </c>
      <c r="G128" s="26">
        <v>0</v>
      </c>
      <c r="H128" s="24">
        <v>1</v>
      </c>
      <c r="I128" s="27">
        <v>9</v>
      </c>
      <c r="J128" s="27">
        <v>0</v>
      </c>
      <c r="K128" s="27">
        <v>2.4666666666666668</v>
      </c>
      <c r="L128">
        <v>1.1200000000000001</v>
      </c>
      <c r="M128">
        <v>2.79</v>
      </c>
      <c r="N128">
        <v>1.67</v>
      </c>
      <c r="R128" t="s">
        <v>1732</v>
      </c>
    </row>
    <row r="129" spans="1:18" hidden="1" x14ac:dyDescent="0.2">
      <c r="C129" s="22"/>
      <c r="E129" s="24"/>
      <c r="F129" s="25"/>
      <c r="G129" s="26"/>
      <c r="H129" s="24"/>
      <c r="I129" s="27"/>
      <c r="J129" s="27"/>
      <c r="K129" s="27"/>
    </row>
    <row r="130" spans="1:18" hidden="1" x14ac:dyDescent="0.2">
      <c r="C130" s="22"/>
      <c r="E130" s="24"/>
      <c r="F130" s="25"/>
      <c r="G130" s="26"/>
      <c r="H130" s="24"/>
      <c r="I130" s="27"/>
      <c r="J130" s="27"/>
      <c r="K130" s="27"/>
      <c r="L130" s="27"/>
    </row>
    <row r="131" spans="1:18" x14ac:dyDescent="0.2">
      <c r="A131">
        <v>553</v>
      </c>
      <c r="C131" s="22" t="s">
        <v>1613</v>
      </c>
      <c r="D131">
        <v>0</v>
      </c>
      <c r="E131" s="24">
        <v>2</v>
      </c>
      <c r="F131" s="25">
        <v>65.194520547945203</v>
      </c>
      <c r="G131" s="26">
        <v>1</v>
      </c>
      <c r="H131" s="24">
        <v>1</v>
      </c>
      <c r="I131" s="27">
        <v>6</v>
      </c>
      <c r="J131" s="27">
        <v>0</v>
      </c>
      <c r="K131" s="27">
        <v>1.0333333333333301</v>
      </c>
      <c r="L131" s="27">
        <v>0.63300000000000001</v>
      </c>
      <c r="M131">
        <v>4.1500000000000004</v>
      </c>
      <c r="N131">
        <v>3.5170000000000003</v>
      </c>
      <c r="O131" t="s">
        <v>1732</v>
      </c>
    </row>
    <row r="132" spans="1:18" hidden="1" x14ac:dyDescent="0.2">
      <c r="A132">
        <v>140</v>
      </c>
      <c r="B132" t="s">
        <v>476</v>
      </c>
      <c r="C132" s="22" t="s">
        <v>479</v>
      </c>
      <c r="D132">
        <v>0</v>
      </c>
      <c r="E132" s="24">
        <v>2</v>
      </c>
      <c r="F132" s="25">
        <v>84.350684931506848</v>
      </c>
      <c r="G132" s="26">
        <v>0</v>
      </c>
      <c r="H132" s="24">
        <v>1</v>
      </c>
      <c r="I132" s="27">
        <v>8</v>
      </c>
      <c r="J132" s="27">
        <v>0</v>
      </c>
      <c r="K132" s="27">
        <v>3.6</v>
      </c>
      <c r="L132" s="27">
        <v>0.49</v>
      </c>
      <c r="M132">
        <v>1.3380000000000001</v>
      </c>
      <c r="N132">
        <v>0.84800000000000009</v>
      </c>
      <c r="R132" t="s">
        <v>1732</v>
      </c>
    </row>
    <row r="133" spans="1:18" hidden="1" x14ac:dyDescent="0.2">
      <c r="C133" s="22"/>
      <c r="E133" s="24"/>
      <c r="F133" s="25"/>
      <c r="G133" s="26"/>
      <c r="H133" s="24"/>
      <c r="I133" s="27"/>
      <c r="J133" s="27"/>
      <c r="K133" s="27"/>
      <c r="L133" s="27"/>
    </row>
    <row r="134" spans="1:18" hidden="1" x14ac:dyDescent="0.2">
      <c r="C134" s="22"/>
      <c r="E134" s="24"/>
      <c r="F134" s="25"/>
      <c r="G134" s="26"/>
      <c r="H134" s="24"/>
      <c r="I134" s="27"/>
      <c r="J134" s="27"/>
      <c r="K134" s="27"/>
      <c r="L134" s="27"/>
    </row>
    <row r="135" spans="1:18" x14ac:dyDescent="0.2">
      <c r="A135">
        <v>406</v>
      </c>
      <c r="C135" s="22" t="s">
        <v>1098</v>
      </c>
      <c r="D135">
        <v>0</v>
      </c>
      <c r="E135" s="24">
        <v>2</v>
      </c>
      <c r="F135" s="25">
        <v>67.219178082191775</v>
      </c>
      <c r="G135" s="26">
        <v>1</v>
      </c>
      <c r="H135" s="24">
        <v>1</v>
      </c>
      <c r="I135" s="27">
        <v>7.5</v>
      </c>
      <c r="J135" s="27">
        <v>0</v>
      </c>
      <c r="K135" s="27">
        <v>2.5333333333333301</v>
      </c>
      <c r="L135" s="27">
        <v>0.65</v>
      </c>
      <c r="M135">
        <v>3.81</v>
      </c>
      <c r="N135">
        <v>3.16</v>
      </c>
      <c r="O135" t="s">
        <v>1732</v>
      </c>
    </row>
    <row r="136" spans="1:18" x14ac:dyDescent="0.2">
      <c r="A136">
        <v>38</v>
      </c>
      <c r="C136" s="22" t="s">
        <v>158</v>
      </c>
      <c r="D136">
        <v>0</v>
      </c>
      <c r="E136" s="24">
        <v>2</v>
      </c>
      <c r="F136" s="25">
        <v>58.917808219178085</v>
      </c>
      <c r="G136" s="26">
        <v>0</v>
      </c>
      <c r="H136" s="24">
        <v>1</v>
      </c>
      <c r="I136" s="27">
        <v>7</v>
      </c>
      <c r="J136" s="27">
        <v>0</v>
      </c>
      <c r="K136" s="27">
        <v>4.4000000000000004</v>
      </c>
      <c r="L136" s="27">
        <v>0.67500000000000004</v>
      </c>
      <c r="M136">
        <v>0.72</v>
      </c>
      <c r="N136">
        <v>4.4999999999999929E-2</v>
      </c>
    </row>
    <row r="137" spans="1:18" hidden="1" x14ac:dyDescent="0.2">
      <c r="C137" s="22"/>
      <c r="E137" s="24"/>
      <c r="F137" s="25"/>
      <c r="G137" s="26"/>
      <c r="H137" s="24"/>
      <c r="I137" s="27"/>
      <c r="J137" s="27"/>
      <c r="K137" s="27"/>
      <c r="L137" s="27"/>
    </row>
    <row r="138" spans="1:18" hidden="1" x14ac:dyDescent="0.2">
      <c r="C138" s="22"/>
      <c r="E138" s="24"/>
      <c r="F138" s="25"/>
      <c r="G138" s="26"/>
      <c r="H138" s="24"/>
      <c r="I138" s="27"/>
      <c r="J138" s="27"/>
      <c r="K138" s="27"/>
      <c r="L138" s="27"/>
    </row>
    <row r="139" spans="1:18" x14ac:dyDescent="0.2">
      <c r="A139">
        <v>414</v>
      </c>
      <c r="C139" s="22" t="s">
        <v>889</v>
      </c>
      <c r="D139">
        <v>0</v>
      </c>
      <c r="E139" s="24">
        <v>1</v>
      </c>
      <c r="F139" s="25">
        <v>56.465753424657535</v>
      </c>
      <c r="G139" s="26">
        <v>0</v>
      </c>
      <c r="H139" s="24">
        <v>1</v>
      </c>
      <c r="I139" s="27">
        <v>7</v>
      </c>
      <c r="J139" s="27">
        <v>0</v>
      </c>
      <c r="K139" s="27">
        <v>3.56666666666667</v>
      </c>
      <c r="L139" s="27">
        <v>0.68</v>
      </c>
      <c r="M139">
        <v>4.0119999999999996</v>
      </c>
      <c r="N139">
        <v>3.3319999999999994</v>
      </c>
      <c r="O139" t="s">
        <v>1732</v>
      </c>
    </row>
    <row r="140" spans="1:18" hidden="1" x14ac:dyDescent="0.2">
      <c r="A140">
        <v>148</v>
      </c>
      <c r="B140" t="s">
        <v>497</v>
      </c>
      <c r="C140" s="22" t="s">
        <v>502</v>
      </c>
      <c r="D140">
        <v>0</v>
      </c>
      <c r="E140" s="24">
        <v>1</v>
      </c>
      <c r="F140" s="25">
        <v>74.0027397260274</v>
      </c>
      <c r="G140" s="26">
        <v>0</v>
      </c>
      <c r="H140" s="24">
        <v>1</v>
      </c>
      <c r="I140" s="27">
        <v>8</v>
      </c>
      <c r="J140" s="27">
        <v>0</v>
      </c>
      <c r="K140" s="27">
        <v>2.4333333333333331</v>
      </c>
      <c r="L140" s="27">
        <v>3.12</v>
      </c>
      <c r="M140">
        <v>3.8759999999999999</v>
      </c>
      <c r="N140">
        <v>0.75599999999999978</v>
      </c>
      <c r="R140" t="s">
        <v>1732</v>
      </c>
    </row>
    <row r="141" spans="1:18" hidden="1" x14ac:dyDescent="0.2">
      <c r="C141" s="22"/>
      <c r="E141" s="24"/>
      <c r="F141" s="25"/>
      <c r="G141" s="26"/>
      <c r="H141" s="24"/>
      <c r="I141" s="27"/>
      <c r="J141" s="27"/>
      <c r="K141" s="27"/>
      <c r="L141" s="27"/>
    </row>
    <row r="142" spans="1:18" hidden="1" x14ac:dyDescent="0.2">
      <c r="C142" s="22"/>
      <c r="E142" s="24"/>
      <c r="F142" s="25"/>
      <c r="G142" s="26"/>
      <c r="H142" s="24"/>
      <c r="I142" s="27"/>
      <c r="J142" s="27"/>
      <c r="K142" s="27"/>
      <c r="L142" s="27"/>
    </row>
    <row r="143" spans="1:18" hidden="1" x14ac:dyDescent="0.2">
      <c r="A143">
        <v>151</v>
      </c>
      <c r="B143" t="s">
        <v>503</v>
      </c>
      <c r="C143" s="22" t="s">
        <v>507</v>
      </c>
      <c r="D143">
        <v>0</v>
      </c>
      <c r="E143" s="24">
        <v>1</v>
      </c>
      <c r="F143" s="25">
        <v>71.838356164383555</v>
      </c>
      <c r="G143" s="26">
        <v>1</v>
      </c>
      <c r="H143" s="24">
        <v>1</v>
      </c>
      <c r="I143" s="27">
        <v>7</v>
      </c>
      <c r="J143" s="27">
        <v>0</v>
      </c>
      <c r="K143" s="27">
        <v>2.4</v>
      </c>
      <c r="L143" s="27">
        <v>1.61</v>
      </c>
      <c r="M143">
        <v>3.42</v>
      </c>
      <c r="N143">
        <v>1.8099999999999998</v>
      </c>
      <c r="R143" t="s">
        <v>1732</v>
      </c>
    </row>
    <row r="144" spans="1:18" x14ac:dyDescent="0.2">
      <c r="A144">
        <v>6</v>
      </c>
      <c r="C144" s="22" t="s">
        <v>111</v>
      </c>
      <c r="D144">
        <v>0</v>
      </c>
      <c r="E144" s="24">
        <v>2</v>
      </c>
      <c r="F144" s="25">
        <v>71.260273972602747</v>
      </c>
      <c r="G144" s="26">
        <v>1</v>
      </c>
      <c r="H144" s="24">
        <v>1</v>
      </c>
      <c r="I144" s="27">
        <v>5.5</v>
      </c>
      <c r="J144" s="27">
        <v>0</v>
      </c>
      <c r="K144" s="27">
        <v>13.133333333333333</v>
      </c>
      <c r="L144" s="27">
        <v>0.69</v>
      </c>
      <c r="M144" s="27">
        <v>1.25</v>
      </c>
      <c r="N144">
        <v>0.56000000000000005</v>
      </c>
    </row>
    <row r="145" spans="1:18" hidden="1" x14ac:dyDescent="0.2">
      <c r="C145" s="22"/>
      <c r="E145" s="24"/>
      <c r="F145" s="25"/>
      <c r="G145" s="26"/>
      <c r="H145" s="24"/>
      <c r="I145" s="27"/>
      <c r="J145" s="27"/>
      <c r="K145" s="27"/>
      <c r="L145" s="27"/>
    </row>
    <row r="146" spans="1:18" hidden="1" x14ac:dyDescent="0.2">
      <c r="C146" s="22"/>
      <c r="E146" s="24"/>
      <c r="F146" s="25"/>
      <c r="G146" s="26"/>
      <c r="H146" s="24"/>
      <c r="I146" s="27"/>
      <c r="J146" s="27"/>
      <c r="K146" s="27"/>
      <c r="L146" s="27"/>
    </row>
    <row r="147" spans="1:18" x14ac:dyDescent="0.2">
      <c r="A147">
        <v>124</v>
      </c>
      <c r="C147" s="22" t="s">
        <v>158</v>
      </c>
      <c r="D147">
        <v>0</v>
      </c>
      <c r="E147" s="24">
        <v>1</v>
      </c>
      <c r="F147" s="25">
        <v>75.063013698630144</v>
      </c>
      <c r="G147" s="26">
        <v>0</v>
      </c>
      <c r="H147" s="24">
        <v>1</v>
      </c>
      <c r="I147" s="27">
        <v>6.5</v>
      </c>
      <c r="J147" s="27">
        <v>0</v>
      </c>
      <c r="K147" s="27">
        <v>2</v>
      </c>
      <c r="L147" s="27">
        <v>0.75</v>
      </c>
      <c r="M147">
        <v>4.29</v>
      </c>
      <c r="N147">
        <v>3.54</v>
      </c>
    </row>
    <row r="148" spans="1:18" x14ac:dyDescent="0.2">
      <c r="A148">
        <v>116</v>
      </c>
      <c r="C148" s="22" t="s">
        <v>111</v>
      </c>
      <c r="D148">
        <v>0</v>
      </c>
      <c r="E148" s="24">
        <v>2</v>
      </c>
      <c r="F148" s="25">
        <v>79.753424657534254</v>
      </c>
      <c r="G148" s="26">
        <v>0</v>
      </c>
      <c r="H148" s="24">
        <v>1</v>
      </c>
      <c r="I148" s="27">
        <v>6</v>
      </c>
      <c r="J148" s="27">
        <v>0</v>
      </c>
      <c r="K148" s="27">
        <v>1.5666666666666667</v>
      </c>
      <c r="L148" s="27">
        <v>0.78700000000000003</v>
      </c>
      <c r="M148">
        <v>2.1800000000000002</v>
      </c>
      <c r="N148">
        <v>1.3930000000000002</v>
      </c>
    </row>
    <row r="149" spans="1:18" hidden="1" x14ac:dyDescent="0.2">
      <c r="C149" s="22"/>
      <c r="E149" s="24"/>
      <c r="F149" s="25"/>
      <c r="G149" s="26"/>
      <c r="H149" s="24"/>
      <c r="I149" s="27"/>
      <c r="J149" s="27"/>
      <c r="K149" s="27"/>
      <c r="L149" s="27"/>
    </row>
    <row r="150" spans="1:18" hidden="1" x14ac:dyDescent="0.2">
      <c r="C150" s="22"/>
      <c r="E150" s="24"/>
      <c r="F150" s="25"/>
      <c r="G150" s="26"/>
      <c r="H150" s="24"/>
      <c r="I150" s="27"/>
      <c r="J150" s="27"/>
      <c r="K150" s="27"/>
      <c r="L150" s="27"/>
    </row>
    <row r="151" spans="1:18" hidden="1" x14ac:dyDescent="0.2">
      <c r="A151">
        <v>159</v>
      </c>
      <c r="B151" t="s">
        <v>524</v>
      </c>
      <c r="C151" s="22" t="s">
        <v>527</v>
      </c>
      <c r="D151">
        <v>0</v>
      </c>
      <c r="E151" s="24">
        <v>2</v>
      </c>
      <c r="F151" s="25">
        <v>63.791780821917811</v>
      </c>
      <c r="G151" s="26">
        <v>1</v>
      </c>
      <c r="H151" s="24">
        <v>1</v>
      </c>
      <c r="I151" s="27">
        <v>7</v>
      </c>
      <c r="J151" s="27">
        <v>0</v>
      </c>
      <c r="K151" s="27">
        <v>2.7666666666666666</v>
      </c>
      <c r="L151" s="27">
        <v>1.57</v>
      </c>
      <c r="M151">
        <v>4.45</v>
      </c>
      <c r="N151">
        <v>2.88</v>
      </c>
      <c r="R151" t="s">
        <v>1732</v>
      </c>
    </row>
    <row r="152" spans="1:18" x14ac:dyDescent="0.2">
      <c r="A152">
        <v>386</v>
      </c>
      <c r="C152" s="22" t="s">
        <v>931</v>
      </c>
      <c r="D152">
        <v>0</v>
      </c>
      <c r="E152" s="24">
        <v>1</v>
      </c>
      <c r="F152" s="25">
        <v>71.586301369863008</v>
      </c>
      <c r="G152" s="26">
        <v>0</v>
      </c>
      <c r="H152" s="24">
        <v>1</v>
      </c>
      <c r="I152" s="27">
        <v>6.5</v>
      </c>
      <c r="J152" s="27">
        <v>0</v>
      </c>
      <c r="K152" s="27">
        <v>4.9666666666666703</v>
      </c>
      <c r="L152" s="27">
        <v>0.81299999999999994</v>
      </c>
      <c r="M152">
        <v>3.41</v>
      </c>
      <c r="N152">
        <v>2.5970000000000004</v>
      </c>
      <c r="O152" t="s">
        <v>1732</v>
      </c>
    </row>
    <row r="153" spans="1:18" hidden="1" x14ac:dyDescent="0.2">
      <c r="C153" s="22"/>
      <c r="E153" s="24"/>
      <c r="F153" s="25"/>
      <c r="G153" s="26"/>
      <c r="H153" s="24"/>
      <c r="I153" s="27"/>
      <c r="J153" s="27"/>
      <c r="K153" s="27"/>
      <c r="L153" s="27"/>
    </row>
    <row r="154" spans="1:18" hidden="1" x14ac:dyDescent="0.2">
      <c r="C154" s="22"/>
      <c r="E154" s="24"/>
      <c r="F154" s="25"/>
      <c r="G154" s="26"/>
      <c r="H154" s="24"/>
      <c r="I154" s="27"/>
      <c r="J154" s="27"/>
      <c r="K154" s="27"/>
      <c r="L154" s="27"/>
    </row>
    <row r="155" spans="1:18" x14ac:dyDescent="0.2">
      <c r="A155">
        <v>10</v>
      </c>
      <c r="C155" s="22" t="s">
        <v>111</v>
      </c>
      <c r="D155">
        <v>0</v>
      </c>
      <c r="E155" s="24">
        <v>2</v>
      </c>
      <c r="F155" s="25">
        <v>65.443835616438349</v>
      </c>
      <c r="G155" s="26">
        <v>1</v>
      </c>
      <c r="H155" s="24">
        <v>1</v>
      </c>
      <c r="I155" s="27">
        <v>6.5</v>
      </c>
      <c r="J155" s="27">
        <v>0</v>
      </c>
      <c r="K155" s="27">
        <v>3</v>
      </c>
      <c r="L155" s="27">
        <v>0.82</v>
      </c>
      <c r="M155">
        <v>1.05</v>
      </c>
      <c r="N155">
        <v>0.23000000000000009</v>
      </c>
    </row>
    <row r="156" spans="1:18" x14ac:dyDescent="0.2">
      <c r="A156">
        <v>511</v>
      </c>
      <c r="C156" s="22" t="s">
        <v>158</v>
      </c>
      <c r="D156">
        <v>0</v>
      </c>
      <c r="E156" s="24">
        <v>1</v>
      </c>
      <c r="F156" s="25">
        <v>62.356164383561641</v>
      </c>
      <c r="G156" s="26">
        <v>0</v>
      </c>
      <c r="H156" s="24">
        <v>1</v>
      </c>
      <c r="I156" s="27">
        <v>8</v>
      </c>
      <c r="J156" s="27">
        <v>0</v>
      </c>
      <c r="K156" s="27">
        <v>81.733333333333334</v>
      </c>
      <c r="L156" s="27">
        <v>0.82</v>
      </c>
      <c r="M156">
        <v>1.69</v>
      </c>
      <c r="N156">
        <v>0.87</v>
      </c>
    </row>
    <row r="157" spans="1:18" hidden="1" x14ac:dyDescent="0.2">
      <c r="C157" s="22"/>
      <c r="E157" s="24"/>
      <c r="F157" s="25"/>
      <c r="G157" s="26"/>
      <c r="H157" s="24"/>
      <c r="I157" s="27"/>
      <c r="J157" s="27"/>
      <c r="K157" s="27"/>
    </row>
    <row r="158" spans="1:18" hidden="1" x14ac:dyDescent="0.2">
      <c r="C158" s="22"/>
      <c r="E158" s="24"/>
      <c r="F158" s="25"/>
      <c r="G158" s="26"/>
      <c r="H158" s="24"/>
      <c r="I158" s="27"/>
      <c r="J158" s="27"/>
      <c r="K158" s="27"/>
      <c r="L158" s="27"/>
      <c r="M158" s="27"/>
    </row>
    <row r="159" spans="1:18" hidden="1" x14ac:dyDescent="0.2">
      <c r="A159">
        <v>167</v>
      </c>
      <c r="B159" t="s">
        <v>541</v>
      </c>
      <c r="C159" s="22" t="s">
        <v>544</v>
      </c>
      <c r="D159">
        <v>0</v>
      </c>
      <c r="E159" s="24">
        <v>2</v>
      </c>
      <c r="F159" s="25">
        <v>77.750684931506854</v>
      </c>
      <c r="G159" s="26">
        <v>1</v>
      </c>
      <c r="H159" s="24">
        <v>1</v>
      </c>
      <c r="I159" s="27">
        <v>6.5</v>
      </c>
      <c r="J159" s="27">
        <v>0</v>
      </c>
      <c r="K159" s="27">
        <v>34</v>
      </c>
      <c r="L159" s="27">
        <v>2.75</v>
      </c>
      <c r="M159" s="27">
        <v>2.66</v>
      </c>
      <c r="N159">
        <v>-8.9999999999999858E-2</v>
      </c>
      <c r="R159" t="s">
        <v>1732</v>
      </c>
    </row>
    <row r="160" spans="1:18" x14ac:dyDescent="0.2">
      <c r="A160">
        <v>328</v>
      </c>
      <c r="C160" s="22" t="s">
        <v>148</v>
      </c>
      <c r="D160">
        <v>0</v>
      </c>
      <c r="E160" s="24">
        <v>1</v>
      </c>
      <c r="F160" s="25">
        <v>64.542465753424651</v>
      </c>
      <c r="G160" s="26">
        <v>1</v>
      </c>
      <c r="H160" s="24">
        <v>1</v>
      </c>
      <c r="I160" s="27"/>
      <c r="J160" s="27">
        <v>0</v>
      </c>
      <c r="K160" s="27">
        <v>1.3333333333333333</v>
      </c>
      <c r="L160">
        <v>0.82299999999999995</v>
      </c>
      <c r="M160">
        <v>3.27</v>
      </c>
      <c r="N160">
        <v>2.4470000000000001</v>
      </c>
    </row>
    <row r="161" spans="1:18" hidden="1" x14ac:dyDescent="0.2">
      <c r="C161" s="22"/>
      <c r="E161" s="24"/>
      <c r="F161" s="25"/>
      <c r="G161" s="26"/>
      <c r="H161" s="24"/>
      <c r="I161" s="27"/>
      <c r="J161" s="27"/>
      <c r="K161" s="27"/>
      <c r="L161" s="27"/>
    </row>
    <row r="162" spans="1:18" hidden="1" x14ac:dyDescent="0.2">
      <c r="C162" s="22"/>
      <c r="E162" s="24"/>
      <c r="F162" s="25"/>
      <c r="G162" s="26"/>
      <c r="H162" s="24"/>
      <c r="I162" s="27"/>
      <c r="J162" s="27"/>
      <c r="K162" s="27"/>
      <c r="L162" s="27"/>
      <c r="M162" s="27"/>
    </row>
    <row r="163" spans="1:18" x14ac:dyDescent="0.2">
      <c r="A163">
        <v>131</v>
      </c>
      <c r="C163" s="22" t="s">
        <v>452</v>
      </c>
      <c r="D163">
        <v>0</v>
      </c>
      <c r="E163" s="24">
        <v>2</v>
      </c>
      <c r="F163" s="25">
        <v>50.665753424657531</v>
      </c>
      <c r="G163" s="26">
        <v>1</v>
      </c>
      <c r="H163" s="24">
        <v>1</v>
      </c>
      <c r="I163" s="27">
        <v>8</v>
      </c>
      <c r="J163" s="27">
        <v>0</v>
      </c>
      <c r="K163" s="27">
        <v>2.9333333333333331</v>
      </c>
      <c r="L163" s="27">
        <v>0.84</v>
      </c>
      <c r="M163">
        <v>1.4</v>
      </c>
      <c r="N163">
        <v>0.55999999999999994</v>
      </c>
    </row>
    <row r="164" spans="1:18" hidden="1" x14ac:dyDescent="0.2">
      <c r="A164">
        <v>172</v>
      </c>
      <c r="B164" t="s">
        <v>551</v>
      </c>
      <c r="C164" s="22" t="s">
        <v>554</v>
      </c>
      <c r="D164">
        <v>0</v>
      </c>
      <c r="E164" s="24">
        <v>2</v>
      </c>
      <c r="F164" s="25">
        <v>56.290410958904111</v>
      </c>
      <c r="G164" s="26">
        <v>0</v>
      </c>
      <c r="H164" s="24">
        <v>1</v>
      </c>
      <c r="I164" s="27">
        <v>5</v>
      </c>
      <c r="J164" s="27">
        <v>0</v>
      </c>
      <c r="K164" s="27">
        <v>4.2666666666666666</v>
      </c>
      <c r="L164" s="27">
        <v>2.1</v>
      </c>
      <c r="M164">
        <v>3.79</v>
      </c>
      <c r="N164">
        <v>1.69</v>
      </c>
      <c r="R164" t="s">
        <v>1732</v>
      </c>
    </row>
    <row r="165" spans="1:18" hidden="1" x14ac:dyDescent="0.2">
      <c r="C165" s="22"/>
      <c r="E165" s="24"/>
      <c r="F165" s="25"/>
      <c r="G165" s="26"/>
      <c r="H165" s="24"/>
      <c r="I165" s="27"/>
      <c r="J165" s="27"/>
      <c r="K165" s="27"/>
      <c r="L165" s="27"/>
    </row>
    <row r="166" spans="1:18" hidden="1" x14ac:dyDescent="0.2">
      <c r="C166" s="22"/>
      <c r="E166" s="24"/>
      <c r="F166" s="25"/>
      <c r="G166" s="26"/>
      <c r="H166" s="24"/>
      <c r="I166" s="27"/>
      <c r="J166" s="27"/>
      <c r="K166" s="27"/>
    </row>
    <row r="167" spans="1:18" x14ac:dyDescent="0.2">
      <c r="A167">
        <v>411</v>
      </c>
      <c r="C167" s="22" t="s">
        <v>964</v>
      </c>
      <c r="D167">
        <v>0</v>
      </c>
      <c r="E167" s="24">
        <v>2</v>
      </c>
      <c r="F167" s="25">
        <v>38.824657534246576</v>
      </c>
      <c r="G167" s="26">
        <v>0</v>
      </c>
      <c r="H167" s="24">
        <v>1</v>
      </c>
      <c r="I167" s="27">
        <v>5</v>
      </c>
      <c r="J167" s="27">
        <v>0</v>
      </c>
      <c r="K167" s="27">
        <v>1.2666666666666699</v>
      </c>
      <c r="L167" s="27">
        <v>0.86</v>
      </c>
      <c r="M167">
        <v>2.66</v>
      </c>
      <c r="N167">
        <v>1.8000000000000003</v>
      </c>
      <c r="O167" t="s">
        <v>1732</v>
      </c>
    </row>
    <row r="168" spans="1:18" x14ac:dyDescent="0.2">
      <c r="A168">
        <v>100</v>
      </c>
      <c r="C168" s="22" t="s">
        <v>375</v>
      </c>
      <c r="D168">
        <v>0</v>
      </c>
      <c r="E168" s="24">
        <v>1</v>
      </c>
      <c r="F168" s="25">
        <v>61.254794520547946</v>
      </c>
      <c r="G168" s="26">
        <v>0</v>
      </c>
      <c r="H168" s="24">
        <v>1</v>
      </c>
      <c r="I168" s="27">
        <v>7</v>
      </c>
      <c r="J168" s="27">
        <v>0</v>
      </c>
      <c r="K168" s="27">
        <v>3.7333333333333334</v>
      </c>
      <c r="L168" s="27">
        <v>0.88</v>
      </c>
      <c r="M168">
        <v>2.06</v>
      </c>
      <c r="N168">
        <v>1.1800000000000002</v>
      </c>
    </row>
    <row r="169" spans="1:18" hidden="1" x14ac:dyDescent="0.2">
      <c r="C169" s="22"/>
      <c r="E169" s="24"/>
      <c r="F169" s="25"/>
      <c r="G169" s="26"/>
      <c r="H169" s="24"/>
      <c r="I169" s="27"/>
      <c r="J169" s="27"/>
      <c r="K169" s="27"/>
      <c r="L169" s="27"/>
    </row>
    <row r="170" spans="1:18" hidden="1" x14ac:dyDescent="0.2">
      <c r="C170" s="22"/>
      <c r="E170" s="24"/>
      <c r="F170" s="25"/>
      <c r="G170" s="26"/>
      <c r="H170" s="24"/>
      <c r="I170" s="27"/>
      <c r="J170" s="27"/>
      <c r="K170" s="27"/>
      <c r="L170" s="27"/>
    </row>
    <row r="171" spans="1:18" x14ac:dyDescent="0.2">
      <c r="A171">
        <v>115</v>
      </c>
      <c r="C171" s="22" t="s">
        <v>148</v>
      </c>
      <c r="D171">
        <v>0</v>
      </c>
      <c r="E171" s="24">
        <v>2</v>
      </c>
      <c r="F171" s="25">
        <v>74.780821917808225</v>
      </c>
      <c r="G171" s="26">
        <v>1</v>
      </c>
      <c r="H171" s="24">
        <v>1</v>
      </c>
      <c r="I171" s="27">
        <v>8</v>
      </c>
      <c r="J171" s="27">
        <v>0</v>
      </c>
      <c r="K171" s="27">
        <v>3.1333333333333333</v>
      </c>
      <c r="L171" s="27">
        <v>0.88300000000000001</v>
      </c>
      <c r="M171">
        <v>4.6559999999999997</v>
      </c>
      <c r="N171">
        <v>3.7729999999999997</v>
      </c>
    </row>
    <row r="172" spans="1:18" x14ac:dyDescent="0.2">
      <c r="A172">
        <v>487</v>
      </c>
      <c r="C172" s="22" t="s">
        <v>1389</v>
      </c>
      <c r="D172">
        <v>0</v>
      </c>
      <c r="E172" s="24">
        <v>2</v>
      </c>
      <c r="F172" s="25">
        <v>58.11780821917808</v>
      </c>
      <c r="G172" s="26">
        <v>1</v>
      </c>
      <c r="H172" s="24">
        <v>1</v>
      </c>
      <c r="I172" s="27"/>
      <c r="J172" s="27">
        <v>0</v>
      </c>
      <c r="K172" s="27">
        <v>1.3</v>
      </c>
      <c r="L172" s="27">
        <v>0.91</v>
      </c>
      <c r="M172">
        <v>2.4700000000000002</v>
      </c>
      <c r="N172">
        <v>1.56</v>
      </c>
      <c r="O172" t="s">
        <v>1732</v>
      </c>
    </row>
    <row r="173" spans="1:18" hidden="1" x14ac:dyDescent="0.2">
      <c r="C173" s="22"/>
      <c r="E173" s="24"/>
      <c r="F173" s="25"/>
      <c r="G173" s="26"/>
      <c r="H173" s="24"/>
      <c r="I173" s="27"/>
      <c r="J173" s="27"/>
      <c r="K173" s="27"/>
      <c r="L173" s="27"/>
    </row>
    <row r="174" spans="1:18" hidden="1" x14ac:dyDescent="0.2">
      <c r="C174" s="22"/>
      <c r="E174" s="24"/>
      <c r="F174" s="25"/>
      <c r="G174" s="26"/>
      <c r="H174" s="24"/>
      <c r="I174" s="27"/>
      <c r="J174" s="27"/>
      <c r="K174" s="27"/>
    </row>
    <row r="175" spans="1:18" x14ac:dyDescent="0.2">
      <c r="A175">
        <v>104</v>
      </c>
      <c r="C175" s="22" t="s">
        <v>148</v>
      </c>
      <c r="D175">
        <v>0</v>
      </c>
      <c r="E175" s="24">
        <v>2</v>
      </c>
      <c r="F175" s="25">
        <v>48.293150684931504</v>
      </c>
      <c r="G175" s="26">
        <v>0</v>
      </c>
      <c r="H175" s="24">
        <v>1</v>
      </c>
      <c r="I175" s="27">
        <v>7</v>
      </c>
      <c r="J175" s="27">
        <v>0</v>
      </c>
      <c r="K175" s="27">
        <v>6.2666666666666666</v>
      </c>
      <c r="L175" s="27">
        <v>0.95799999999999996</v>
      </c>
      <c r="M175">
        <v>1.69</v>
      </c>
      <c r="N175">
        <v>0.73199999999999998</v>
      </c>
    </row>
    <row r="176" spans="1:18" x14ac:dyDescent="0.2">
      <c r="A176">
        <v>377</v>
      </c>
      <c r="C176" s="22" t="s">
        <v>969</v>
      </c>
      <c r="D176">
        <v>0</v>
      </c>
      <c r="E176" s="24">
        <v>1</v>
      </c>
      <c r="F176" s="25">
        <v>50.745205479452054</v>
      </c>
      <c r="G176" s="26">
        <v>1</v>
      </c>
      <c r="H176" s="24">
        <v>1</v>
      </c>
      <c r="I176" s="27">
        <v>8</v>
      </c>
      <c r="J176" s="27">
        <v>0</v>
      </c>
      <c r="K176" s="27">
        <v>3.2</v>
      </c>
      <c r="L176" s="27">
        <v>0.98</v>
      </c>
      <c r="M176">
        <v>0.53500000000000003</v>
      </c>
      <c r="N176">
        <v>-0.44499999999999995</v>
      </c>
      <c r="O176" t="s">
        <v>1732</v>
      </c>
    </row>
    <row r="177" spans="1:18" hidden="1" x14ac:dyDescent="0.2">
      <c r="C177" s="22"/>
      <c r="E177" s="24"/>
      <c r="F177" s="25"/>
      <c r="G177" s="26"/>
      <c r="H177" s="24"/>
      <c r="I177" s="27"/>
      <c r="J177" s="27"/>
      <c r="K177" s="27"/>
      <c r="L177" s="27"/>
    </row>
    <row r="178" spans="1:18" hidden="1" x14ac:dyDescent="0.2">
      <c r="C178" s="22"/>
      <c r="E178" s="24"/>
      <c r="F178" s="25"/>
      <c r="G178" s="26"/>
      <c r="H178" s="24"/>
      <c r="I178" s="27"/>
      <c r="J178" s="27"/>
      <c r="K178" s="27"/>
      <c r="L178" s="27"/>
    </row>
    <row r="179" spans="1:18" hidden="1" x14ac:dyDescent="0.2">
      <c r="A179">
        <v>189</v>
      </c>
      <c r="B179" t="s">
        <v>585</v>
      </c>
      <c r="C179" s="22" t="s">
        <v>190</v>
      </c>
      <c r="D179">
        <v>0</v>
      </c>
      <c r="E179" s="24">
        <v>1</v>
      </c>
      <c r="F179" s="25">
        <v>73.786301369863011</v>
      </c>
      <c r="G179" s="26">
        <v>1</v>
      </c>
      <c r="H179" s="24">
        <v>1</v>
      </c>
      <c r="I179" s="27">
        <v>7</v>
      </c>
      <c r="J179" s="27">
        <v>0</v>
      </c>
      <c r="K179" s="27">
        <v>77.63333333333334</v>
      </c>
      <c r="L179" s="27">
        <v>0.51</v>
      </c>
      <c r="M179">
        <v>2.98</v>
      </c>
      <c r="N179">
        <v>2.4699999999999998</v>
      </c>
      <c r="R179" t="s">
        <v>1732</v>
      </c>
    </row>
    <row r="180" spans="1:18" hidden="1" x14ac:dyDescent="0.2">
      <c r="A180">
        <v>190</v>
      </c>
      <c r="B180" t="s">
        <v>591</v>
      </c>
      <c r="C180" s="22" t="s">
        <v>592</v>
      </c>
      <c r="D180">
        <v>0</v>
      </c>
      <c r="E180" s="24">
        <v>1</v>
      </c>
      <c r="F180" s="25">
        <v>52.775342465753425</v>
      </c>
      <c r="G180" s="26">
        <v>0</v>
      </c>
      <c r="H180" s="24">
        <v>1</v>
      </c>
      <c r="I180" s="27">
        <v>5</v>
      </c>
      <c r="J180" s="27">
        <v>0</v>
      </c>
      <c r="K180" s="27">
        <v>2.6</v>
      </c>
      <c r="L180">
        <v>2.34</v>
      </c>
      <c r="M180">
        <v>2.13</v>
      </c>
      <c r="N180">
        <v>-0.20999999999999996</v>
      </c>
      <c r="R180" t="s">
        <v>1732</v>
      </c>
    </row>
    <row r="181" spans="1:18" hidden="1" x14ac:dyDescent="0.2">
      <c r="C181" s="22"/>
      <c r="E181" s="24"/>
      <c r="F181" s="25"/>
      <c r="G181" s="26"/>
      <c r="H181" s="24"/>
      <c r="I181" s="27"/>
      <c r="J181" s="27"/>
      <c r="K181" s="27"/>
    </row>
    <row r="182" spans="1:18" hidden="1" x14ac:dyDescent="0.2">
      <c r="C182" s="22"/>
      <c r="E182" s="24"/>
      <c r="F182" s="25"/>
      <c r="G182" s="26"/>
      <c r="H182" s="24"/>
      <c r="I182" s="27"/>
      <c r="J182" s="27"/>
      <c r="K182" s="27"/>
      <c r="L182" s="27"/>
    </row>
    <row r="183" spans="1:18" x14ac:dyDescent="0.2">
      <c r="A183">
        <v>463</v>
      </c>
      <c r="C183" s="22" t="s">
        <v>889</v>
      </c>
      <c r="D183">
        <v>0</v>
      </c>
      <c r="E183" s="24">
        <v>1</v>
      </c>
      <c r="F183" s="25">
        <v>60.69041095890411</v>
      </c>
      <c r="G183" s="26">
        <v>0</v>
      </c>
      <c r="H183" s="24">
        <v>1</v>
      </c>
      <c r="I183" s="27">
        <v>5</v>
      </c>
      <c r="J183" s="27">
        <v>0</v>
      </c>
      <c r="K183" s="27">
        <v>51.93333333333333</v>
      </c>
      <c r="L183" s="27">
        <v>0.98</v>
      </c>
      <c r="M183">
        <v>2.75</v>
      </c>
      <c r="N183">
        <v>1.77</v>
      </c>
      <c r="O183" t="s">
        <v>1732</v>
      </c>
    </row>
    <row r="184" spans="1:18" x14ac:dyDescent="0.2">
      <c r="A184">
        <v>557</v>
      </c>
      <c r="C184" s="22" t="s">
        <v>469</v>
      </c>
      <c r="D184">
        <v>0</v>
      </c>
      <c r="E184" s="24">
        <v>2</v>
      </c>
      <c r="F184" s="25">
        <v>73.476712328767121</v>
      </c>
      <c r="G184" s="26">
        <v>1</v>
      </c>
      <c r="H184" s="24">
        <v>1</v>
      </c>
      <c r="I184" s="27">
        <v>6</v>
      </c>
      <c r="J184" s="27">
        <v>0</v>
      </c>
      <c r="K184" s="27">
        <v>4.2333333333333298</v>
      </c>
      <c r="L184" s="27">
        <v>1</v>
      </c>
      <c r="M184">
        <v>1.68</v>
      </c>
      <c r="N184">
        <v>0.67999999999999994</v>
      </c>
      <c r="O184" t="s">
        <v>1732</v>
      </c>
    </row>
    <row r="185" spans="1:18" hidden="1" x14ac:dyDescent="0.2">
      <c r="C185" s="22"/>
      <c r="E185" s="24"/>
      <c r="F185" s="25"/>
      <c r="G185" s="26"/>
      <c r="H185" s="24"/>
      <c r="I185" s="27"/>
      <c r="J185" s="27"/>
      <c r="K185" s="27"/>
      <c r="L185" s="27"/>
    </row>
    <row r="186" spans="1:18" hidden="1" x14ac:dyDescent="0.2">
      <c r="C186" s="22"/>
      <c r="E186" s="24"/>
      <c r="F186" s="25"/>
      <c r="G186" s="26"/>
      <c r="H186" s="24"/>
      <c r="I186" s="27"/>
      <c r="J186" s="27"/>
      <c r="K186" s="27"/>
      <c r="L186" s="27"/>
    </row>
    <row r="187" spans="1:18" hidden="1" x14ac:dyDescent="0.2">
      <c r="A187">
        <v>197</v>
      </c>
      <c r="B187" t="s">
        <v>603</v>
      </c>
      <c r="C187" s="22" t="s">
        <v>370</v>
      </c>
      <c r="D187">
        <v>0</v>
      </c>
      <c r="E187" s="24">
        <v>1</v>
      </c>
      <c r="F187" s="25">
        <v>63.019178082191779</v>
      </c>
      <c r="G187" s="26">
        <v>1</v>
      </c>
      <c r="H187" s="24">
        <v>1</v>
      </c>
      <c r="I187" s="27">
        <v>9</v>
      </c>
      <c r="J187" s="27">
        <v>0</v>
      </c>
      <c r="K187" s="27">
        <v>5.8666666666666663</v>
      </c>
      <c r="L187" s="27">
        <v>0.21299999999999999</v>
      </c>
      <c r="M187">
        <v>0.96</v>
      </c>
      <c r="N187">
        <v>0.747</v>
      </c>
      <c r="R187" t="s">
        <v>1732</v>
      </c>
    </row>
    <row r="188" spans="1:18" hidden="1" x14ac:dyDescent="0.2">
      <c r="A188">
        <v>200</v>
      </c>
      <c r="B188" t="s">
        <v>615</v>
      </c>
      <c r="C188" s="22" t="s">
        <v>621</v>
      </c>
      <c r="D188">
        <v>0</v>
      </c>
      <c r="E188" s="24">
        <v>1</v>
      </c>
      <c r="F188" s="25">
        <v>71.279452054794518</v>
      </c>
      <c r="G188" s="26">
        <v>1</v>
      </c>
      <c r="H188" s="24">
        <v>1</v>
      </c>
      <c r="I188" s="27">
        <v>5</v>
      </c>
      <c r="J188" s="27">
        <v>0</v>
      </c>
      <c r="K188" s="27">
        <v>2.0333333333333301</v>
      </c>
      <c r="L188" s="27">
        <v>1.95</v>
      </c>
      <c r="M188">
        <v>3</v>
      </c>
      <c r="N188">
        <v>1.05</v>
      </c>
      <c r="O188" t="s">
        <v>1732</v>
      </c>
      <c r="R188" t="s">
        <v>1732</v>
      </c>
    </row>
    <row r="189" spans="1:18" hidden="1" x14ac:dyDescent="0.2">
      <c r="C189" s="22"/>
      <c r="E189" s="24"/>
      <c r="F189" s="25"/>
      <c r="G189" s="26"/>
      <c r="H189" s="24"/>
      <c r="I189" s="27"/>
      <c r="J189" s="27"/>
      <c r="K189" s="27"/>
    </row>
    <row r="190" spans="1:18" hidden="1" x14ac:dyDescent="0.2">
      <c r="A190">
        <v>203</v>
      </c>
      <c r="B190" t="s">
        <v>627</v>
      </c>
      <c r="C190" s="22" t="s">
        <v>629</v>
      </c>
      <c r="D190">
        <v>0</v>
      </c>
      <c r="E190" s="24">
        <v>2</v>
      </c>
      <c r="F190" s="25">
        <v>74.646575342465752</v>
      </c>
      <c r="G190" s="26">
        <v>1</v>
      </c>
      <c r="H190" s="24">
        <v>1</v>
      </c>
      <c r="I190" s="27">
        <v>8.5</v>
      </c>
      <c r="J190" s="27">
        <v>0</v>
      </c>
      <c r="K190" s="27">
        <v>2.2999999999999998</v>
      </c>
      <c r="L190">
        <v>1.64</v>
      </c>
      <c r="M190">
        <v>2.67</v>
      </c>
      <c r="N190">
        <v>1.03</v>
      </c>
      <c r="R190" t="s">
        <v>1732</v>
      </c>
    </row>
    <row r="191" spans="1:18" hidden="1" x14ac:dyDescent="0.2">
      <c r="A191">
        <v>204</v>
      </c>
      <c r="B191" t="s">
        <v>631</v>
      </c>
      <c r="C191" s="22" t="s">
        <v>632</v>
      </c>
      <c r="D191">
        <v>0</v>
      </c>
      <c r="E191" s="24">
        <v>1</v>
      </c>
      <c r="F191" s="25">
        <v>75.824657534246569</v>
      </c>
      <c r="G191" s="26">
        <v>0</v>
      </c>
      <c r="H191" s="24">
        <v>1</v>
      </c>
      <c r="I191" s="27">
        <v>8</v>
      </c>
      <c r="J191" s="27">
        <v>0</v>
      </c>
      <c r="K191" s="27">
        <v>4.06666666666667</v>
      </c>
      <c r="L191">
        <v>2.6</v>
      </c>
      <c r="M191">
        <v>2.98</v>
      </c>
      <c r="N191">
        <v>0.37999999999999989</v>
      </c>
      <c r="O191" t="s">
        <v>1732</v>
      </c>
      <c r="P191" t="s">
        <v>1732</v>
      </c>
      <c r="R191" t="s">
        <v>1732</v>
      </c>
    </row>
    <row r="192" spans="1:18" hidden="1" x14ac:dyDescent="0.2">
      <c r="A192">
        <v>206</v>
      </c>
      <c r="B192" t="s">
        <v>636</v>
      </c>
      <c r="C192" s="22" t="s">
        <v>640</v>
      </c>
      <c r="D192">
        <v>0</v>
      </c>
      <c r="E192" s="24">
        <v>2</v>
      </c>
      <c r="F192" s="25">
        <v>63.0027397260274</v>
      </c>
      <c r="G192" s="26">
        <v>0</v>
      </c>
      <c r="H192" s="24">
        <v>1</v>
      </c>
      <c r="I192" s="27">
        <v>9</v>
      </c>
      <c r="J192" s="27">
        <v>0</v>
      </c>
      <c r="K192" s="27">
        <v>3.2666666666666702</v>
      </c>
      <c r="L192" s="27">
        <v>0.89</v>
      </c>
      <c r="M192">
        <v>4.1399999999999997</v>
      </c>
      <c r="N192">
        <v>3.2499999999999996</v>
      </c>
      <c r="R192" t="s">
        <v>1732</v>
      </c>
    </row>
    <row r="193" spans="1:18" hidden="1" x14ac:dyDescent="0.2">
      <c r="C193" s="22"/>
      <c r="E193" s="24"/>
      <c r="F193" s="25"/>
      <c r="G193" s="26"/>
      <c r="H193" s="24"/>
      <c r="I193" s="27"/>
      <c r="J193" s="27"/>
      <c r="K193" s="27"/>
      <c r="L193" s="27"/>
    </row>
    <row r="194" spans="1:18" hidden="1" x14ac:dyDescent="0.2">
      <c r="C194" s="22"/>
      <c r="E194" s="24"/>
      <c r="F194" s="25"/>
      <c r="G194" s="26"/>
      <c r="H194" s="24"/>
      <c r="I194" s="27"/>
      <c r="J194" s="27"/>
      <c r="K194" s="27"/>
    </row>
    <row r="195" spans="1:18" hidden="1" x14ac:dyDescent="0.2">
      <c r="A195">
        <v>209</v>
      </c>
      <c r="B195" t="s">
        <v>641</v>
      </c>
      <c r="C195" s="22" t="s">
        <v>220</v>
      </c>
      <c r="D195">
        <v>0</v>
      </c>
      <c r="E195" s="24">
        <v>2</v>
      </c>
      <c r="F195" s="25">
        <v>66.098630136986301</v>
      </c>
      <c r="G195" s="26">
        <v>1</v>
      </c>
      <c r="H195" s="24">
        <v>1</v>
      </c>
      <c r="I195" s="27">
        <v>8.5</v>
      </c>
      <c r="J195" s="27">
        <v>0</v>
      </c>
      <c r="K195" s="27">
        <v>1.06666666666667</v>
      </c>
      <c r="L195">
        <v>0</v>
      </c>
      <c r="M195">
        <v>2.73</v>
      </c>
      <c r="N195">
        <v>2.73</v>
      </c>
      <c r="R195" t="s">
        <v>1732</v>
      </c>
    </row>
    <row r="196" spans="1:18" hidden="1" x14ac:dyDescent="0.2">
      <c r="A196">
        <v>210</v>
      </c>
      <c r="B196" t="s">
        <v>642</v>
      </c>
      <c r="C196" s="22" t="s">
        <v>645</v>
      </c>
      <c r="D196">
        <v>0</v>
      </c>
      <c r="E196" s="24">
        <v>1</v>
      </c>
      <c r="F196" s="25">
        <v>67.742465753424653</v>
      </c>
      <c r="G196" s="26">
        <v>0</v>
      </c>
      <c r="H196" s="24">
        <v>1</v>
      </c>
      <c r="I196" s="27">
        <v>8</v>
      </c>
      <c r="J196" s="27">
        <v>0</v>
      </c>
      <c r="K196" s="27">
        <v>2.2333333333333298</v>
      </c>
      <c r="L196" s="27">
        <v>1.65</v>
      </c>
      <c r="M196">
        <v>2.29</v>
      </c>
      <c r="N196">
        <v>0.64000000000000012</v>
      </c>
      <c r="R196" t="s">
        <v>1732</v>
      </c>
    </row>
    <row r="197" spans="1:18" hidden="1" x14ac:dyDescent="0.2">
      <c r="C197" s="22"/>
      <c r="E197" s="24"/>
      <c r="F197" s="25"/>
      <c r="G197" s="26"/>
      <c r="H197" s="24"/>
      <c r="I197" s="27"/>
      <c r="J197" s="27"/>
      <c r="K197" s="27"/>
      <c r="L197" s="27"/>
    </row>
    <row r="198" spans="1:18" hidden="1" x14ac:dyDescent="0.2">
      <c r="A198">
        <v>216</v>
      </c>
      <c r="B198" t="s">
        <v>653</v>
      </c>
      <c r="C198" s="22" t="s">
        <v>654</v>
      </c>
      <c r="D198">
        <v>0</v>
      </c>
      <c r="E198" s="24">
        <v>2</v>
      </c>
      <c r="F198" s="25">
        <v>60.605479452054794</v>
      </c>
      <c r="G198" s="26">
        <v>0</v>
      </c>
      <c r="H198" s="24">
        <v>1</v>
      </c>
      <c r="I198" s="27">
        <v>8</v>
      </c>
      <c r="J198" s="27">
        <v>0</v>
      </c>
      <c r="K198" s="27">
        <v>3.8333333333333299</v>
      </c>
      <c r="L198">
        <v>2.35</v>
      </c>
      <c r="M198">
        <v>3.02</v>
      </c>
      <c r="N198">
        <v>0.66999999999999993</v>
      </c>
      <c r="O198" t="s">
        <v>1732</v>
      </c>
      <c r="R198" t="s">
        <v>1732</v>
      </c>
    </row>
    <row r="199" spans="1:18" hidden="1" x14ac:dyDescent="0.2">
      <c r="A199">
        <v>217</v>
      </c>
      <c r="B199" t="s">
        <v>657</v>
      </c>
      <c r="C199" s="22" t="s">
        <v>658</v>
      </c>
      <c r="D199">
        <v>0</v>
      </c>
      <c r="E199" s="24">
        <v>2</v>
      </c>
      <c r="F199" s="25">
        <v>61.449315068493149</v>
      </c>
      <c r="G199" s="26">
        <v>0</v>
      </c>
      <c r="H199" s="24">
        <v>1</v>
      </c>
      <c r="I199" s="27">
        <v>5</v>
      </c>
      <c r="J199" s="27">
        <v>0</v>
      </c>
      <c r="K199" s="27">
        <v>13.2</v>
      </c>
      <c r="L199" s="27">
        <v>1.38</v>
      </c>
      <c r="M199" s="27">
        <v>1.97</v>
      </c>
      <c r="N199">
        <v>0.59000000000000008</v>
      </c>
      <c r="R199" t="s">
        <v>1732</v>
      </c>
    </row>
    <row r="200" spans="1:18" hidden="1" x14ac:dyDescent="0.2">
      <c r="C200" s="22"/>
      <c r="E200" s="24"/>
      <c r="F200" s="25"/>
      <c r="G200" s="26"/>
      <c r="H200" s="24"/>
      <c r="I200" s="27"/>
      <c r="J200" s="27"/>
      <c r="K200" s="27"/>
      <c r="L200" s="27"/>
      <c r="M200" s="27"/>
    </row>
    <row r="201" spans="1:18" hidden="1" x14ac:dyDescent="0.2">
      <c r="C201" s="22"/>
      <c r="E201" s="24"/>
      <c r="F201" s="25"/>
      <c r="G201" s="26"/>
      <c r="H201" s="24"/>
      <c r="I201" s="27"/>
      <c r="J201" s="27"/>
      <c r="K201" s="27"/>
      <c r="L201" s="27"/>
    </row>
    <row r="202" spans="1:18" hidden="1" x14ac:dyDescent="0.2">
      <c r="A202">
        <v>220</v>
      </c>
      <c r="B202" t="s">
        <v>659</v>
      </c>
      <c r="C202" s="22" t="s">
        <v>664</v>
      </c>
      <c r="D202">
        <v>0</v>
      </c>
      <c r="E202" s="24">
        <v>2</v>
      </c>
      <c r="F202" s="25">
        <v>67.764383561643839</v>
      </c>
      <c r="G202" s="26">
        <v>1</v>
      </c>
      <c r="H202" s="24">
        <v>1</v>
      </c>
      <c r="I202" s="27">
        <v>5</v>
      </c>
      <c r="J202" s="27">
        <v>0</v>
      </c>
      <c r="K202" s="27">
        <v>0.4</v>
      </c>
      <c r="L202" s="27">
        <v>1.82</v>
      </c>
      <c r="M202">
        <v>2.66</v>
      </c>
      <c r="N202">
        <v>0.84000000000000008</v>
      </c>
      <c r="R202" t="s">
        <v>1732</v>
      </c>
    </row>
    <row r="203" spans="1:18" hidden="1" x14ac:dyDescent="0.2">
      <c r="A203">
        <v>221</v>
      </c>
      <c r="B203" t="s">
        <v>665</v>
      </c>
      <c r="C203" s="22" t="s">
        <v>669</v>
      </c>
      <c r="D203">
        <v>0</v>
      </c>
      <c r="E203" s="24">
        <v>2</v>
      </c>
      <c r="F203" s="25">
        <v>70.254794520547946</v>
      </c>
      <c r="G203" s="26">
        <v>0</v>
      </c>
      <c r="H203" s="24">
        <v>1</v>
      </c>
      <c r="I203" s="27">
        <v>9</v>
      </c>
      <c r="J203" s="27">
        <v>0</v>
      </c>
      <c r="K203" s="27">
        <v>14.8</v>
      </c>
      <c r="L203" s="27">
        <v>1.75</v>
      </c>
      <c r="M203">
        <v>2.77</v>
      </c>
      <c r="N203">
        <v>1.02</v>
      </c>
      <c r="R203" t="s">
        <v>1732</v>
      </c>
    </row>
    <row r="204" spans="1:18" hidden="1" x14ac:dyDescent="0.2">
      <c r="C204" s="22"/>
      <c r="E204" s="24"/>
      <c r="F204" s="25"/>
      <c r="G204" s="26"/>
      <c r="H204" s="24"/>
      <c r="I204" s="27"/>
      <c r="J204" s="27"/>
      <c r="K204" s="27"/>
      <c r="L204" s="27"/>
    </row>
    <row r="205" spans="1:18" hidden="1" x14ac:dyDescent="0.2">
      <c r="A205">
        <v>223</v>
      </c>
      <c r="B205" t="s">
        <v>671</v>
      </c>
      <c r="C205" s="22" t="s">
        <v>672</v>
      </c>
      <c r="D205">
        <v>0</v>
      </c>
      <c r="E205" s="24">
        <v>1</v>
      </c>
      <c r="F205" s="25">
        <v>63.493150684931507</v>
      </c>
      <c r="G205" s="26">
        <v>0</v>
      </c>
      <c r="H205" s="24">
        <v>1</v>
      </c>
      <c r="I205" s="27">
        <v>6</v>
      </c>
      <c r="J205" s="27">
        <v>0</v>
      </c>
      <c r="K205" s="27">
        <v>3.2333333333333298</v>
      </c>
      <c r="L205">
        <v>1.99</v>
      </c>
      <c r="M205">
        <v>3.52</v>
      </c>
      <c r="N205">
        <v>1.53</v>
      </c>
      <c r="P205" t="s">
        <v>1732</v>
      </c>
      <c r="R205" t="s">
        <v>1732</v>
      </c>
    </row>
    <row r="206" spans="1:18" hidden="1" x14ac:dyDescent="0.2">
      <c r="A206">
        <v>225</v>
      </c>
      <c r="B206" t="s">
        <v>673</v>
      </c>
      <c r="C206" s="22" t="s">
        <v>676</v>
      </c>
      <c r="D206">
        <v>0</v>
      </c>
      <c r="E206" s="24">
        <v>2</v>
      </c>
      <c r="F206" s="25">
        <v>63.887671232876713</v>
      </c>
      <c r="G206" s="26">
        <v>0</v>
      </c>
      <c r="H206" s="24">
        <v>1</v>
      </c>
      <c r="I206" s="27">
        <v>7.5</v>
      </c>
      <c r="J206" s="27">
        <v>0</v>
      </c>
      <c r="K206" s="27">
        <v>1.5333333333333301</v>
      </c>
      <c r="L206" s="27">
        <v>1.25</v>
      </c>
      <c r="M206">
        <v>2.34</v>
      </c>
      <c r="N206">
        <v>1.0899999999999999</v>
      </c>
      <c r="R206" t="s">
        <v>1732</v>
      </c>
    </row>
    <row r="207" spans="1:18" hidden="1" x14ac:dyDescent="0.2">
      <c r="C207" s="22"/>
      <c r="E207" s="24"/>
      <c r="F207" s="25"/>
      <c r="G207" s="26"/>
      <c r="H207" s="24"/>
      <c r="I207" s="27"/>
      <c r="J207" s="27"/>
      <c r="K207" s="27"/>
      <c r="L207" s="27"/>
    </row>
    <row r="208" spans="1:18" hidden="1" x14ac:dyDescent="0.2">
      <c r="C208" s="22"/>
      <c r="E208" s="24"/>
      <c r="F208" s="25"/>
      <c r="G208" s="26"/>
      <c r="H208" s="24"/>
      <c r="I208" s="27"/>
      <c r="J208" s="27"/>
      <c r="K208" s="27"/>
      <c r="L208" s="27"/>
    </row>
    <row r="209" spans="1:18" hidden="1" x14ac:dyDescent="0.2">
      <c r="A209">
        <v>228</v>
      </c>
      <c r="B209" t="s">
        <v>678</v>
      </c>
      <c r="C209" s="22" t="s">
        <v>680</v>
      </c>
      <c r="D209">
        <v>0</v>
      </c>
      <c r="E209" s="24">
        <v>2</v>
      </c>
      <c r="F209" s="25">
        <v>58.654794520547945</v>
      </c>
      <c r="G209" s="26">
        <v>1</v>
      </c>
      <c r="H209" s="24">
        <v>1</v>
      </c>
      <c r="I209" s="27"/>
      <c r="J209" s="27">
        <v>0</v>
      </c>
      <c r="K209" s="27">
        <v>5.4666666666666703</v>
      </c>
      <c r="L209" s="27">
        <v>1.76</v>
      </c>
      <c r="M209">
        <v>3.06</v>
      </c>
      <c r="N209">
        <v>1.3</v>
      </c>
      <c r="R209" t="s">
        <v>1732</v>
      </c>
    </row>
    <row r="210" spans="1:18" hidden="1" x14ac:dyDescent="0.2">
      <c r="A210">
        <v>229</v>
      </c>
      <c r="B210" t="s">
        <v>683</v>
      </c>
      <c r="C210" s="22" t="s">
        <v>686</v>
      </c>
      <c r="D210">
        <v>0</v>
      </c>
      <c r="E210" s="24">
        <v>1</v>
      </c>
      <c r="F210" s="25">
        <v>65.498630136986307</v>
      </c>
      <c r="G210" s="26">
        <v>0</v>
      </c>
      <c r="H210" s="24">
        <v>1</v>
      </c>
      <c r="I210" s="27">
        <v>6.5</v>
      </c>
      <c r="J210" s="27">
        <v>0</v>
      </c>
      <c r="K210" s="27">
        <v>2.6</v>
      </c>
      <c r="L210" s="27">
        <v>1.83</v>
      </c>
      <c r="M210">
        <v>3.34</v>
      </c>
      <c r="N210">
        <v>1.5099999999999998</v>
      </c>
      <c r="R210" t="s">
        <v>1732</v>
      </c>
    </row>
    <row r="211" spans="1:18" hidden="1" x14ac:dyDescent="0.2">
      <c r="C211" s="22"/>
      <c r="E211" s="24"/>
      <c r="F211" s="25"/>
      <c r="G211" s="26"/>
      <c r="H211" s="24"/>
      <c r="I211" s="27"/>
      <c r="J211" s="27"/>
      <c r="K211" s="27"/>
      <c r="L211" s="27"/>
    </row>
    <row r="212" spans="1:18" hidden="1" x14ac:dyDescent="0.2">
      <c r="A212">
        <v>232</v>
      </c>
      <c r="B212" t="s">
        <v>688</v>
      </c>
      <c r="C212" s="22" t="s">
        <v>689</v>
      </c>
      <c r="D212">
        <v>0</v>
      </c>
      <c r="E212" s="24">
        <v>2</v>
      </c>
      <c r="F212" s="25">
        <v>73.526027397260279</v>
      </c>
      <c r="G212" s="26">
        <v>1</v>
      </c>
      <c r="H212" s="24">
        <v>1</v>
      </c>
      <c r="I212" s="27">
        <v>6</v>
      </c>
      <c r="J212" s="27">
        <v>0</v>
      </c>
      <c r="K212" s="27">
        <v>1.3333333333333299</v>
      </c>
      <c r="L212">
        <v>1.25</v>
      </c>
      <c r="M212">
        <v>2.91</v>
      </c>
      <c r="N212">
        <v>1.6600000000000001</v>
      </c>
      <c r="P212" t="s">
        <v>1732</v>
      </c>
      <c r="R212" t="s">
        <v>1732</v>
      </c>
    </row>
    <row r="213" spans="1:18" hidden="1" x14ac:dyDescent="0.2">
      <c r="A213">
        <v>233</v>
      </c>
      <c r="B213" t="s">
        <v>690</v>
      </c>
      <c r="C213" s="22" t="s">
        <v>693</v>
      </c>
      <c r="D213">
        <v>0</v>
      </c>
      <c r="E213" s="24">
        <v>2</v>
      </c>
      <c r="F213" s="25">
        <v>64.495890410958907</v>
      </c>
      <c r="G213" s="26">
        <v>0</v>
      </c>
      <c r="H213" s="24">
        <v>1</v>
      </c>
      <c r="I213" s="27">
        <v>6</v>
      </c>
      <c r="J213" s="27">
        <v>0</v>
      </c>
      <c r="K213" s="27">
        <v>1.13333333333333</v>
      </c>
      <c r="L213" s="27">
        <v>0.83</v>
      </c>
      <c r="M213">
        <v>3.11</v>
      </c>
      <c r="N213">
        <v>2.2799999999999998</v>
      </c>
      <c r="O213" t="s">
        <v>1732</v>
      </c>
      <c r="R213" t="s">
        <v>1732</v>
      </c>
    </row>
    <row r="214" spans="1:18" hidden="1" x14ac:dyDescent="0.2">
      <c r="C214" s="22"/>
      <c r="E214" s="24"/>
      <c r="F214" s="25"/>
      <c r="G214" s="26"/>
      <c r="H214" s="24"/>
      <c r="I214" s="27"/>
      <c r="J214" s="27"/>
      <c r="K214" s="27"/>
    </row>
    <row r="215" spans="1:18" hidden="1" x14ac:dyDescent="0.2">
      <c r="A215">
        <v>235</v>
      </c>
      <c r="B215" t="s">
        <v>695</v>
      </c>
      <c r="C215" s="22" t="s">
        <v>697</v>
      </c>
      <c r="D215">
        <v>0</v>
      </c>
      <c r="E215" s="24">
        <v>2</v>
      </c>
      <c r="F215" s="25">
        <v>68.547945205479451</v>
      </c>
      <c r="G215" s="26">
        <v>1</v>
      </c>
      <c r="H215" s="24">
        <v>1</v>
      </c>
      <c r="I215" s="27">
        <v>8</v>
      </c>
      <c r="J215" s="27">
        <v>0</v>
      </c>
      <c r="K215" s="27">
        <v>0.6</v>
      </c>
      <c r="L215">
        <v>0.77</v>
      </c>
      <c r="M215">
        <v>2.34</v>
      </c>
      <c r="N215">
        <v>1.5699999999999998</v>
      </c>
      <c r="R215" t="s">
        <v>1732</v>
      </c>
    </row>
    <row r="216" spans="1:18" hidden="1" x14ac:dyDescent="0.2">
      <c r="A216">
        <v>236</v>
      </c>
      <c r="B216" t="s">
        <v>698</v>
      </c>
      <c r="C216" s="22" t="s">
        <v>699</v>
      </c>
      <c r="D216">
        <v>0</v>
      </c>
      <c r="E216" s="24">
        <v>2</v>
      </c>
      <c r="F216" s="25">
        <v>67.260273972602747</v>
      </c>
      <c r="G216" s="26">
        <v>0</v>
      </c>
      <c r="H216" s="24">
        <v>1</v>
      </c>
      <c r="I216" s="27">
        <v>10</v>
      </c>
      <c r="J216" s="27">
        <v>0</v>
      </c>
      <c r="K216" s="27">
        <v>3.1</v>
      </c>
      <c r="L216">
        <v>0.65</v>
      </c>
      <c r="M216">
        <v>2.4900000000000002</v>
      </c>
      <c r="N216">
        <v>1.8400000000000003</v>
      </c>
      <c r="R216" t="s">
        <v>1732</v>
      </c>
    </row>
    <row r="217" spans="1:18" hidden="1" x14ac:dyDescent="0.2">
      <c r="C217" s="22"/>
      <c r="E217" s="24"/>
      <c r="F217" s="25"/>
      <c r="G217" s="26"/>
      <c r="H217" s="24"/>
      <c r="I217" s="27"/>
      <c r="J217" s="27"/>
      <c r="K217" s="27"/>
    </row>
    <row r="218" spans="1:18" hidden="1" x14ac:dyDescent="0.2">
      <c r="C218" s="22"/>
      <c r="E218" s="24"/>
      <c r="F218" s="25"/>
      <c r="G218" s="26"/>
      <c r="H218" s="24"/>
      <c r="I218" s="27"/>
      <c r="J218" s="27"/>
      <c r="K218" s="27"/>
      <c r="L218" s="27"/>
    </row>
    <row r="219" spans="1:18" hidden="1" x14ac:dyDescent="0.2">
      <c r="A219">
        <v>239</v>
      </c>
      <c r="B219" t="s">
        <v>700</v>
      </c>
      <c r="C219" s="22" t="s">
        <v>703</v>
      </c>
      <c r="D219">
        <v>0</v>
      </c>
      <c r="E219" s="24">
        <v>1</v>
      </c>
      <c r="F219" s="25">
        <v>78.739726027397253</v>
      </c>
      <c r="G219" s="26">
        <v>1</v>
      </c>
      <c r="H219" s="24">
        <v>1</v>
      </c>
      <c r="I219" s="27">
        <v>8</v>
      </c>
      <c r="J219" s="27">
        <v>0</v>
      </c>
      <c r="K219" s="27">
        <v>3.3333333333333299</v>
      </c>
      <c r="L219" s="27">
        <v>0.39800000000000002</v>
      </c>
      <c r="M219">
        <v>2.57</v>
      </c>
      <c r="N219">
        <v>2.1719999999999997</v>
      </c>
      <c r="R219" t="s">
        <v>1732</v>
      </c>
    </row>
    <row r="220" spans="1:18" x14ac:dyDescent="0.2">
      <c r="A220">
        <v>135</v>
      </c>
      <c r="C220" s="22" t="s">
        <v>158</v>
      </c>
      <c r="D220">
        <v>0</v>
      </c>
      <c r="E220" s="24">
        <v>2</v>
      </c>
      <c r="F220" s="25">
        <v>69.599999999999994</v>
      </c>
      <c r="G220" s="26">
        <v>1</v>
      </c>
      <c r="H220" s="24">
        <v>1</v>
      </c>
      <c r="I220" s="27">
        <v>6</v>
      </c>
      <c r="J220" s="27">
        <v>0</v>
      </c>
      <c r="K220" s="27">
        <v>77.233333333333334</v>
      </c>
      <c r="L220" s="27">
        <v>1.05</v>
      </c>
      <c r="M220">
        <v>2.1</v>
      </c>
      <c r="N220">
        <v>1.05</v>
      </c>
    </row>
    <row r="221" spans="1:18" hidden="1" x14ac:dyDescent="0.2">
      <c r="C221" s="22"/>
      <c r="E221" s="24"/>
      <c r="F221" s="25"/>
      <c r="G221" s="26"/>
      <c r="H221" s="24"/>
      <c r="I221" s="27"/>
      <c r="J221" s="27"/>
      <c r="K221" s="27"/>
    </row>
    <row r="222" spans="1:18" hidden="1" x14ac:dyDescent="0.2">
      <c r="A222">
        <v>244</v>
      </c>
      <c r="B222" t="s">
        <v>710</v>
      </c>
      <c r="C222" s="22" t="s">
        <v>711</v>
      </c>
      <c r="D222">
        <v>0</v>
      </c>
      <c r="E222" s="24">
        <v>2</v>
      </c>
      <c r="F222" s="25">
        <v>65.887671232876713</v>
      </c>
      <c r="G222" s="26">
        <v>1</v>
      </c>
      <c r="H222" s="24">
        <v>1</v>
      </c>
      <c r="I222" s="27">
        <v>6</v>
      </c>
      <c r="J222" s="27">
        <v>0</v>
      </c>
      <c r="K222" s="27">
        <v>3.3</v>
      </c>
      <c r="L222">
        <v>1.71</v>
      </c>
      <c r="M222">
        <v>4.6900000000000004</v>
      </c>
      <c r="N222">
        <v>2.9800000000000004</v>
      </c>
      <c r="O222" t="s">
        <v>1732</v>
      </c>
      <c r="R222" t="s">
        <v>1732</v>
      </c>
    </row>
    <row r="223" spans="1:18" hidden="1" x14ac:dyDescent="0.2">
      <c r="A223">
        <v>246</v>
      </c>
      <c r="B223" t="s">
        <v>713</v>
      </c>
      <c r="C223" s="22" t="s">
        <v>714</v>
      </c>
      <c r="D223">
        <v>0</v>
      </c>
      <c r="E223" s="24">
        <v>2</v>
      </c>
      <c r="F223" s="25">
        <v>69.435616438356163</v>
      </c>
      <c r="G223" s="26">
        <v>1</v>
      </c>
      <c r="H223" s="24">
        <v>1</v>
      </c>
      <c r="I223" s="27">
        <v>4</v>
      </c>
      <c r="J223" s="27">
        <v>0</v>
      </c>
      <c r="K223" s="27">
        <v>2.9666666666666699</v>
      </c>
      <c r="L223">
        <v>1.2</v>
      </c>
      <c r="M223">
        <v>1.38</v>
      </c>
      <c r="N223">
        <v>0.17999999999999994</v>
      </c>
      <c r="P223" t="s">
        <v>1732</v>
      </c>
      <c r="R223" t="s">
        <v>1732</v>
      </c>
    </row>
    <row r="224" spans="1:18" hidden="1" x14ac:dyDescent="0.2">
      <c r="A224">
        <v>247</v>
      </c>
      <c r="B224" t="s">
        <v>716</v>
      </c>
      <c r="C224" s="22" t="s">
        <v>220</v>
      </c>
      <c r="D224">
        <v>0</v>
      </c>
      <c r="E224" s="24">
        <v>2</v>
      </c>
      <c r="F224" s="25">
        <v>84.328767123287676</v>
      </c>
      <c r="G224" s="26">
        <v>0</v>
      </c>
      <c r="H224" s="24">
        <v>1</v>
      </c>
      <c r="I224" s="27">
        <v>4</v>
      </c>
      <c r="J224" s="27">
        <v>0</v>
      </c>
      <c r="K224" s="27">
        <v>3.2333333333333298</v>
      </c>
      <c r="L224">
        <v>3.07</v>
      </c>
      <c r="M224">
        <v>3.97</v>
      </c>
      <c r="N224">
        <v>0.90000000000000036</v>
      </c>
      <c r="R224" t="s">
        <v>1732</v>
      </c>
    </row>
    <row r="225" spans="1:18" hidden="1" x14ac:dyDescent="0.2">
      <c r="C225" s="22"/>
      <c r="E225" s="24"/>
      <c r="F225" s="25"/>
      <c r="G225" s="26"/>
      <c r="H225" s="24"/>
      <c r="I225" s="27"/>
      <c r="J225" s="27"/>
      <c r="K225" s="27"/>
    </row>
    <row r="226" spans="1:18" hidden="1" x14ac:dyDescent="0.2">
      <c r="A226">
        <v>249</v>
      </c>
      <c r="B226" t="s">
        <v>718</v>
      </c>
      <c r="C226" s="22" t="s">
        <v>721</v>
      </c>
      <c r="D226">
        <v>0</v>
      </c>
      <c r="E226" s="24">
        <v>2</v>
      </c>
      <c r="F226" s="25">
        <v>64.578082191780823</v>
      </c>
      <c r="G226" s="26">
        <v>1</v>
      </c>
      <c r="H226" s="24">
        <v>1</v>
      </c>
      <c r="I226" s="27">
        <v>6.5</v>
      </c>
      <c r="J226" s="27">
        <v>0</v>
      </c>
      <c r="K226" s="27">
        <v>6.43333333333333</v>
      </c>
      <c r="L226" s="27">
        <v>2.06</v>
      </c>
      <c r="M226">
        <v>3.15</v>
      </c>
      <c r="N226">
        <v>1.0899999999999999</v>
      </c>
      <c r="O226" t="s">
        <v>1732</v>
      </c>
      <c r="R226" t="s">
        <v>1732</v>
      </c>
    </row>
    <row r="227" spans="1:18" hidden="1" x14ac:dyDescent="0.2">
      <c r="C227" s="22"/>
      <c r="E227" s="24"/>
      <c r="F227" s="25"/>
      <c r="G227" s="26"/>
      <c r="H227" s="24"/>
      <c r="I227" s="27"/>
      <c r="J227" s="27"/>
      <c r="K227" s="27"/>
      <c r="L227" s="27"/>
    </row>
    <row r="228" spans="1:18" hidden="1" x14ac:dyDescent="0.2">
      <c r="A228">
        <v>251</v>
      </c>
      <c r="B228" t="s">
        <v>724</v>
      </c>
      <c r="C228" s="22" t="s">
        <v>725</v>
      </c>
      <c r="D228">
        <v>0</v>
      </c>
      <c r="E228" s="24">
        <v>2</v>
      </c>
      <c r="F228" s="25">
        <v>58.843835616438355</v>
      </c>
      <c r="G228" s="26">
        <v>1</v>
      </c>
      <c r="H228" s="24">
        <v>1</v>
      </c>
      <c r="I228" s="27">
        <v>6</v>
      </c>
      <c r="J228" s="27">
        <v>0</v>
      </c>
      <c r="K228" s="27">
        <v>3.6</v>
      </c>
      <c r="L228" s="27">
        <v>2.63</v>
      </c>
      <c r="M228">
        <v>3.78</v>
      </c>
      <c r="N228">
        <v>1.1499999999999999</v>
      </c>
      <c r="R228" t="s">
        <v>1732</v>
      </c>
    </row>
    <row r="229" spans="1:18" hidden="1" x14ac:dyDescent="0.2">
      <c r="A229">
        <v>252</v>
      </c>
      <c r="B229" t="s">
        <v>726</v>
      </c>
      <c r="C229" s="22" t="s">
        <v>731</v>
      </c>
      <c r="D229">
        <v>0</v>
      </c>
      <c r="E229" s="24">
        <v>2</v>
      </c>
      <c r="F229" s="25">
        <v>56.37808219178082</v>
      </c>
      <c r="G229" s="26">
        <v>0</v>
      </c>
      <c r="H229" s="24">
        <v>1</v>
      </c>
      <c r="I229" s="27">
        <v>6</v>
      </c>
      <c r="J229" s="27">
        <v>0</v>
      </c>
      <c r="K229" s="27">
        <v>2.6</v>
      </c>
      <c r="L229" s="27">
        <v>1.9</v>
      </c>
      <c r="M229">
        <v>3.4</v>
      </c>
      <c r="N229">
        <v>1.5</v>
      </c>
      <c r="O229" t="s">
        <v>1732</v>
      </c>
      <c r="R229" t="s">
        <v>1732</v>
      </c>
    </row>
    <row r="230" spans="1:18" hidden="1" x14ac:dyDescent="0.2">
      <c r="A230">
        <v>253</v>
      </c>
      <c r="B230" t="s">
        <v>733</v>
      </c>
      <c r="C230" s="22" t="s">
        <v>736</v>
      </c>
      <c r="D230">
        <v>0</v>
      </c>
      <c r="E230" s="24">
        <v>2</v>
      </c>
      <c r="F230" s="25">
        <v>76.37534246575342</v>
      </c>
      <c r="G230" s="26">
        <v>0</v>
      </c>
      <c r="H230" s="24">
        <v>1</v>
      </c>
      <c r="I230" s="27">
        <v>7</v>
      </c>
      <c r="J230" s="27">
        <v>0</v>
      </c>
      <c r="K230" s="27">
        <v>12.533333333333299</v>
      </c>
      <c r="L230" s="27">
        <v>2.4300000000000002</v>
      </c>
      <c r="M230">
        <v>3.9</v>
      </c>
      <c r="N230">
        <v>1.4699999999999998</v>
      </c>
      <c r="R230" t="s">
        <v>1732</v>
      </c>
    </row>
    <row r="231" spans="1:18" hidden="1" x14ac:dyDescent="0.2">
      <c r="C231" s="22"/>
      <c r="E231" s="24"/>
      <c r="F231" s="25"/>
      <c r="G231" s="26"/>
      <c r="H231" s="24"/>
      <c r="I231" s="27"/>
      <c r="J231" s="27"/>
      <c r="K231" s="27"/>
      <c r="L231" s="27"/>
    </row>
    <row r="232" spans="1:18" hidden="1" x14ac:dyDescent="0.2">
      <c r="A232">
        <v>255</v>
      </c>
      <c r="B232" t="s">
        <v>737</v>
      </c>
      <c r="C232" s="22" t="s">
        <v>739</v>
      </c>
      <c r="D232">
        <v>0</v>
      </c>
      <c r="E232" s="24">
        <v>2</v>
      </c>
      <c r="F232" s="25">
        <v>69.128767123287673</v>
      </c>
      <c r="G232" s="26">
        <v>0</v>
      </c>
      <c r="H232" s="24">
        <v>1</v>
      </c>
      <c r="I232" s="27">
        <v>4</v>
      </c>
      <c r="J232" s="27">
        <v>0</v>
      </c>
      <c r="K232" s="27">
        <v>5.9</v>
      </c>
      <c r="L232">
        <v>1.9</v>
      </c>
      <c r="M232">
        <v>2.59</v>
      </c>
      <c r="N232">
        <v>0.69</v>
      </c>
      <c r="P232" t="s">
        <v>1732</v>
      </c>
      <c r="R232" t="s">
        <v>1732</v>
      </c>
    </row>
    <row r="233" spans="1:18" hidden="1" x14ac:dyDescent="0.2">
      <c r="A233">
        <v>257</v>
      </c>
      <c r="B233" t="s">
        <v>740</v>
      </c>
      <c r="C233" s="22" t="s">
        <v>744</v>
      </c>
      <c r="D233">
        <v>0</v>
      </c>
      <c r="E233" s="24">
        <v>1</v>
      </c>
      <c r="F233" s="25">
        <v>72.68767123287671</v>
      </c>
      <c r="G233" s="26">
        <v>0</v>
      </c>
      <c r="H233" s="24">
        <v>1</v>
      </c>
      <c r="I233" s="27">
        <v>7.5</v>
      </c>
      <c r="J233" s="27">
        <v>0</v>
      </c>
      <c r="K233" s="27">
        <v>3.4</v>
      </c>
      <c r="L233" s="27">
        <v>0.47</v>
      </c>
      <c r="M233">
        <v>1.77</v>
      </c>
      <c r="N233">
        <v>1.3</v>
      </c>
      <c r="R233" t="s">
        <v>1732</v>
      </c>
    </row>
    <row r="234" spans="1:18" hidden="1" x14ac:dyDescent="0.2">
      <c r="C234" s="22"/>
      <c r="E234" s="24"/>
      <c r="F234" s="25"/>
      <c r="G234" s="26"/>
      <c r="H234" s="24"/>
      <c r="I234" s="27"/>
      <c r="J234" s="27"/>
      <c r="K234" s="27"/>
      <c r="L234" s="27"/>
    </row>
    <row r="235" spans="1:18" hidden="1" x14ac:dyDescent="0.2">
      <c r="C235" s="22"/>
      <c r="E235" s="24"/>
      <c r="F235" s="25"/>
      <c r="G235" s="26"/>
      <c r="H235" s="24"/>
      <c r="I235" s="27"/>
      <c r="J235" s="27"/>
      <c r="K235" s="27"/>
      <c r="L235" s="27"/>
    </row>
    <row r="236" spans="1:18" x14ac:dyDescent="0.2">
      <c r="A236">
        <v>484</v>
      </c>
      <c r="C236" s="22" t="s">
        <v>158</v>
      </c>
      <c r="D236">
        <v>0</v>
      </c>
      <c r="E236" s="24">
        <v>2</v>
      </c>
      <c r="F236" s="25">
        <v>64.515068493150679</v>
      </c>
      <c r="G236" s="26">
        <v>1</v>
      </c>
      <c r="H236" s="24">
        <v>1</v>
      </c>
      <c r="I236" s="27">
        <v>8</v>
      </c>
      <c r="J236" s="27">
        <v>0</v>
      </c>
      <c r="K236" s="27">
        <v>50.733333333333334</v>
      </c>
      <c r="L236" s="27">
        <v>1.05</v>
      </c>
      <c r="M236">
        <v>0.36</v>
      </c>
      <c r="N236">
        <v>-0.69000000000000006</v>
      </c>
    </row>
    <row r="237" spans="1:18" hidden="1" x14ac:dyDescent="0.2">
      <c r="A237">
        <v>261</v>
      </c>
      <c r="B237" t="s">
        <v>754</v>
      </c>
      <c r="C237" s="22" t="s">
        <v>757</v>
      </c>
      <c r="D237">
        <v>0</v>
      </c>
      <c r="E237" s="24">
        <v>2</v>
      </c>
      <c r="F237" s="25">
        <v>84.610958904109594</v>
      </c>
      <c r="G237" s="26">
        <v>0</v>
      </c>
      <c r="H237" s="24">
        <v>1</v>
      </c>
      <c r="I237" s="27">
        <v>8</v>
      </c>
      <c r="J237" s="27">
        <v>0</v>
      </c>
      <c r="K237" s="27">
        <v>3.6</v>
      </c>
      <c r="L237" s="27">
        <v>0</v>
      </c>
      <c r="M237">
        <v>2.96</v>
      </c>
      <c r="N237">
        <v>2.96</v>
      </c>
      <c r="R237" t="s">
        <v>1732</v>
      </c>
    </row>
    <row r="238" spans="1:18" hidden="1" x14ac:dyDescent="0.2">
      <c r="C238" s="22"/>
      <c r="E238" s="24"/>
      <c r="F238" s="25"/>
      <c r="G238" s="26"/>
      <c r="H238" s="24"/>
      <c r="I238" s="27"/>
      <c r="J238" s="27"/>
      <c r="K238" s="27"/>
      <c r="L238" s="27"/>
    </row>
    <row r="239" spans="1:18" hidden="1" x14ac:dyDescent="0.2">
      <c r="C239" s="22"/>
      <c r="E239" s="24"/>
      <c r="F239" s="25"/>
      <c r="G239" s="26"/>
      <c r="H239" s="24"/>
      <c r="I239" s="27"/>
      <c r="J239" s="27"/>
      <c r="K239" s="27"/>
    </row>
    <row r="240" spans="1:18" hidden="1" x14ac:dyDescent="0.2">
      <c r="A240">
        <v>264</v>
      </c>
      <c r="B240" t="s">
        <v>760</v>
      </c>
      <c r="C240" s="22" t="s">
        <v>761</v>
      </c>
      <c r="D240">
        <v>0</v>
      </c>
      <c r="E240" s="24">
        <v>2</v>
      </c>
      <c r="F240" s="25">
        <v>65.049315068493144</v>
      </c>
      <c r="G240" s="26">
        <v>1</v>
      </c>
      <c r="H240" s="24">
        <v>1</v>
      </c>
      <c r="I240" s="27">
        <v>7</v>
      </c>
      <c r="J240" s="27">
        <v>0</v>
      </c>
      <c r="K240" s="27">
        <v>3.4</v>
      </c>
      <c r="L240">
        <v>2.29</v>
      </c>
      <c r="M240">
        <v>1.85</v>
      </c>
      <c r="N240">
        <v>-0.43999999999999995</v>
      </c>
      <c r="R240" t="s">
        <v>1732</v>
      </c>
    </row>
    <row r="241" spans="1:18" hidden="1" x14ac:dyDescent="0.2">
      <c r="A241">
        <v>265</v>
      </c>
      <c r="B241" t="s">
        <v>762</v>
      </c>
      <c r="C241" s="22" t="s">
        <v>370</v>
      </c>
      <c r="D241">
        <v>0</v>
      </c>
      <c r="E241" s="24">
        <v>1</v>
      </c>
      <c r="F241" s="25">
        <v>66.400000000000006</v>
      </c>
      <c r="G241" s="26">
        <v>0</v>
      </c>
      <c r="H241" s="24">
        <v>1</v>
      </c>
      <c r="I241" s="27">
        <v>5</v>
      </c>
      <c r="J241" s="27">
        <v>0</v>
      </c>
      <c r="K241" s="27">
        <v>2.7666666666666702</v>
      </c>
      <c r="L241">
        <v>2.42</v>
      </c>
      <c r="M241">
        <v>3.32</v>
      </c>
      <c r="N241">
        <v>0.89999999999999991</v>
      </c>
      <c r="R241" t="s">
        <v>1732</v>
      </c>
    </row>
    <row r="242" spans="1:18" hidden="1" x14ac:dyDescent="0.2">
      <c r="C242" s="22"/>
      <c r="E242" s="24"/>
      <c r="F242" s="25"/>
      <c r="G242" s="26"/>
      <c r="H242" s="24"/>
      <c r="I242" s="27"/>
      <c r="J242" s="27"/>
      <c r="K242" s="27"/>
    </row>
    <row r="243" spans="1:18" hidden="1" x14ac:dyDescent="0.2">
      <c r="A243">
        <v>267</v>
      </c>
      <c r="B243" t="s">
        <v>763</v>
      </c>
      <c r="C243" s="22" t="s">
        <v>714</v>
      </c>
      <c r="D243">
        <v>0</v>
      </c>
      <c r="E243" s="24">
        <v>2</v>
      </c>
      <c r="F243" s="25">
        <v>64.479452054794521</v>
      </c>
      <c r="G243" s="26">
        <v>0</v>
      </c>
      <c r="H243" s="24">
        <v>1</v>
      </c>
      <c r="I243" s="27">
        <v>4</v>
      </c>
      <c r="J243" s="27">
        <v>0</v>
      </c>
      <c r="K243" s="27">
        <v>2</v>
      </c>
      <c r="L243">
        <v>1.66</v>
      </c>
      <c r="M243">
        <v>3.16</v>
      </c>
      <c r="N243">
        <v>1.5000000000000002</v>
      </c>
      <c r="P243" t="s">
        <v>1732</v>
      </c>
      <c r="R243" t="s">
        <v>1732</v>
      </c>
    </row>
    <row r="244" spans="1:18" hidden="1" x14ac:dyDescent="0.2">
      <c r="C244" s="22"/>
      <c r="E244" s="24"/>
      <c r="F244" s="25"/>
      <c r="G244" s="26"/>
      <c r="H244" s="24"/>
      <c r="I244" s="27"/>
      <c r="J244" s="27"/>
      <c r="K244" s="27"/>
    </row>
    <row r="245" spans="1:18" hidden="1" x14ac:dyDescent="0.2">
      <c r="A245">
        <v>270</v>
      </c>
      <c r="B245" t="s">
        <v>764</v>
      </c>
      <c r="C245" s="22" t="s">
        <v>765</v>
      </c>
      <c r="D245">
        <v>0</v>
      </c>
      <c r="E245" s="24">
        <v>2</v>
      </c>
      <c r="F245" s="25">
        <v>40.336986301369862</v>
      </c>
      <c r="G245" s="26">
        <v>1</v>
      </c>
      <c r="H245" s="24">
        <v>1</v>
      </c>
      <c r="I245" s="27">
        <v>4</v>
      </c>
      <c r="J245" s="27">
        <v>0</v>
      </c>
      <c r="K245" s="27">
        <v>5.1666666666666696</v>
      </c>
      <c r="L245">
        <v>3.18</v>
      </c>
      <c r="M245">
        <v>4.03</v>
      </c>
      <c r="N245">
        <v>0.85000000000000009</v>
      </c>
      <c r="R245" t="s">
        <v>1732</v>
      </c>
    </row>
    <row r="246" spans="1:18" hidden="1" x14ac:dyDescent="0.2">
      <c r="A246">
        <v>271</v>
      </c>
      <c r="B246" t="s">
        <v>766</v>
      </c>
      <c r="C246" s="22" t="s">
        <v>190</v>
      </c>
      <c r="D246">
        <v>0</v>
      </c>
      <c r="E246" s="24">
        <v>1</v>
      </c>
      <c r="F246" s="25">
        <v>59.052054794520551</v>
      </c>
      <c r="G246" s="26">
        <v>0</v>
      </c>
      <c r="H246" s="24">
        <v>1</v>
      </c>
      <c r="I246" s="27">
        <v>7</v>
      </c>
      <c r="J246" s="27">
        <v>0</v>
      </c>
      <c r="K246" s="27">
        <v>101.166666666667</v>
      </c>
      <c r="L246" s="27">
        <v>0.61</v>
      </c>
      <c r="M246">
        <v>2.35</v>
      </c>
      <c r="N246">
        <v>1.7400000000000002</v>
      </c>
      <c r="R246" t="s">
        <v>1732</v>
      </c>
    </row>
    <row r="247" spans="1:18" hidden="1" x14ac:dyDescent="0.2">
      <c r="C247" s="22"/>
      <c r="E247" s="24"/>
      <c r="F247" s="25"/>
      <c r="G247" s="26"/>
      <c r="H247" s="24"/>
      <c r="I247" s="27"/>
      <c r="J247" s="27"/>
      <c r="K247" s="27"/>
      <c r="L247" s="27"/>
    </row>
    <row r="248" spans="1:18" hidden="1" x14ac:dyDescent="0.2">
      <c r="A248">
        <v>273</v>
      </c>
      <c r="B248" t="s">
        <v>769</v>
      </c>
      <c r="C248" s="22" t="s">
        <v>770</v>
      </c>
      <c r="D248">
        <v>0</v>
      </c>
      <c r="E248" s="24">
        <v>1</v>
      </c>
      <c r="F248" s="25">
        <v>37.027397260273972</v>
      </c>
      <c r="G248" s="26">
        <v>0</v>
      </c>
      <c r="H248" s="24">
        <v>1</v>
      </c>
      <c r="I248" s="27">
        <v>5</v>
      </c>
      <c r="J248" s="27">
        <v>0</v>
      </c>
      <c r="K248" s="27">
        <v>22.066666666666698</v>
      </c>
      <c r="L248">
        <v>2.93</v>
      </c>
      <c r="M248">
        <v>3.44</v>
      </c>
      <c r="N248">
        <v>0.50999999999999979</v>
      </c>
      <c r="O248" t="s">
        <v>1732</v>
      </c>
      <c r="R248" t="s">
        <v>1732</v>
      </c>
    </row>
    <row r="249" spans="1:18" hidden="1" x14ac:dyDescent="0.2">
      <c r="C249" s="22"/>
      <c r="E249" s="24"/>
      <c r="F249" s="25"/>
      <c r="G249" s="26"/>
      <c r="H249" s="24"/>
      <c r="I249" s="27"/>
      <c r="J249" s="27"/>
      <c r="K249" s="27"/>
      <c r="L249" s="27"/>
    </row>
    <row r="250" spans="1:18" hidden="1" x14ac:dyDescent="0.2">
      <c r="A250">
        <v>275</v>
      </c>
      <c r="B250" t="s">
        <v>771</v>
      </c>
      <c r="C250" s="22" t="s">
        <v>772</v>
      </c>
      <c r="D250">
        <v>0</v>
      </c>
      <c r="E250" s="24">
        <v>1</v>
      </c>
      <c r="F250" s="25">
        <v>81.876712328767127</v>
      </c>
      <c r="G250" s="26">
        <v>1</v>
      </c>
      <c r="H250" s="24">
        <v>1</v>
      </c>
      <c r="I250" s="27">
        <v>8</v>
      </c>
      <c r="J250" s="27">
        <v>0</v>
      </c>
      <c r="K250" s="27">
        <v>6.2333333333333298</v>
      </c>
      <c r="L250" s="27">
        <v>1.57</v>
      </c>
      <c r="M250">
        <v>2.37</v>
      </c>
      <c r="N250">
        <v>0.8</v>
      </c>
      <c r="R250" t="s">
        <v>1732</v>
      </c>
    </row>
    <row r="251" spans="1:18" hidden="1" x14ac:dyDescent="0.2">
      <c r="A251">
        <v>276</v>
      </c>
      <c r="B251" t="s">
        <v>773</v>
      </c>
      <c r="C251" s="22" t="s">
        <v>775</v>
      </c>
      <c r="D251">
        <v>0</v>
      </c>
      <c r="E251" s="24">
        <v>1</v>
      </c>
      <c r="F251" s="25">
        <v>66.528767123287665</v>
      </c>
      <c r="G251" s="26">
        <v>0</v>
      </c>
      <c r="H251" s="24">
        <v>1</v>
      </c>
      <c r="I251" s="27"/>
      <c r="J251" s="27">
        <v>0</v>
      </c>
      <c r="K251" s="27">
        <v>1.3</v>
      </c>
      <c r="L251">
        <v>2.2400000000000002</v>
      </c>
      <c r="M251">
        <v>1.41</v>
      </c>
      <c r="N251">
        <v>-0.83000000000000029</v>
      </c>
      <c r="R251" t="s">
        <v>1732</v>
      </c>
    </row>
    <row r="252" spans="1:18" hidden="1" x14ac:dyDescent="0.2">
      <c r="C252" s="22"/>
      <c r="E252" s="24"/>
      <c r="F252" s="25"/>
      <c r="G252" s="26"/>
      <c r="H252" s="24"/>
      <c r="I252" s="27"/>
      <c r="J252" s="27"/>
      <c r="K252" s="27"/>
    </row>
    <row r="253" spans="1:18" hidden="1" x14ac:dyDescent="0.2">
      <c r="A253">
        <v>279</v>
      </c>
      <c r="B253" t="s">
        <v>779</v>
      </c>
      <c r="C253" s="22" t="s">
        <v>781</v>
      </c>
      <c r="D253">
        <v>0</v>
      </c>
      <c r="E253" s="24">
        <v>1</v>
      </c>
      <c r="F253" s="25">
        <v>61.134246575342466</v>
      </c>
      <c r="G253" s="26">
        <v>1</v>
      </c>
      <c r="H253" s="24">
        <v>1</v>
      </c>
      <c r="I253" s="27">
        <v>4</v>
      </c>
      <c r="J253" s="27">
        <v>0</v>
      </c>
      <c r="K253" s="27">
        <v>3.3666666666666698</v>
      </c>
      <c r="L253">
        <v>1.29</v>
      </c>
      <c r="M253">
        <v>2.15</v>
      </c>
      <c r="N253">
        <v>0.85999999999999988</v>
      </c>
      <c r="P253" t="s">
        <v>1732</v>
      </c>
      <c r="R253" t="s">
        <v>1732</v>
      </c>
    </row>
    <row r="254" spans="1:18" hidden="1" x14ac:dyDescent="0.2">
      <c r="A254">
        <v>280</v>
      </c>
      <c r="B254" t="s">
        <v>782</v>
      </c>
      <c r="C254" s="22" t="s">
        <v>783</v>
      </c>
      <c r="D254">
        <v>0</v>
      </c>
      <c r="E254" s="24">
        <v>2</v>
      </c>
      <c r="F254" s="25">
        <v>58.443835616438356</v>
      </c>
      <c r="G254" s="26">
        <v>0</v>
      </c>
      <c r="H254" s="24">
        <v>1</v>
      </c>
      <c r="I254" s="27">
        <v>4</v>
      </c>
      <c r="J254" s="27">
        <v>0</v>
      </c>
      <c r="K254" s="27">
        <v>0.36666666666666697</v>
      </c>
      <c r="L254">
        <v>2.46</v>
      </c>
      <c r="M254">
        <v>3.83</v>
      </c>
      <c r="N254">
        <v>1.37</v>
      </c>
      <c r="O254" t="s">
        <v>1732</v>
      </c>
      <c r="R254" t="s">
        <v>1732</v>
      </c>
    </row>
    <row r="255" spans="1:18" hidden="1" x14ac:dyDescent="0.2">
      <c r="A255">
        <v>281</v>
      </c>
      <c r="B255" t="s">
        <v>784</v>
      </c>
      <c r="C255" s="22" t="s">
        <v>785</v>
      </c>
      <c r="D255">
        <v>0</v>
      </c>
      <c r="E255" s="24">
        <v>2</v>
      </c>
      <c r="F255" s="25">
        <v>39.057534246575344</v>
      </c>
      <c r="G255" s="26">
        <v>1</v>
      </c>
      <c r="H255" s="24">
        <v>1</v>
      </c>
      <c r="I255" s="27">
        <v>9</v>
      </c>
      <c r="J255" s="27">
        <v>0</v>
      </c>
      <c r="K255" s="27">
        <v>2.4</v>
      </c>
      <c r="L255" s="27">
        <v>2.16</v>
      </c>
      <c r="M255">
        <v>3.56</v>
      </c>
      <c r="N255">
        <v>1.4</v>
      </c>
      <c r="O255" t="s">
        <v>1732</v>
      </c>
      <c r="R255" t="s">
        <v>1732</v>
      </c>
    </row>
    <row r="256" spans="1:18" hidden="1" x14ac:dyDescent="0.2">
      <c r="C256" s="22"/>
      <c r="E256" s="24"/>
      <c r="F256" s="25"/>
      <c r="G256" s="26"/>
      <c r="H256" s="24"/>
      <c r="I256" s="27"/>
      <c r="J256" s="27"/>
      <c r="K256" s="27"/>
      <c r="L256" s="27"/>
    </row>
    <row r="257" spans="1:18" hidden="1" x14ac:dyDescent="0.2">
      <c r="A257">
        <v>283</v>
      </c>
      <c r="B257" t="s">
        <v>786</v>
      </c>
      <c r="C257" s="22" t="s">
        <v>789</v>
      </c>
      <c r="D257">
        <v>0</v>
      </c>
      <c r="E257" s="24">
        <v>2</v>
      </c>
      <c r="F257" s="25">
        <v>65.101369863013701</v>
      </c>
      <c r="G257" s="26">
        <v>1</v>
      </c>
      <c r="H257" s="24">
        <v>1</v>
      </c>
      <c r="I257" s="27">
        <v>9</v>
      </c>
      <c r="J257" s="27">
        <v>0</v>
      </c>
      <c r="K257" s="27">
        <v>38.6666666666667</v>
      </c>
      <c r="L257" s="27">
        <v>0</v>
      </c>
      <c r="M257">
        <v>2.2799999999999998</v>
      </c>
      <c r="N257">
        <v>2.2799999999999998</v>
      </c>
      <c r="R257" t="s">
        <v>1732</v>
      </c>
    </row>
    <row r="258" spans="1:18" hidden="1" x14ac:dyDescent="0.2">
      <c r="A258">
        <v>284</v>
      </c>
      <c r="B258" t="s">
        <v>790</v>
      </c>
      <c r="C258" s="22" t="s">
        <v>792</v>
      </c>
      <c r="D258">
        <v>0</v>
      </c>
      <c r="E258" s="24">
        <v>2</v>
      </c>
      <c r="F258" s="25">
        <v>60.413698630136984</v>
      </c>
      <c r="G258" s="26">
        <v>0</v>
      </c>
      <c r="H258" s="24">
        <v>1</v>
      </c>
      <c r="I258" s="27">
        <v>6</v>
      </c>
      <c r="J258" s="27">
        <v>0</v>
      </c>
      <c r="K258" s="27">
        <v>3.1333333333333302</v>
      </c>
      <c r="L258" s="27">
        <v>0.64</v>
      </c>
      <c r="M258">
        <v>2.02</v>
      </c>
      <c r="N258">
        <v>1.38</v>
      </c>
      <c r="O258" t="s">
        <v>1732</v>
      </c>
      <c r="R258" t="s">
        <v>1732</v>
      </c>
    </row>
    <row r="259" spans="1:18" hidden="1" x14ac:dyDescent="0.2">
      <c r="A259">
        <v>285</v>
      </c>
      <c r="B259" t="s">
        <v>793</v>
      </c>
      <c r="C259" s="22" t="s">
        <v>370</v>
      </c>
      <c r="D259">
        <v>0</v>
      </c>
      <c r="E259" s="24">
        <v>2</v>
      </c>
      <c r="F259" s="25">
        <v>66.638356164383566</v>
      </c>
      <c r="G259" s="26">
        <v>0</v>
      </c>
      <c r="H259" s="24">
        <v>1</v>
      </c>
      <c r="I259" s="27">
        <v>8</v>
      </c>
      <c r="J259" s="27">
        <v>0</v>
      </c>
      <c r="K259" s="27">
        <v>1.5333333333333301</v>
      </c>
      <c r="L259" s="27">
        <v>1.67</v>
      </c>
      <c r="M259">
        <v>3.25</v>
      </c>
      <c r="N259">
        <v>1.58</v>
      </c>
      <c r="R259" t="s">
        <v>1732</v>
      </c>
    </row>
    <row r="260" spans="1:18" hidden="1" x14ac:dyDescent="0.2">
      <c r="C260" s="22"/>
      <c r="E260" s="24"/>
      <c r="F260" s="25"/>
      <c r="G260" s="26"/>
      <c r="H260" s="24"/>
      <c r="I260" s="27"/>
      <c r="J260" s="27"/>
      <c r="K260" s="27"/>
      <c r="L260" s="27"/>
    </row>
    <row r="261" spans="1:18" hidden="1" x14ac:dyDescent="0.2">
      <c r="A261">
        <v>287</v>
      </c>
      <c r="B261" t="s">
        <v>798</v>
      </c>
      <c r="C261" s="22" t="s">
        <v>507</v>
      </c>
      <c r="D261">
        <v>0</v>
      </c>
      <c r="E261" s="24">
        <v>1</v>
      </c>
      <c r="F261" s="25">
        <v>54.254794520547946</v>
      </c>
      <c r="G261" s="26">
        <v>0</v>
      </c>
      <c r="H261" s="24">
        <v>1</v>
      </c>
      <c r="I261" s="27">
        <v>3.5</v>
      </c>
      <c r="J261" s="27">
        <v>0</v>
      </c>
      <c r="K261" s="27">
        <v>6.1</v>
      </c>
      <c r="L261">
        <v>2.0499999999999998</v>
      </c>
      <c r="M261">
        <v>2.2599999999999998</v>
      </c>
      <c r="N261">
        <v>0.20999999999999996</v>
      </c>
      <c r="R261" t="s">
        <v>1732</v>
      </c>
    </row>
    <row r="262" spans="1:18" hidden="1" x14ac:dyDescent="0.2">
      <c r="C262" s="22"/>
      <c r="E262" s="24"/>
      <c r="F262" s="25"/>
      <c r="G262" s="26"/>
      <c r="H262" s="24"/>
      <c r="I262" s="27"/>
      <c r="J262" s="27"/>
      <c r="K262" s="27"/>
    </row>
    <row r="263" spans="1:18" hidden="1" x14ac:dyDescent="0.2">
      <c r="C263" s="22"/>
      <c r="E263" s="24"/>
      <c r="F263" s="25"/>
      <c r="G263" s="26"/>
      <c r="H263" s="24"/>
      <c r="I263" s="27"/>
      <c r="J263" s="27"/>
      <c r="K263" s="27"/>
      <c r="L263" s="27"/>
    </row>
    <row r="264" spans="1:18" hidden="1" x14ac:dyDescent="0.2">
      <c r="A264">
        <v>290</v>
      </c>
      <c r="B264" t="s">
        <v>800</v>
      </c>
      <c r="C264" s="22" t="s">
        <v>803</v>
      </c>
      <c r="D264">
        <v>0</v>
      </c>
      <c r="E264" s="24">
        <v>1</v>
      </c>
      <c r="F264" s="25">
        <v>76.205479452054789</v>
      </c>
      <c r="G264" s="26">
        <v>1</v>
      </c>
      <c r="H264" s="24">
        <v>1</v>
      </c>
      <c r="I264" s="27">
        <v>8</v>
      </c>
      <c r="J264" s="27">
        <v>0</v>
      </c>
      <c r="K264" s="27">
        <v>3.1666666666666701</v>
      </c>
      <c r="L264" s="27">
        <v>1.68</v>
      </c>
      <c r="M264">
        <v>3.88</v>
      </c>
      <c r="N264">
        <v>2.2000000000000002</v>
      </c>
      <c r="R264" t="s">
        <v>1732</v>
      </c>
    </row>
    <row r="265" spans="1:18" hidden="1" x14ac:dyDescent="0.2">
      <c r="A265">
        <v>291</v>
      </c>
      <c r="B265" t="s">
        <v>804</v>
      </c>
      <c r="C265" s="22" t="s">
        <v>807</v>
      </c>
      <c r="D265">
        <v>0</v>
      </c>
      <c r="E265" s="24">
        <v>2</v>
      </c>
      <c r="F265" s="25">
        <v>72.882191780821913</v>
      </c>
      <c r="G265" s="26">
        <v>0</v>
      </c>
      <c r="H265" s="24">
        <v>1</v>
      </c>
      <c r="I265" s="27">
        <v>6.5</v>
      </c>
      <c r="J265" s="27">
        <v>0</v>
      </c>
      <c r="K265" s="27">
        <v>15.8333333333333</v>
      </c>
      <c r="L265" s="27">
        <v>2.06</v>
      </c>
      <c r="M265">
        <v>3.16</v>
      </c>
      <c r="N265">
        <v>1.1000000000000001</v>
      </c>
      <c r="R265" t="s">
        <v>1732</v>
      </c>
    </row>
    <row r="266" spans="1:18" hidden="1" x14ac:dyDescent="0.2">
      <c r="C266" s="22"/>
      <c r="E266" s="24"/>
      <c r="F266" s="25"/>
      <c r="G266" s="26"/>
      <c r="H266" s="24"/>
      <c r="I266" s="27"/>
      <c r="J266" s="27"/>
      <c r="K266" s="27"/>
      <c r="L266" s="27"/>
    </row>
    <row r="267" spans="1:18" hidden="1" x14ac:dyDescent="0.2">
      <c r="C267" s="22"/>
      <c r="E267" s="24"/>
      <c r="F267" s="25"/>
      <c r="G267" s="26"/>
      <c r="H267" s="24"/>
      <c r="I267" s="27"/>
      <c r="J267" s="27"/>
      <c r="K267" s="27"/>
      <c r="L267" s="27"/>
    </row>
    <row r="268" spans="1:18" hidden="1" x14ac:dyDescent="0.2">
      <c r="A268">
        <v>294</v>
      </c>
      <c r="B268" t="s">
        <v>810</v>
      </c>
      <c r="C268" s="22" t="s">
        <v>815</v>
      </c>
      <c r="D268">
        <v>0</v>
      </c>
      <c r="E268" s="24">
        <v>1</v>
      </c>
      <c r="F268" s="25">
        <v>69.676712328767124</v>
      </c>
      <c r="G268" s="26">
        <v>1</v>
      </c>
      <c r="H268" s="24">
        <v>1</v>
      </c>
      <c r="I268" s="27">
        <v>6.75</v>
      </c>
      <c r="J268" s="27">
        <v>0</v>
      </c>
      <c r="K268" s="27">
        <v>1.56666666666667</v>
      </c>
      <c r="L268" s="27">
        <v>1.57</v>
      </c>
      <c r="M268">
        <v>4.4800000000000004</v>
      </c>
      <c r="N268">
        <v>2.91</v>
      </c>
      <c r="R268" t="s">
        <v>1732</v>
      </c>
    </row>
    <row r="269" spans="1:18" hidden="1" x14ac:dyDescent="0.2">
      <c r="A269">
        <v>295</v>
      </c>
      <c r="B269" t="s">
        <v>816</v>
      </c>
      <c r="C269" s="22" t="s">
        <v>817</v>
      </c>
      <c r="D269">
        <v>0</v>
      </c>
      <c r="E269" s="24">
        <v>2</v>
      </c>
      <c r="F269" s="25">
        <v>69.172602739726031</v>
      </c>
      <c r="G269" s="26">
        <v>1</v>
      </c>
      <c r="H269" s="24">
        <v>1</v>
      </c>
      <c r="I269" s="27">
        <v>5</v>
      </c>
      <c r="J269" s="27">
        <v>0</v>
      </c>
      <c r="K269" s="27">
        <v>3.9</v>
      </c>
      <c r="L269">
        <v>2.0099999999999998</v>
      </c>
      <c r="M269">
        <v>4.24</v>
      </c>
      <c r="N269">
        <v>2.2300000000000004</v>
      </c>
      <c r="O269" t="s">
        <v>1732</v>
      </c>
      <c r="R269" t="s">
        <v>1732</v>
      </c>
    </row>
    <row r="270" spans="1:18" hidden="1" x14ac:dyDescent="0.2">
      <c r="A270">
        <v>296</v>
      </c>
      <c r="B270" t="s">
        <v>818</v>
      </c>
      <c r="C270" s="22" t="s">
        <v>819</v>
      </c>
      <c r="D270">
        <v>0</v>
      </c>
      <c r="E270" s="24">
        <v>2</v>
      </c>
      <c r="F270" s="25">
        <v>68.810958904109583</v>
      </c>
      <c r="G270" s="26">
        <v>0</v>
      </c>
      <c r="H270" s="24">
        <v>1</v>
      </c>
      <c r="I270" s="27">
        <v>6</v>
      </c>
      <c r="J270" s="27">
        <v>0</v>
      </c>
      <c r="K270" s="27">
        <v>3.8</v>
      </c>
      <c r="L270">
        <v>2.89</v>
      </c>
      <c r="M270">
        <v>3.37</v>
      </c>
      <c r="N270">
        <v>0.48</v>
      </c>
      <c r="R270" t="s">
        <v>1732</v>
      </c>
    </row>
    <row r="271" spans="1:18" hidden="1" x14ac:dyDescent="0.2">
      <c r="C271" s="22"/>
      <c r="E271" s="24"/>
      <c r="F271" s="25"/>
      <c r="G271" s="26"/>
      <c r="H271" s="24"/>
      <c r="I271" s="27"/>
      <c r="J271" s="27"/>
      <c r="K271" s="27"/>
    </row>
    <row r="272" spans="1:18" hidden="1" x14ac:dyDescent="0.2">
      <c r="C272" s="22"/>
      <c r="E272" s="24"/>
      <c r="F272" s="25"/>
      <c r="G272" s="26"/>
      <c r="H272" s="24"/>
      <c r="I272" s="27"/>
      <c r="J272" s="27"/>
      <c r="K272" s="27"/>
      <c r="L272" s="27"/>
    </row>
    <row r="273" spans="1:18" hidden="1" x14ac:dyDescent="0.2">
      <c r="A273">
        <v>299</v>
      </c>
      <c r="B273" t="s">
        <v>820</v>
      </c>
      <c r="C273" s="22" t="s">
        <v>824</v>
      </c>
      <c r="D273">
        <v>0</v>
      </c>
      <c r="E273" s="24">
        <v>2</v>
      </c>
      <c r="F273" s="25">
        <v>78.775342465753425</v>
      </c>
      <c r="G273" s="26">
        <v>1</v>
      </c>
      <c r="H273" s="24">
        <v>1</v>
      </c>
      <c r="I273" s="27">
        <v>7</v>
      </c>
      <c r="J273" s="27">
        <v>0</v>
      </c>
      <c r="K273" s="27">
        <v>9.6333333333333293</v>
      </c>
      <c r="L273" s="27">
        <v>2.2599999999999998</v>
      </c>
      <c r="M273">
        <v>4.9800000000000004</v>
      </c>
      <c r="N273">
        <v>2.7200000000000006</v>
      </c>
      <c r="R273" t="s">
        <v>1732</v>
      </c>
    </row>
    <row r="274" spans="1:18" hidden="1" x14ac:dyDescent="0.2">
      <c r="A274">
        <v>300</v>
      </c>
      <c r="B274" t="s">
        <v>826</v>
      </c>
      <c r="C274" s="22" t="s">
        <v>827</v>
      </c>
      <c r="D274">
        <v>0</v>
      </c>
      <c r="E274" s="24">
        <v>1</v>
      </c>
      <c r="F274" s="25">
        <v>67.284931506849318</v>
      </c>
      <c r="G274" s="26">
        <v>0</v>
      </c>
      <c r="H274" s="24">
        <v>1</v>
      </c>
      <c r="I274" s="27">
        <v>9</v>
      </c>
      <c r="J274" s="27">
        <v>0</v>
      </c>
      <c r="K274" s="27">
        <v>6.5</v>
      </c>
      <c r="L274" s="27">
        <v>1.23</v>
      </c>
      <c r="M274">
        <v>0.96</v>
      </c>
      <c r="N274">
        <v>-0.27</v>
      </c>
      <c r="R274" t="s">
        <v>1732</v>
      </c>
    </row>
    <row r="275" spans="1:18" hidden="1" x14ac:dyDescent="0.2">
      <c r="C275" s="22"/>
      <c r="E275" s="24"/>
      <c r="F275" s="25"/>
      <c r="G275" s="26"/>
      <c r="H275" s="24"/>
      <c r="I275" s="27"/>
      <c r="J275" s="27"/>
      <c r="K275" s="27"/>
      <c r="L275" s="27"/>
    </row>
    <row r="276" spans="1:18" hidden="1" x14ac:dyDescent="0.2">
      <c r="C276" s="22"/>
      <c r="E276" s="24"/>
      <c r="F276" s="25"/>
      <c r="G276" s="26"/>
      <c r="H276" s="24"/>
      <c r="I276" s="27"/>
      <c r="J276" s="27"/>
      <c r="K276" s="27"/>
    </row>
    <row r="277" spans="1:18" hidden="1" x14ac:dyDescent="0.2">
      <c r="A277">
        <v>303</v>
      </c>
      <c r="B277" t="s">
        <v>830</v>
      </c>
      <c r="C277" s="22" t="s">
        <v>831</v>
      </c>
      <c r="D277">
        <v>0</v>
      </c>
      <c r="E277" s="24">
        <v>2</v>
      </c>
      <c r="F277" s="25">
        <v>66.821917808219183</v>
      </c>
      <c r="G277" s="26">
        <v>1</v>
      </c>
      <c r="H277" s="24">
        <v>1</v>
      </c>
      <c r="I277" s="27">
        <v>6</v>
      </c>
      <c r="J277" s="27">
        <v>0</v>
      </c>
      <c r="K277" s="27">
        <v>3.9</v>
      </c>
      <c r="L277">
        <v>4.21</v>
      </c>
      <c r="M277">
        <v>3.78</v>
      </c>
      <c r="N277">
        <v>-0.43000000000000016</v>
      </c>
      <c r="R277" t="s">
        <v>1732</v>
      </c>
    </row>
    <row r="278" spans="1:18" hidden="1" x14ac:dyDescent="0.2">
      <c r="A278">
        <v>304</v>
      </c>
      <c r="B278" t="s">
        <v>832</v>
      </c>
      <c r="C278" s="22" t="s">
        <v>835</v>
      </c>
      <c r="D278">
        <v>0</v>
      </c>
      <c r="E278" s="24">
        <v>2</v>
      </c>
      <c r="F278" s="25">
        <v>10.704109589041096</v>
      </c>
      <c r="G278" s="26">
        <v>0</v>
      </c>
      <c r="H278" s="24">
        <v>1</v>
      </c>
      <c r="I278" s="27">
        <v>6</v>
      </c>
      <c r="J278" s="27">
        <v>0</v>
      </c>
      <c r="K278" s="27">
        <v>105.4</v>
      </c>
      <c r="L278" s="27">
        <v>1.34</v>
      </c>
      <c r="M278">
        <v>2.1800000000000002</v>
      </c>
      <c r="N278">
        <v>0.84000000000000008</v>
      </c>
      <c r="R278" t="s">
        <v>1732</v>
      </c>
    </row>
    <row r="279" spans="1:18" hidden="1" x14ac:dyDescent="0.2">
      <c r="C279" s="22"/>
      <c r="E279" s="24"/>
      <c r="F279" s="25"/>
      <c r="G279" s="26"/>
      <c r="H279" s="24"/>
      <c r="I279" s="27"/>
      <c r="J279" s="27"/>
      <c r="K279" s="27"/>
      <c r="L279" s="27"/>
    </row>
    <row r="280" spans="1:18" hidden="1" x14ac:dyDescent="0.2">
      <c r="C280" s="22"/>
      <c r="E280" s="24"/>
      <c r="F280" s="25"/>
      <c r="G280" s="26"/>
      <c r="H280" s="24"/>
      <c r="I280" s="27"/>
      <c r="J280" s="27"/>
      <c r="K280" s="27"/>
      <c r="L280" s="27"/>
    </row>
    <row r="281" spans="1:18" hidden="1" x14ac:dyDescent="0.2">
      <c r="A281">
        <v>307</v>
      </c>
      <c r="B281" t="s">
        <v>836</v>
      </c>
      <c r="C281" s="22" t="s">
        <v>840</v>
      </c>
      <c r="D281">
        <v>0</v>
      </c>
      <c r="E281" s="24">
        <v>2</v>
      </c>
      <c r="F281" s="25">
        <v>73.676712328767124</v>
      </c>
      <c r="G281" s="26">
        <v>1</v>
      </c>
      <c r="H281" s="24">
        <v>1</v>
      </c>
      <c r="I281" s="27">
        <v>5</v>
      </c>
      <c r="J281" s="27">
        <v>0</v>
      </c>
      <c r="K281" s="27">
        <v>4.8</v>
      </c>
      <c r="L281" s="27">
        <v>2.4500000000000002</v>
      </c>
      <c r="M281">
        <v>3.5</v>
      </c>
      <c r="N281">
        <v>1.0499999999999998</v>
      </c>
      <c r="R281" t="s">
        <v>1732</v>
      </c>
    </row>
    <row r="282" spans="1:18" hidden="1" x14ac:dyDescent="0.2">
      <c r="A282">
        <v>308</v>
      </c>
      <c r="B282" t="s">
        <v>842</v>
      </c>
      <c r="C282" s="22" t="s">
        <v>846</v>
      </c>
      <c r="D282">
        <v>0</v>
      </c>
      <c r="E282" s="24">
        <v>1</v>
      </c>
      <c r="F282" s="25">
        <v>86.627397260273966</v>
      </c>
      <c r="G282" s="26">
        <v>0</v>
      </c>
      <c r="H282" s="24">
        <v>1</v>
      </c>
      <c r="I282" s="27">
        <v>9</v>
      </c>
      <c r="J282" s="27">
        <v>0</v>
      </c>
      <c r="K282" s="27">
        <v>3.1333333333333302</v>
      </c>
      <c r="L282" s="27">
        <v>0</v>
      </c>
      <c r="M282">
        <v>2.9</v>
      </c>
      <c r="N282">
        <v>2.9</v>
      </c>
      <c r="R282" t="s">
        <v>1732</v>
      </c>
    </row>
    <row r="283" spans="1:18" hidden="1" x14ac:dyDescent="0.2">
      <c r="C283" s="22"/>
      <c r="E283" s="24"/>
      <c r="F283" s="25"/>
      <c r="G283" s="26"/>
      <c r="H283" s="24"/>
      <c r="I283" s="27"/>
      <c r="J283" s="27"/>
      <c r="K283" s="27"/>
      <c r="L283" s="27"/>
    </row>
    <row r="284" spans="1:18" hidden="1" x14ac:dyDescent="0.2">
      <c r="A284">
        <v>310</v>
      </c>
      <c r="B284" t="s">
        <v>848</v>
      </c>
      <c r="C284" s="22" t="s">
        <v>849</v>
      </c>
      <c r="D284">
        <v>0</v>
      </c>
      <c r="E284" s="24">
        <v>2</v>
      </c>
      <c r="F284" s="25">
        <v>63.873972602739727</v>
      </c>
      <c r="G284" s="26">
        <v>0</v>
      </c>
      <c r="H284" s="24">
        <v>1</v>
      </c>
      <c r="I284" s="27">
        <v>5</v>
      </c>
      <c r="J284" s="27">
        <v>0</v>
      </c>
      <c r="K284" s="27">
        <v>7.9</v>
      </c>
      <c r="L284">
        <v>0.95</v>
      </c>
      <c r="M284">
        <v>3.31</v>
      </c>
      <c r="N284">
        <v>2.3600000000000003</v>
      </c>
      <c r="O284" t="s">
        <v>1732</v>
      </c>
      <c r="R284" t="s">
        <v>1732</v>
      </c>
    </row>
    <row r="285" spans="1:18" hidden="1" x14ac:dyDescent="0.2">
      <c r="A285">
        <v>311</v>
      </c>
      <c r="B285" t="s">
        <v>850</v>
      </c>
      <c r="C285" s="22" t="s">
        <v>851</v>
      </c>
      <c r="D285">
        <v>0</v>
      </c>
      <c r="E285" s="24">
        <v>2</v>
      </c>
      <c r="F285" s="25">
        <v>73.819178082191783</v>
      </c>
      <c r="G285" s="26">
        <v>0</v>
      </c>
      <c r="H285" s="24">
        <v>1</v>
      </c>
      <c r="I285" s="27">
        <v>8</v>
      </c>
      <c r="J285" s="27">
        <v>0</v>
      </c>
      <c r="K285" s="27">
        <v>2.6666666666666701</v>
      </c>
      <c r="L285">
        <v>-1.2</v>
      </c>
      <c r="M285">
        <v>4.47</v>
      </c>
      <c r="N285">
        <v>5.67</v>
      </c>
      <c r="R285" t="s">
        <v>1732</v>
      </c>
    </row>
    <row r="286" spans="1:18" hidden="1" x14ac:dyDescent="0.2">
      <c r="C286" s="22"/>
      <c r="E286" s="24"/>
      <c r="F286" s="25"/>
      <c r="G286" s="26"/>
      <c r="H286" s="24"/>
      <c r="I286" s="27"/>
      <c r="J286" s="27"/>
      <c r="K286" s="27"/>
    </row>
    <row r="287" spans="1:18" hidden="1" x14ac:dyDescent="0.2">
      <c r="C287" s="22"/>
      <c r="E287" s="24"/>
      <c r="F287" s="25"/>
      <c r="G287" s="26"/>
      <c r="H287" s="24"/>
      <c r="I287" s="27"/>
      <c r="J287" s="27"/>
      <c r="K287" s="27"/>
    </row>
    <row r="288" spans="1:18" hidden="1" x14ac:dyDescent="0.2">
      <c r="A288">
        <v>314</v>
      </c>
      <c r="B288" t="s">
        <v>853</v>
      </c>
      <c r="C288" s="22" t="s">
        <v>854</v>
      </c>
      <c r="D288">
        <v>0</v>
      </c>
      <c r="E288" s="24">
        <v>1</v>
      </c>
      <c r="F288" s="25">
        <v>59.180821917808217</v>
      </c>
      <c r="G288" s="26">
        <v>1</v>
      </c>
      <c r="H288" s="24">
        <v>1</v>
      </c>
      <c r="I288" s="27">
        <v>8</v>
      </c>
      <c r="J288" s="27">
        <v>0</v>
      </c>
      <c r="K288" s="27">
        <v>6.6666666666666696</v>
      </c>
      <c r="L288">
        <v>1.86</v>
      </c>
      <c r="M288">
        <v>4.79</v>
      </c>
      <c r="N288">
        <v>2.9299999999999997</v>
      </c>
      <c r="R288" t="s">
        <v>1732</v>
      </c>
    </row>
    <row r="289" spans="1:18" hidden="1" x14ac:dyDescent="0.2">
      <c r="A289">
        <v>315</v>
      </c>
      <c r="B289" t="s">
        <v>855</v>
      </c>
      <c r="C289" s="22" t="s">
        <v>857</v>
      </c>
      <c r="D289">
        <v>0</v>
      </c>
      <c r="E289" s="24">
        <v>2</v>
      </c>
      <c r="F289" s="25">
        <v>45.863013698630134</v>
      </c>
      <c r="G289" s="26">
        <v>1</v>
      </c>
      <c r="H289" s="24">
        <v>1</v>
      </c>
      <c r="I289" s="27">
        <v>4</v>
      </c>
      <c r="J289" s="27">
        <v>0</v>
      </c>
      <c r="K289" s="27">
        <v>7.6333333333333302</v>
      </c>
      <c r="L289">
        <v>2.0299999999999998</v>
      </c>
      <c r="M289">
        <v>2.5499999999999998</v>
      </c>
      <c r="N289">
        <v>0.52</v>
      </c>
      <c r="O289" t="s">
        <v>1732</v>
      </c>
      <c r="R289" t="s">
        <v>1732</v>
      </c>
    </row>
    <row r="290" spans="1:18" hidden="1" x14ac:dyDescent="0.2">
      <c r="A290">
        <v>316</v>
      </c>
      <c r="B290" t="s">
        <v>859</v>
      </c>
      <c r="C290" s="22" t="s">
        <v>761</v>
      </c>
      <c r="D290">
        <v>0</v>
      </c>
      <c r="E290" s="24">
        <v>2</v>
      </c>
      <c r="F290" s="25">
        <v>80.476712328767121</v>
      </c>
      <c r="G290" s="26">
        <v>0</v>
      </c>
      <c r="H290" s="24">
        <v>1</v>
      </c>
      <c r="I290" s="27">
        <v>8</v>
      </c>
      <c r="J290" s="27">
        <v>0</v>
      </c>
      <c r="K290" s="27">
        <v>6</v>
      </c>
      <c r="L290">
        <v>1.61</v>
      </c>
      <c r="M290">
        <v>3.72</v>
      </c>
      <c r="N290">
        <v>2.1100000000000003</v>
      </c>
      <c r="R290" t="s">
        <v>1732</v>
      </c>
    </row>
    <row r="291" spans="1:18" hidden="1" x14ac:dyDescent="0.2">
      <c r="C291" s="22"/>
      <c r="E291" s="24"/>
      <c r="F291" s="25"/>
      <c r="G291" s="26"/>
      <c r="H291" s="24"/>
      <c r="I291" s="27"/>
      <c r="J291" s="27"/>
      <c r="K291" s="27"/>
    </row>
    <row r="292" spans="1:18" hidden="1" x14ac:dyDescent="0.2">
      <c r="C292" s="22"/>
      <c r="E292" s="24"/>
      <c r="F292" s="25"/>
      <c r="G292" s="26"/>
      <c r="H292" s="24"/>
      <c r="I292" s="27"/>
      <c r="J292" s="27"/>
      <c r="K292" s="27"/>
    </row>
    <row r="293" spans="1:18" x14ac:dyDescent="0.2">
      <c r="A293">
        <v>3</v>
      </c>
      <c r="C293" s="22" t="s">
        <v>105</v>
      </c>
      <c r="D293">
        <v>0</v>
      </c>
      <c r="E293" s="24">
        <v>2</v>
      </c>
      <c r="F293" s="25">
        <v>76.715068493150682</v>
      </c>
      <c r="G293" s="26">
        <v>0</v>
      </c>
      <c r="H293" s="24">
        <v>1</v>
      </c>
      <c r="I293" s="27">
        <v>9</v>
      </c>
      <c r="J293" s="27">
        <v>0</v>
      </c>
      <c r="K293" s="27">
        <v>2.6</v>
      </c>
      <c r="L293">
        <v>1.079</v>
      </c>
      <c r="M293">
        <v>2.84</v>
      </c>
      <c r="N293">
        <v>1.7609999999999999</v>
      </c>
    </row>
    <row r="294" spans="1:18" hidden="1" x14ac:dyDescent="0.2">
      <c r="A294">
        <v>320</v>
      </c>
      <c r="B294" t="s">
        <v>862</v>
      </c>
      <c r="C294" s="22" t="s">
        <v>456</v>
      </c>
      <c r="D294">
        <v>0</v>
      </c>
      <c r="E294" s="24">
        <v>2</v>
      </c>
      <c r="F294" s="25">
        <v>65.147945205479445</v>
      </c>
      <c r="G294" s="26">
        <v>0</v>
      </c>
      <c r="H294" s="24">
        <v>1</v>
      </c>
      <c r="I294" s="27"/>
      <c r="J294" s="27">
        <v>0</v>
      </c>
      <c r="K294" s="27">
        <v>1.7333333333333334</v>
      </c>
      <c r="L294">
        <v>0.53700000000000003</v>
      </c>
      <c r="M294">
        <v>3.75</v>
      </c>
      <c r="N294">
        <v>3.2130000000000001</v>
      </c>
      <c r="R294" t="s">
        <v>1732</v>
      </c>
    </row>
    <row r="295" spans="1:18" hidden="1" x14ac:dyDescent="0.2">
      <c r="C295" s="22"/>
      <c r="E295" s="24"/>
      <c r="F295" s="25"/>
      <c r="G295" s="26"/>
      <c r="H295" s="24"/>
      <c r="I295" s="27"/>
      <c r="J295" s="27"/>
      <c r="K295" s="27"/>
    </row>
    <row r="296" spans="1:18" hidden="1" x14ac:dyDescent="0.2">
      <c r="A296">
        <v>322</v>
      </c>
      <c r="B296" t="s">
        <v>864</v>
      </c>
      <c r="C296" s="22" t="s">
        <v>865</v>
      </c>
      <c r="D296">
        <v>0</v>
      </c>
      <c r="E296" s="24">
        <v>1</v>
      </c>
      <c r="F296" s="25">
        <v>70.953424657534242</v>
      </c>
      <c r="G296" s="26">
        <v>1</v>
      </c>
      <c r="H296" s="24">
        <v>1</v>
      </c>
      <c r="I296" s="27"/>
      <c r="J296" s="27">
        <v>0</v>
      </c>
      <c r="K296" s="27">
        <v>8.6333333333333329</v>
      </c>
      <c r="L296">
        <v>0.54300000000000004</v>
      </c>
      <c r="M296">
        <v>3.94</v>
      </c>
      <c r="N296">
        <v>3.3969999999999998</v>
      </c>
      <c r="O296" t="s">
        <v>1732</v>
      </c>
      <c r="R296" t="s">
        <v>1732</v>
      </c>
    </row>
    <row r="297" spans="1:18" hidden="1" x14ac:dyDescent="0.2">
      <c r="C297" s="22"/>
      <c r="E297" s="24"/>
      <c r="F297" s="25"/>
      <c r="G297" s="26"/>
      <c r="H297" s="24"/>
      <c r="I297" s="27"/>
      <c r="J297" s="27"/>
      <c r="K297" s="27"/>
    </row>
    <row r="298" spans="1:18" hidden="1" x14ac:dyDescent="0.2">
      <c r="A298">
        <v>324</v>
      </c>
      <c r="B298" t="s">
        <v>866</v>
      </c>
      <c r="C298" s="22" t="s">
        <v>867</v>
      </c>
      <c r="D298">
        <v>0</v>
      </c>
      <c r="E298" s="24">
        <v>2</v>
      </c>
      <c r="F298" s="25">
        <v>64.443835616438349</v>
      </c>
      <c r="G298" s="26">
        <v>1</v>
      </c>
      <c r="H298" s="24">
        <v>1</v>
      </c>
      <c r="I298" s="27"/>
      <c r="J298" s="27">
        <v>0</v>
      </c>
      <c r="K298" s="27">
        <v>2.5</v>
      </c>
      <c r="L298">
        <v>0.441</v>
      </c>
      <c r="M298">
        <v>4.9800000000000004</v>
      </c>
      <c r="N298">
        <v>4.5390000000000006</v>
      </c>
      <c r="R298" t="s">
        <v>1732</v>
      </c>
    </row>
    <row r="299" spans="1:18" x14ac:dyDescent="0.2">
      <c r="A299">
        <v>488</v>
      </c>
      <c r="C299" s="32" t="s">
        <v>1394</v>
      </c>
      <c r="D299">
        <v>0</v>
      </c>
      <c r="E299" s="24">
        <v>1</v>
      </c>
      <c r="F299" s="25">
        <v>63.594520547945208</v>
      </c>
      <c r="G299" s="26">
        <v>1</v>
      </c>
      <c r="H299" s="24">
        <v>1</v>
      </c>
      <c r="I299" s="27">
        <v>7</v>
      </c>
      <c r="J299" s="27">
        <v>0</v>
      </c>
      <c r="K299" s="27" t="s">
        <v>1729</v>
      </c>
      <c r="L299" s="27">
        <v>1.1319999999999999</v>
      </c>
      <c r="M299">
        <v>1.2</v>
      </c>
      <c r="N299">
        <v>6.800000000000006E-2</v>
      </c>
      <c r="O299" t="s">
        <v>1732</v>
      </c>
    </row>
    <row r="300" spans="1:18" hidden="1" x14ac:dyDescent="0.2">
      <c r="C300" s="22"/>
      <c r="E300" s="24"/>
      <c r="F300" s="25"/>
      <c r="G300" s="26"/>
      <c r="H300" s="24"/>
      <c r="I300" s="27"/>
      <c r="J300" s="27"/>
      <c r="K300" s="27"/>
    </row>
    <row r="301" spans="1:18" hidden="1" x14ac:dyDescent="0.2">
      <c r="C301" s="22"/>
      <c r="E301" s="24"/>
      <c r="F301" s="25"/>
      <c r="G301" s="26"/>
      <c r="H301" s="24"/>
      <c r="I301" s="27"/>
      <c r="J301" s="27"/>
      <c r="K301" s="27"/>
    </row>
    <row r="302" spans="1:18" x14ac:dyDescent="0.2">
      <c r="A302">
        <v>558</v>
      </c>
      <c r="C302" t="s">
        <v>1633</v>
      </c>
      <c r="D302">
        <v>0</v>
      </c>
      <c r="E302" s="24">
        <v>1</v>
      </c>
      <c r="F302" s="25">
        <v>63.594520547945208</v>
      </c>
      <c r="G302" s="24">
        <v>1</v>
      </c>
      <c r="H302" s="24" t="e">
        <v>#REF!</v>
      </c>
      <c r="I302" s="27">
        <v>7</v>
      </c>
      <c r="J302" s="27">
        <v>0</v>
      </c>
      <c r="K302" s="27" t="s">
        <v>1729</v>
      </c>
      <c r="L302" s="27">
        <v>1.1319999999999999</v>
      </c>
      <c r="M302">
        <v>1.2</v>
      </c>
      <c r="N302">
        <v>6.800000000000006E-2</v>
      </c>
      <c r="O302" t="s">
        <v>1732</v>
      </c>
    </row>
    <row r="303" spans="1:18" hidden="1" x14ac:dyDescent="0.2">
      <c r="A303">
        <v>329</v>
      </c>
      <c r="B303" t="s">
        <v>874</v>
      </c>
      <c r="C303" s="22" t="s">
        <v>875</v>
      </c>
      <c r="D303">
        <v>0</v>
      </c>
      <c r="E303" s="24">
        <v>1</v>
      </c>
      <c r="F303" s="25">
        <v>80.841095890410955</v>
      </c>
      <c r="G303" s="26">
        <v>0</v>
      </c>
      <c r="H303" s="24">
        <v>1</v>
      </c>
      <c r="I303" s="27"/>
      <c r="J303" s="27">
        <v>0</v>
      </c>
      <c r="K303" s="27">
        <v>12.333333333333334</v>
      </c>
      <c r="L303">
        <v>1.1830000000000001</v>
      </c>
      <c r="M303">
        <v>1.9</v>
      </c>
      <c r="N303">
        <v>0.71699999999999986</v>
      </c>
      <c r="R303" t="s">
        <v>1732</v>
      </c>
    </row>
    <row r="304" spans="1:18" hidden="1" x14ac:dyDescent="0.2">
      <c r="C304" s="22"/>
      <c r="E304" s="24"/>
      <c r="F304" s="25"/>
      <c r="G304" s="26"/>
      <c r="H304" s="24"/>
      <c r="I304" s="27"/>
      <c r="J304" s="27"/>
      <c r="K304" s="27"/>
    </row>
    <row r="305" spans="1:18" hidden="1" x14ac:dyDescent="0.2">
      <c r="C305" s="22"/>
      <c r="E305" s="24"/>
      <c r="F305" s="25"/>
      <c r="G305" s="26"/>
      <c r="H305" s="24"/>
      <c r="J305" s="27"/>
      <c r="K305" s="27"/>
      <c r="M305" s="23"/>
    </row>
    <row r="306" spans="1:18" x14ac:dyDescent="0.2">
      <c r="A306">
        <v>83</v>
      </c>
      <c r="C306" s="22" t="s">
        <v>328</v>
      </c>
      <c r="D306">
        <v>0</v>
      </c>
      <c r="E306" s="24">
        <v>2</v>
      </c>
      <c r="F306" s="25">
        <v>41.463013698630135</v>
      </c>
      <c r="G306" s="26">
        <v>1</v>
      </c>
      <c r="H306" s="24">
        <v>1</v>
      </c>
      <c r="I306" s="27">
        <v>8</v>
      </c>
      <c r="J306" s="27">
        <v>0</v>
      </c>
      <c r="K306" s="27">
        <v>3.7666666666666666</v>
      </c>
      <c r="L306" s="27">
        <v>1.208</v>
      </c>
      <c r="M306">
        <v>5.1870000000000003</v>
      </c>
      <c r="N306">
        <v>3.9790000000000001</v>
      </c>
    </row>
    <row r="307" spans="1:18" x14ac:dyDescent="0.2">
      <c r="A307">
        <v>186</v>
      </c>
      <c r="C307" s="22" t="s">
        <v>158</v>
      </c>
      <c r="D307">
        <v>0</v>
      </c>
      <c r="E307" s="24">
        <v>2</v>
      </c>
      <c r="F307" s="25">
        <v>58.509589041095893</v>
      </c>
      <c r="G307" s="26">
        <v>0</v>
      </c>
      <c r="H307" s="24">
        <v>1</v>
      </c>
      <c r="I307" s="27">
        <v>6.5</v>
      </c>
      <c r="J307" s="27">
        <v>0</v>
      </c>
      <c r="K307" s="27">
        <v>98.033333333333331</v>
      </c>
      <c r="L307" s="27">
        <v>1.24</v>
      </c>
      <c r="M307">
        <v>1.1499999999999999</v>
      </c>
      <c r="N307">
        <v>-9.000000000000008E-2</v>
      </c>
    </row>
    <row r="308" spans="1:18" hidden="1" x14ac:dyDescent="0.2">
      <c r="C308" s="22"/>
      <c r="E308" s="24"/>
      <c r="F308" s="25"/>
      <c r="G308" s="26"/>
      <c r="H308" s="24"/>
      <c r="J308" s="27"/>
      <c r="K308" s="27"/>
      <c r="M308" s="23"/>
    </row>
    <row r="309" spans="1:18" hidden="1" x14ac:dyDescent="0.2">
      <c r="C309" s="22"/>
      <c r="E309" s="24"/>
      <c r="F309" s="25"/>
      <c r="G309" s="26"/>
      <c r="H309" s="24"/>
      <c r="J309" s="27"/>
      <c r="K309" s="27"/>
      <c r="M309" s="23"/>
    </row>
    <row r="310" spans="1:18" hidden="1" x14ac:dyDescent="0.2">
      <c r="A310">
        <v>336</v>
      </c>
      <c r="B310" t="s">
        <v>881</v>
      </c>
      <c r="C310" s="22" t="s">
        <v>456</v>
      </c>
      <c r="D310">
        <v>0</v>
      </c>
      <c r="E310" s="24">
        <v>1</v>
      </c>
      <c r="F310" s="25">
        <v>80.830136986301369</v>
      </c>
      <c r="G310" s="26">
        <v>1</v>
      </c>
      <c r="H310" s="24">
        <v>1</v>
      </c>
      <c r="J310" s="27">
        <v>0</v>
      </c>
      <c r="K310" s="27" t="s">
        <v>1729</v>
      </c>
      <c r="L310">
        <v>0.69199999999999995</v>
      </c>
      <c r="M310" s="23">
        <v>1.83</v>
      </c>
      <c r="N310">
        <v>1.1380000000000001</v>
      </c>
      <c r="R310" t="s">
        <v>1732</v>
      </c>
    </row>
    <row r="311" spans="1:18" hidden="1" x14ac:dyDescent="0.2">
      <c r="A311">
        <v>337</v>
      </c>
      <c r="B311" t="s">
        <v>882</v>
      </c>
      <c r="C311" s="22" t="s">
        <v>883</v>
      </c>
      <c r="D311">
        <v>0</v>
      </c>
      <c r="E311" s="24">
        <v>2</v>
      </c>
      <c r="F311" s="25">
        <v>66.61369863013698</v>
      </c>
      <c r="G311" s="26">
        <v>0</v>
      </c>
      <c r="H311" s="24">
        <v>1</v>
      </c>
      <c r="J311" s="27">
        <v>0</v>
      </c>
      <c r="K311" s="27">
        <v>0.83333333333333337</v>
      </c>
      <c r="L311">
        <v>1.675</v>
      </c>
      <c r="M311" s="23">
        <v>2.37</v>
      </c>
      <c r="N311">
        <v>0.69500000000000006</v>
      </c>
      <c r="R311" t="s">
        <v>1732</v>
      </c>
    </row>
    <row r="312" spans="1:18" hidden="1" x14ac:dyDescent="0.2">
      <c r="C312" s="22"/>
      <c r="E312" s="24"/>
      <c r="F312" s="25"/>
      <c r="G312" s="26"/>
      <c r="H312" s="24"/>
      <c r="J312" s="27"/>
      <c r="K312" s="27"/>
      <c r="M312" s="23"/>
    </row>
    <row r="313" spans="1:18" hidden="1" x14ac:dyDescent="0.2">
      <c r="C313" s="22"/>
      <c r="E313" s="24"/>
      <c r="F313" s="25"/>
      <c r="G313" s="26"/>
      <c r="H313" s="24"/>
      <c r="J313" s="27"/>
      <c r="K313" s="27"/>
      <c r="M313" s="23"/>
    </row>
    <row r="314" spans="1:18" hidden="1" x14ac:dyDescent="0.2">
      <c r="A314">
        <v>340</v>
      </c>
      <c r="B314" t="s">
        <v>884</v>
      </c>
      <c r="C314" s="22" t="s">
        <v>886</v>
      </c>
      <c r="D314">
        <v>0</v>
      </c>
      <c r="E314" s="24">
        <v>2</v>
      </c>
      <c r="F314" s="25">
        <v>66.131506849315073</v>
      </c>
      <c r="G314" s="26">
        <v>1</v>
      </c>
      <c r="H314" s="24">
        <v>1</v>
      </c>
      <c r="J314" s="27">
        <v>0</v>
      </c>
      <c r="K314" s="27">
        <v>0.16666666666666666</v>
      </c>
      <c r="L314">
        <v>1.2709999999999999</v>
      </c>
      <c r="M314" s="23">
        <v>1.82</v>
      </c>
      <c r="N314">
        <v>0.54900000000000015</v>
      </c>
      <c r="R314" t="s">
        <v>1732</v>
      </c>
    </row>
    <row r="315" spans="1:18" hidden="1" x14ac:dyDescent="0.2">
      <c r="A315">
        <v>343</v>
      </c>
      <c r="B315" t="s">
        <v>892</v>
      </c>
      <c r="C315" s="32" t="s">
        <v>893</v>
      </c>
      <c r="D315">
        <v>0</v>
      </c>
      <c r="E315" s="24">
        <v>1</v>
      </c>
      <c r="F315" s="25">
        <v>64.463013698630135</v>
      </c>
      <c r="G315" s="26">
        <v>0</v>
      </c>
      <c r="H315" s="24">
        <v>1</v>
      </c>
      <c r="J315" s="27">
        <v>0</v>
      </c>
      <c r="K315" s="27">
        <v>3.7666666666666666</v>
      </c>
      <c r="L315">
        <v>0.97</v>
      </c>
      <c r="M315">
        <v>1.94</v>
      </c>
      <c r="N315">
        <v>0.97</v>
      </c>
      <c r="O315" t="s">
        <v>1732</v>
      </c>
      <c r="R315" t="s">
        <v>1732</v>
      </c>
    </row>
    <row r="316" spans="1:18" hidden="1" x14ac:dyDescent="0.2">
      <c r="A316">
        <v>344</v>
      </c>
      <c r="B316" t="s">
        <v>894</v>
      </c>
      <c r="C316" s="22" t="s">
        <v>895</v>
      </c>
      <c r="D316">
        <v>0</v>
      </c>
      <c r="E316" s="24">
        <v>2</v>
      </c>
      <c r="F316" s="25">
        <v>80.515068493150679</v>
      </c>
      <c r="G316" s="26">
        <v>1</v>
      </c>
      <c r="H316" s="24">
        <v>1</v>
      </c>
      <c r="J316" s="27">
        <v>0</v>
      </c>
      <c r="K316" s="27">
        <v>3.0666666666666669</v>
      </c>
      <c r="L316">
        <v>2.0129999999999999</v>
      </c>
      <c r="M316" s="23">
        <v>3.51</v>
      </c>
      <c r="N316">
        <v>1.4969999999999999</v>
      </c>
      <c r="O316" t="s">
        <v>1732</v>
      </c>
      <c r="R316" t="s">
        <v>1732</v>
      </c>
    </row>
    <row r="317" spans="1:18" x14ac:dyDescent="0.2">
      <c r="A317">
        <v>260</v>
      </c>
      <c r="C317" s="22" t="s">
        <v>750</v>
      </c>
      <c r="D317">
        <v>0</v>
      </c>
      <c r="E317" s="24">
        <v>2</v>
      </c>
      <c r="F317" s="25">
        <v>76.183561643835617</v>
      </c>
      <c r="G317" s="26">
        <v>1</v>
      </c>
      <c r="H317" s="24">
        <v>1</v>
      </c>
      <c r="I317" s="27">
        <v>7.5</v>
      </c>
      <c r="J317" s="27">
        <v>0</v>
      </c>
      <c r="K317" s="27">
        <v>12.9</v>
      </c>
      <c r="L317" s="27">
        <v>1.28</v>
      </c>
      <c r="M317">
        <v>2.54</v>
      </c>
      <c r="N317">
        <v>1.26</v>
      </c>
    </row>
    <row r="318" spans="1:18" hidden="1" x14ac:dyDescent="0.2">
      <c r="A318">
        <v>347</v>
      </c>
      <c r="B318" t="s">
        <v>901</v>
      </c>
      <c r="C318" s="22" t="s">
        <v>902</v>
      </c>
      <c r="D318">
        <v>0</v>
      </c>
      <c r="E318" s="24">
        <v>2</v>
      </c>
      <c r="F318" s="25">
        <v>59.290410958904111</v>
      </c>
      <c r="G318" s="26">
        <v>0</v>
      </c>
      <c r="H318" s="24">
        <v>1</v>
      </c>
      <c r="J318" s="27">
        <v>0</v>
      </c>
      <c r="K318" s="27">
        <v>2.1333333333333333</v>
      </c>
      <c r="L318">
        <v>2.323</v>
      </c>
      <c r="M318">
        <v>3.11</v>
      </c>
      <c r="N318">
        <v>0.78699999999999992</v>
      </c>
      <c r="R318" t="s">
        <v>1732</v>
      </c>
    </row>
    <row r="319" spans="1:18" hidden="1" x14ac:dyDescent="0.2">
      <c r="C319" s="22"/>
      <c r="E319" s="24"/>
      <c r="F319" s="25"/>
      <c r="G319" s="26"/>
      <c r="H319" s="24"/>
      <c r="J319" s="27"/>
      <c r="K319" s="27"/>
    </row>
    <row r="320" spans="1:18" hidden="1" x14ac:dyDescent="0.2">
      <c r="C320" s="22"/>
      <c r="E320" s="24"/>
      <c r="F320" s="25"/>
      <c r="G320" s="26"/>
      <c r="H320" s="24"/>
      <c r="J320" s="27"/>
      <c r="K320" s="27"/>
    </row>
    <row r="321" spans="1:18" x14ac:dyDescent="0.2">
      <c r="A321">
        <v>454</v>
      </c>
      <c r="C321" s="22" t="s">
        <v>158</v>
      </c>
      <c r="D321">
        <v>0</v>
      </c>
      <c r="E321" s="24">
        <v>2</v>
      </c>
      <c r="F321" s="25" t="e">
        <v>#VALUE!</v>
      </c>
      <c r="G321" s="26">
        <v>1</v>
      </c>
      <c r="H321" s="24">
        <v>1</v>
      </c>
      <c r="I321" s="27">
        <v>7</v>
      </c>
      <c r="J321" s="27">
        <v>0</v>
      </c>
      <c r="K321" s="27">
        <v>19.899999999999999</v>
      </c>
      <c r="L321" s="27">
        <v>1.29</v>
      </c>
      <c r="M321">
        <v>3.04</v>
      </c>
      <c r="N321">
        <v>1.75</v>
      </c>
    </row>
    <row r="322" spans="1:18" hidden="1" x14ac:dyDescent="0.2">
      <c r="A322">
        <v>351</v>
      </c>
      <c r="B322" t="s">
        <v>904</v>
      </c>
      <c r="C322" s="22" t="s">
        <v>905</v>
      </c>
      <c r="D322">
        <v>0</v>
      </c>
      <c r="E322" s="24">
        <v>1</v>
      </c>
      <c r="F322" s="25">
        <v>71.808219178082197</v>
      </c>
      <c r="G322" s="26">
        <v>0</v>
      </c>
      <c r="H322" s="24">
        <v>1</v>
      </c>
      <c r="J322" s="27">
        <v>0</v>
      </c>
      <c r="K322" s="27">
        <v>3.3666666666666667</v>
      </c>
      <c r="L322">
        <v>0.43099999999999999</v>
      </c>
      <c r="M322" s="23">
        <v>2.13</v>
      </c>
      <c r="N322">
        <v>1.6989999999999998</v>
      </c>
      <c r="R322" t="s">
        <v>1732</v>
      </c>
    </row>
    <row r="323" spans="1:18" hidden="1" x14ac:dyDescent="0.2">
      <c r="C323" s="22"/>
      <c r="E323" s="24"/>
      <c r="F323" s="25"/>
      <c r="G323" s="26"/>
      <c r="H323" s="24"/>
      <c r="J323" s="27"/>
      <c r="K323" s="27"/>
      <c r="M323" s="23"/>
    </row>
    <row r="324" spans="1:18" hidden="1" x14ac:dyDescent="0.2">
      <c r="C324" s="22"/>
      <c r="E324" s="24"/>
      <c r="F324" s="25"/>
      <c r="G324" s="26"/>
      <c r="H324" s="24"/>
      <c r="J324" s="27"/>
      <c r="K324" s="27"/>
    </row>
    <row r="325" spans="1:18" hidden="1" x14ac:dyDescent="0.2">
      <c r="A325">
        <v>354</v>
      </c>
      <c r="B325" t="s">
        <v>906</v>
      </c>
      <c r="C325" s="22" t="s">
        <v>908</v>
      </c>
      <c r="D325">
        <v>0</v>
      </c>
      <c r="E325" s="24">
        <v>1</v>
      </c>
      <c r="F325" s="25">
        <v>75.893150684931513</v>
      </c>
      <c r="G325" s="26">
        <v>1</v>
      </c>
      <c r="H325" s="24">
        <v>1</v>
      </c>
      <c r="J325" s="27">
        <v>0</v>
      </c>
      <c r="K325" s="27">
        <v>3.3666666666666667</v>
      </c>
      <c r="L325">
        <v>2.952</v>
      </c>
      <c r="M325">
        <v>2.9670000000000001</v>
      </c>
      <c r="N325">
        <v>1.5000000000000124E-2</v>
      </c>
      <c r="R325" t="s">
        <v>1732</v>
      </c>
    </row>
    <row r="326" spans="1:18" hidden="1" x14ac:dyDescent="0.2">
      <c r="A326">
        <v>355</v>
      </c>
      <c r="B326" t="s">
        <v>909</v>
      </c>
      <c r="C326" s="22" t="s">
        <v>893</v>
      </c>
      <c r="D326">
        <v>0</v>
      </c>
      <c r="E326" s="24">
        <v>2</v>
      </c>
      <c r="F326" s="25">
        <v>64.06575342465753</v>
      </c>
      <c r="G326" s="26">
        <v>0</v>
      </c>
      <c r="H326" s="24">
        <v>1</v>
      </c>
      <c r="J326" s="27">
        <v>0</v>
      </c>
      <c r="K326" s="27">
        <v>3.1666666666666665</v>
      </c>
      <c r="L326">
        <v>3.3719999999999999</v>
      </c>
      <c r="M326">
        <v>4.1289999999999996</v>
      </c>
      <c r="N326">
        <v>0.75699999999999967</v>
      </c>
      <c r="O326" t="s">
        <v>1732</v>
      </c>
      <c r="R326" t="s">
        <v>1732</v>
      </c>
    </row>
    <row r="327" spans="1:18" hidden="1" x14ac:dyDescent="0.2">
      <c r="A327">
        <v>356</v>
      </c>
      <c r="B327" t="s">
        <v>910</v>
      </c>
      <c r="C327" s="22" t="s">
        <v>911</v>
      </c>
      <c r="D327">
        <v>0</v>
      </c>
      <c r="E327" s="24">
        <v>1</v>
      </c>
      <c r="F327" s="25">
        <v>70.550684931506851</v>
      </c>
      <c r="G327" s="26">
        <v>0</v>
      </c>
      <c r="H327" s="24">
        <v>1</v>
      </c>
      <c r="J327" s="27">
        <v>0</v>
      </c>
      <c r="K327" s="27">
        <v>20.6</v>
      </c>
      <c r="L327">
        <v>1.4630000000000001</v>
      </c>
      <c r="M327">
        <v>3.5659999999999998</v>
      </c>
      <c r="N327">
        <v>2.1029999999999998</v>
      </c>
      <c r="R327" t="s">
        <v>1732</v>
      </c>
    </row>
    <row r="328" spans="1:18" hidden="1" x14ac:dyDescent="0.2">
      <c r="C328" s="22"/>
      <c r="E328" s="24"/>
      <c r="F328" s="25"/>
      <c r="G328" s="26"/>
      <c r="H328" s="24"/>
      <c r="J328" s="27"/>
      <c r="K328" s="27"/>
    </row>
    <row r="329" spans="1:18" hidden="1" x14ac:dyDescent="0.2">
      <c r="C329" s="22"/>
      <c r="E329" s="24"/>
      <c r="F329" s="25"/>
      <c r="G329" s="26"/>
      <c r="H329" s="24"/>
      <c r="J329" s="27"/>
      <c r="K329" s="27"/>
    </row>
    <row r="330" spans="1:18" hidden="1" x14ac:dyDescent="0.2">
      <c r="A330">
        <v>359</v>
      </c>
      <c r="B330" t="s">
        <v>912</v>
      </c>
      <c r="C330" s="22" t="s">
        <v>913</v>
      </c>
      <c r="D330">
        <v>0</v>
      </c>
      <c r="E330" s="24">
        <v>2</v>
      </c>
      <c r="F330" s="25">
        <v>75.602739726027394</v>
      </c>
      <c r="G330" s="26">
        <v>1</v>
      </c>
      <c r="H330" s="24">
        <v>1</v>
      </c>
      <c r="J330" s="27">
        <v>0</v>
      </c>
      <c r="K330" s="27">
        <v>4</v>
      </c>
      <c r="L330">
        <v>1.84</v>
      </c>
      <c r="M330">
        <v>3.5</v>
      </c>
      <c r="N330">
        <v>1.66</v>
      </c>
      <c r="R330" t="s">
        <v>1732</v>
      </c>
    </row>
    <row r="331" spans="1:18" hidden="1" x14ac:dyDescent="0.2">
      <c r="A331">
        <v>362</v>
      </c>
      <c r="B331" t="s">
        <v>917</v>
      </c>
      <c r="C331" s="22" t="s">
        <v>918</v>
      </c>
      <c r="D331">
        <v>0</v>
      </c>
      <c r="E331" s="24">
        <v>2</v>
      </c>
      <c r="F331" s="25">
        <v>72.698630136986296</v>
      </c>
      <c r="G331" s="26">
        <v>0</v>
      </c>
      <c r="H331" s="24">
        <v>1</v>
      </c>
      <c r="J331" s="27">
        <v>0</v>
      </c>
      <c r="K331" s="27">
        <v>1.8</v>
      </c>
      <c r="L331">
        <v>1.804</v>
      </c>
      <c r="M331">
        <v>2.56</v>
      </c>
      <c r="N331">
        <v>0.75600000000000001</v>
      </c>
      <c r="O331" t="s">
        <v>1732</v>
      </c>
      <c r="R331" t="s">
        <v>1732</v>
      </c>
    </row>
    <row r="332" spans="1:18" hidden="1" x14ac:dyDescent="0.2">
      <c r="A332">
        <v>364</v>
      </c>
      <c r="B332" t="s">
        <v>921</v>
      </c>
      <c r="C332" s="22" t="s">
        <v>923</v>
      </c>
      <c r="D332">
        <v>0</v>
      </c>
      <c r="E332" s="24">
        <v>1</v>
      </c>
      <c r="F332" s="25">
        <v>64.569863013698637</v>
      </c>
      <c r="G332" s="26">
        <v>1</v>
      </c>
      <c r="H332" s="24">
        <v>1</v>
      </c>
      <c r="I332" s="27"/>
      <c r="J332" s="27">
        <v>0</v>
      </c>
      <c r="K332" s="27">
        <v>3.6333333333333302</v>
      </c>
      <c r="L332" s="27">
        <v>1.28</v>
      </c>
      <c r="M332">
        <v>2.4500000000000002</v>
      </c>
      <c r="N332">
        <v>1.1700000000000002</v>
      </c>
      <c r="O332" t="s">
        <v>1732</v>
      </c>
      <c r="R332" t="s">
        <v>1732</v>
      </c>
    </row>
    <row r="333" spans="1:18" x14ac:dyDescent="0.2">
      <c r="A333">
        <v>416</v>
      </c>
      <c r="C333" s="22" t="s">
        <v>1056</v>
      </c>
      <c r="D333">
        <v>0</v>
      </c>
      <c r="E333" s="24">
        <v>1</v>
      </c>
      <c r="F333" s="25">
        <v>65.473972602739721</v>
      </c>
      <c r="G333" s="26">
        <v>1</v>
      </c>
      <c r="H333" s="24">
        <v>1</v>
      </c>
      <c r="I333" s="27">
        <v>6</v>
      </c>
      <c r="J333" s="27">
        <v>0</v>
      </c>
      <c r="K333" s="27">
        <v>20.366666666666699</v>
      </c>
      <c r="L333" s="27">
        <v>1.33</v>
      </c>
      <c r="M333">
        <v>2.72</v>
      </c>
      <c r="N333">
        <v>1.3900000000000001</v>
      </c>
      <c r="O333" t="s">
        <v>1732</v>
      </c>
    </row>
    <row r="334" spans="1:18" x14ac:dyDescent="0.2">
      <c r="A334">
        <v>424</v>
      </c>
      <c r="C334" s="22" t="s">
        <v>469</v>
      </c>
      <c r="D334">
        <v>0</v>
      </c>
      <c r="E334" s="24">
        <v>2</v>
      </c>
      <c r="F334" s="25">
        <v>57.334246575342469</v>
      </c>
      <c r="G334" s="26">
        <v>1</v>
      </c>
      <c r="H334" s="24">
        <v>1</v>
      </c>
      <c r="I334" s="27">
        <v>6.5</v>
      </c>
      <c r="J334" s="27">
        <v>0</v>
      </c>
      <c r="K334" s="27">
        <v>3</v>
      </c>
      <c r="L334" s="27">
        <v>1.343</v>
      </c>
      <c r="M334">
        <v>3.5070000000000001</v>
      </c>
      <c r="N334">
        <v>2.1640000000000001</v>
      </c>
      <c r="O334" t="s">
        <v>1732</v>
      </c>
    </row>
    <row r="335" spans="1:18" x14ac:dyDescent="0.2">
      <c r="A335">
        <v>37</v>
      </c>
      <c r="C335" s="22" t="s">
        <v>111</v>
      </c>
      <c r="D335">
        <v>0</v>
      </c>
      <c r="E335" s="24">
        <v>2</v>
      </c>
      <c r="F335" s="25">
        <v>55.876712328767127</v>
      </c>
      <c r="G335" s="26">
        <v>1</v>
      </c>
      <c r="H335" s="24">
        <v>1</v>
      </c>
      <c r="I335" s="27">
        <v>7</v>
      </c>
      <c r="J335" s="27">
        <v>0</v>
      </c>
      <c r="K335" s="27">
        <v>21.333333333333332</v>
      </c>
      <c r="L335">
        <v>1.37</v>
      </c>
      <c r="M335">
        <v>4.29</v>
      </c>
      <c r="N335">
        <v>2.92</v>
      </c>
    </row>
    <row r="336" spans="1:18" x14ac:dyDescent="0.2">
      <c r="A336">
        <v>107</v>
      </c>
      <c r="C336" s="22" t="s">
        <v>158</v>
      </c>
      <c r="D336">
        <v>0</v>
      </c>
      <c r="E336" s="24">
        <v>1</v>
      </c>
      <c r="F336" s="25">
        <v>59.169863013698631</v>
      </c>
      <c r="G336" s="26">
        <v>1</v>
      </c>
      <c r="H336" s="24">
        <v>1</v>
      </c>
      <c r="I336" s="27">
        <v>5</v>
      </c>
      <c r="J336" s="27">
        <v>0</v>
      </c>
      <c r="K336" s="27">
        <v>7.5333333333333332</v>
      </c>
      <c r="L336" s="27">
        <v>1.37</v>
      </c>
      <c r="M336">
        <v>2.5</v>
      </c>
      <c r="N336">
        <v>1.1299999999999999</v>
      </c>
    </row>
    <row r="337" spans="1:18" hidden="1" x14ac:dyDescent="0.2">
      <c r="A337">
        <v>370</v>
      </c>
      <c r="B337" t="s">
        <v>945</v>
      </c>
      <c r="C337" s="22" t="s">
        <v>947</v>
      </c>
      <c r="D337">
        <v>0</v>
      </c>
      <c r="E337" s="24">
        <v>2</v>
      </c>
      <c r="F337" s="25">
        <v>58.38082191780822</v>
      </c>
      <c r="G337" s="26">
        <v>0</v>
      </c>
      <c r="H337" s="24">
        <v>1</v>
      </c>
      <c r="I337" s="27">
        <v>8</v>
      </c>
      <c r="J337" s="27">
        <v>0</v>
      </c>
      <c r="K337" s="27">
        <v>3.1</v>
      </c>
      <c r="L337">
        <v>-1.23</v>
      </c>
      <c r="M337">
        <v>2.96</v>
      </c>
      <c r="N337">
        <v>4.1899999999999995</v>
      </c>
      <c r="O337" t="s">
        <v>1732</v>
      </c>
      <c r="R337" t="s">
        <v>1732</v>
      </c>
    </row>
    <row r="338" spans="1:18" x14ac:dyDescent="0.2">
      <c r="A338">
        <v>423</v>
      </c>
      <c r="C338" s="22" t="s">
        <v>469</v>
      </c>
      <c r="D338">
        <v>0</v>
      </c>
      <c r="E338" s="24">
        <v>2</v>
      </c>
      <c r="F338" s="25">
        <v>65.405479452054792</v>
      </c>
      <c r="G338" s="26">
        <v>1</v>
      </c>
      <c r="H338" s="24">
        <v>1</v>
      </c>
      <c r="I338" s="27">
        <v>4</v>
      </c>
      <c r="J338" s="27">
        <v>0</v>
      </c>
      <c r="K338" s="27">
        <v>1.5333333333333301</v>
      </c>
      <c r="L338">
        <v>1.4</v>
      </c>
      <c r="M338">
        <v>3.69</v>
      </c>
      <c r="N338">
        <v>2.29</v>
      </c>
      <c r="O338" t="s">
        <v>1732</v>
      </c>
    </row>
    <row r="339" spans="1:18" x14ac:dyDescent="0.2">
      <c r="A339">
        <v>373</v>
      </c>
      <c r="C339" s="32" t="s">
        <v>469</v>
      </c>
      <c r="D339">
        <v>0</v>
      </c>
      <c r="E339" s="24">
        <v>1</v>
      </c>
      <c r="F339" s="25">
        <v>40.435616438356163</v>
      </c>
      <c r="G339" s="26">
        <v>1</v>
      </c>
      <c r="H339" s="24">
        <v>1</v>
      </c>
      <c r="I339" s="27">
        <v>6</v>
      </c>
      <c r="J339" s="27">
        <v>0</v>
      </c>
      <c r="K339" s="27">
        <v>0.16666666666666699</v>
      </c>
      <c r="L339">
        <v>1.42</v>
      </c>
      <c r="M339">
        <v>3.15</v>
      </c>
      <c r="N339">
        <v>1.73</v>
      </c>
      <c r="O339" t="s">
        <v>1732</v>
      </c>
    </row>
    <row r="340" spans="1:18" x14ac:dyDescent="0.2">
      <c r="A340">
        <v>152</v>
      </c>
      <c r="C340" s="22" t="s">
        <v>148</v>
      </c>
      <c r="D340">
        <v>0</v>
      </c>
      <c r="E340" s="24">
        <v>1</v>
      </c>
      <c r="F340" s="25">
        <v>73.599999999999994</v>
      </c>
      <c r="G340" s="26">
        <v>0</v>
      </c>
      <c r="H340" s="24">
        <v>1</v>
      </c>
      <c r="I340" s="27">
        <v>8.5</v>
      </c>
      <c r="J340" s="27">
        <v>0</v>
      </c>
      <c r="K340" s="27">
        <v>3.1333333333333333</v>
      </c>
      <c r="L340" s="27">
        <v>1.43</v>
      </c>
      <c r="M340" s="27">
        <v>2.96</v>
      </c>
      <c r="N340">
        <v>1.53</v>
      </c>
    </row>
    <row r="341" spans="1:18" hidden="1" x14ac:dyDescent="0.2">
      <c r="A341">
        <v>375</v>
      </c>
      <c r="B341" t="s">
        <v>958</v>
      </c>
      <c r="C341" s="22" t="s">
        <v>1731</v>
      </c>
      <c r="D341">
        <v>0</v>
      </c>
      <c r="E341" s="24">
        <v>2</v>
      </c>
      <c r="F341" s="25">
        <v>84.197260273972603</v>
      </c>
      <c r="G341" s="26">
        <v>0</v>
      </c>
      <c r="H341" s="24">
        <v>1</v>
      </c>
      <c r="I341" s="27">
        <v>7</v>
      </c>
      <c r="J341" s="27">
        <v>0</v>
      </c>
      <c r="K341" s="27">
        <v>3.1666666666666701</v>
      </c>
      <c r="L341" s="27">
        <v>1.607</v>
      </c>
      <c r="M341">
        <v>4.26</v>
      </c>
      <c r="N341">
        <v>2.6529999999999996</v>
      </c>
      <c r="O341" t="s">
        <v>1732</v>
      </c>
      <c r="R341" t="s">
        <v>1732</v>
      </c>
    </row>
    <row r="342" spans="1:18" x14ac:dyDescent="0.2">
      <c r="A342">
        <v>144</v>
      </c>
      <c r="C342" s="22" t="s">
        <v>1730</v>
      </c>
      <c r="D342">
        <v>0</v>
      </c>
      <c r="E342" s="24">
        <v>1</v>
      </c>
      <c r="F342" s="25">
        <v>40.441095890410956</v>
      </c>
      <c r="G342" s="26">
        <v>0</v>
      </c>
      <c r="H342" s="24">
        <v>1</v>
      </c>
      <c r="I342" s="27">
        <v>10</v>
      </c>
      <c r="J342" s="27">
        <v>0</v>
      </c>
      <c r="K342" s="27">
        <v>1.7333333333333334</v>
      </c>
      <c r="L342" s="27">
        <v>1.45</v>
      </c>
      <c r="M342" s="27">
        <v>4.5199999999999996</v>
      </c>
      <c r="N342">
        <v>3.0699999999999994</v>
      </c>
    </row>
    <row r="343" spans="1:18" x14ac:dyDescent="0.2">
      <c r="A343">
        <v>66</v>
      </c>
      <c r="C343" s="22" t="s">
        <v>289</v>
      </c>
      <c r="D343">
        <v>0</v>
      </c>
      <c r="E343" s="24">
        <v>1</v>
      </c>
      <c r="F343" s="25">
        <v>75.241095890410961</v>
      </c>
      <c r="G343" s="26">
        <v>0</v>
      </c>
      <c r="H343" s="24">
        <v>1</v>
      </c>
      <c r="I343" s="27">
        <v>8</v>
      </c>
      <c r="J343" s="27">
        <v>0</v>
      </c>
      <c r="K343" s="27">
        <v>0.76666666666666672</v>
      </c>
      <c r="L343">
        <v>1.49</v>
      </c>
      <c r="M343">
        <v>3.27</v>
      </c>
      <c r="N343">
        <v>1.78</v>
      </c>
    </row>
    <row r="344" spans="1:18" hidden="1" x14ac:dyDescent="0.2">
      <c r="A344">
        <v>378</v>
      </c>
      <c r="B344" t="s">
        <v>971</v>
      </c>
      <c r="C344" s="22" t="s">
        <v>976</v>
      </c>
      <c r="D344">
        <v>0</v>
      </c>
      <c r="E344" s="24">
        <v>2</v>
      </c>
      <c r="F344" s="25">
        <v>48.512328767123286</v>
      </c>
      <c r="G344" s="26">
        <v>1</v>
      </c>
      <c r="H344" s="24">
        <v>1</v>
      </c>
      <c r="I344" s="27">
        <v>5</v>
      </c>
      <c r="J344" s="27">
        <v>0</v>
      </c>
      <c r="K344" s="27">
        <v>7.7333333333333298</v>
      </c>
      <c r="L344" s="27">
        <v>2.512</v>
      </c>
      <c r="M344">
        <v>1.901</v>
      </c>
      <c r="N344">
        <v>-0.61099999999999999</v>
      </c>
      <c r="O344" t="s">
        <v>1732</v>
      </c>
      <c r="R344" t="s">
        <v>1732</v>
      </c>
    </row>
    <row r="345" spans="1:18" x14ac:dyDescent="0.2">
      <c r="A345">
        <v>164</v>
      </c>
      <c r="C345" s="22" t="s">
        <v>158</v>
      </c>
      <c r="D345">
        <v>0</v>
      </c>
      <c r="E345" s="24">
        <v>2</v>
      </c>
      <c r="F345" s="25">
        <v>69.139726027397259</v>
      </c>
      <c r="G345" s="26">
        <v>0</v>
      </c>
      <c r="H345" s="24">
        <v>1</v>
      </c>
      <c r="I345" s="27">
        <v>7</v>
      </c>
      <c r="J345" s="27">
        <v>0</v>
      </c>
      <c r="K345" s="27">
        <v>8.6333333333333329</v>
      </c>
      <c r="L345">
        <v>1.49</v>
      </c>
      <c r="M345">
        <v>3.15</v>
      </c>
      <c r="N345">
        <v>1.66</v>
      </c>
    </row>
    <row r="346" spans="1:18" hidden="1" x14ac:dyDescent="0.2">
      <c r="A346">
        <v>380</v>
      </c>
      <c r="B346" t="s">
        <v>980</v>
      </c>
      <c r="C346" s="22" t="s">
        <v>982</v>
      </c>
      <c r="D346">
        <v>0</v>
      </c>
      <c r="E346" s="24">
        <v>1</v>
      </c>
      <c r="F346" s="25">
        <v>88.873972602739727</v>
      </c>
      <c r="G346" s="26">
        <v>0</v>
      </c>
      <c r="H346" s="24">
        <v>1</v>
      </c>
      <c r="I346" s="27"/>
      <c r="J346" s="27">
        <v>0</v>
      </c>
      <c r="K346" s="27">
        <v>3.6333333333333302</v>
      </c>
      <c r="L346" s="27">
        <v>0</v>
      </c>
      <c r="M346">
        <v>3.34</v>
      </c>
      <c r="N346">
        <v>3.34</v>
      </c>
      <c r="O346" t="s">
        <v>1732</v>
      </c>
      <c r="R346" t="s">
        <v>1732</v>
      </c>
    </row>
    <row r="347" spans="1:18" x14ac:dyDescent="0.2">
      <c r="A347">
        <v>179</v>
      </c>
      <c r="C347" s="22" t="s">
        <v>158</v>
      </c>
      <c r="D347">
        <v>0</v>
      </c>
      <c r="E347" s="24">
        <v>2</v>
      </c>
      <c r="F347" s="25">
        <v>44.720547945205482</v>
      </c>
      <c r="G347" s="26">
        <v>1</v>
      </c>
      <c r="H347" s="24">
        <v>1</v>
      </c>
      <c r="I347" s="27">
        <v>8</v>
      </c>
      <c r="J347" s="27">
        <v>0</v>
      </c>
      <c r="K347" s="27">
        <v>12.633333333333333</v>
      </c>
      <c r="L347" s="27">
        <v>1.49</v>
      </c>
      <c r="M347">
        <v>2.38</v>
      </c>
      <c r="N347">
        <v>0.8899999999999999</v>
      </c>
    </row>
    <row r="348" spans="1:18" hidden="1" x14ac:dyDescent="0.2">
      <c r="A348">
        <v>382</v>
      </c>
      <c r="B348" t="s">
        <v>986</v>
      </c>
      <c r="C348" s="22" t="s">
        <v>987</v>
      </c>
      <c r="D348">
        <v>0</v>
      </c>
      <c r="E348" s="24">
        <v>2</v>
      </c>
      <c r="F348" s="25">
        <v>86.38630136986302</v>
      </c>
      <c r="G348" s="26">
        <v>0</v>
      </c>
      <c r="H348" s="24">
        <v>1</v>
      </c>
      <c r="I348" s="27">
        <v>7</v>
      </c>
      <c r="J348" s="27">
        <v>0</v>
      </c>
      <c r="K348" s="27">
        <v>3.9666666666666699</v>
      </c>
      <c r="L348">
        <v>0</v>
      </c>
      <c r="M348">
        <v>1.31</v>
      </c>
      <c r="N348">
        <v>1.31</v>
      </c>
      <c r="O348" t="s">
        <v>1732</v>
      </c>
      <c r="R348" t="s">
        <v>1732</v>
      </c>
    </row>
    <row r="349" spans="1:18" x14ac:dyDescent="0.2">
      <c r="A349">
        <v>193</v>
      </c>
      <c r="C349" s="22" t="s">
        <v>158</v>
      </c>
      <c r="D349">
        <v>0</v>
      </c>
      <c r="E349" s="24">
        <v>1</v>
      </c>
      <c r="F349" s="25">
        <v>71.846575342465755</v>
      </c>
      <c r="G349" s="26">
        <v>1</v>
      </c>
      <c r="H349" s="24">
        <v>1</v>
      </c>
      <c r="I349" s="27">
        <v>7</v>
      </c>
      <c r="J349" s="27">
        <v>0</v>
      </c>
      <c r="K349" s="27">
        <v>3.3666666666666667</v>
      </c>
      <c r="L349" s="27">
        <v>1.49</v>
      </c>
      <c r="M349">
        <v>2.58</v>
      </c>
      <c r="N349">
        <v>1.0900000000000001</v>
      </c>
    </row>
    <row r="350" spans="1:18" x14ac:dyDescent="0.2">
      <c r="A350">
        <v>242</v>
      </c>
      <c r="C350" s="22" t="s">
        <v>708</v>
      </c>
      <c r="D350">
        <v>0</v>
      </c>
      <c r="E350" s="24">
        <v>1</v>
      </c>
      <c r="F350" s="25">
        <v>63.38082191780822</v>
      </c>
      <c r="G350" s="26">
        <v>0</v>
      </c>
      <c r="H350" s="24">
        <v>1</v>
      </c>
      <c r="I350" s="27">
        <v>6</v>
      </c>
      <c r="J350" s="27">
        <v>0</v>
      </c>
      <c r="K350" s="27">
        <v>0.6</v>
      </c>
      <c r="L350">
        <v>1.5</v>
      </c>
      <c r="M350">
        <v>1.84</v>
      </c>
      <c r="N350">
        <v>0.34000000000000008</v>
      </c>
    </row>
    <row r="351" spans="1:18" x14ac:dyDescent="0.2">
      <c r="A351">
        <v>490</v>
      </c>
      <c r="C351" s="22" t="s">
        <v>889</v>
      </c>
      <c r="D351">
        <v>0</v>
      </c>
      <c r="E351" s="24">
        <v>2</v>
      </c>
      <c r="F351" s="25">
        <v>24.021917808219179</v>
      </c>
      <c r="G351" s="26">
        <v>0</v>
      </c>
      <c r="H351" s="24">
        <v>1</v>
      </c>
      <c r="I351" s="27">
        <v>5</v>
      </c>
      <c r="J351" s="27">
        <v>0</v>
      </c>
      <c r="K351" s="27">
        <v>0.23333333333333334</v>
      </c>
      <c r="L351" s="27">
        <v>1.5</v>
      </c>
      <c r="M351">
        <v>2.97</v>
      </c>
      <c r="N351">
        <v>1.4700000000000002</v>
      </c>
      <c r="O351" t="s">
        <v>1732</v>
      </c>
    </row>
    <row r="352" spans="1:18" x14ac:dyDescent="0.2">
      <c r="A352">
        <v>325</v>
      </c>
      <c r="C352" s="22" t="s">
        <v>158</v>
      </c>
      <c r="D352">
        <v>0</v>
      </c>
      <c r="E352" s="24">
        <v>1</v>
      </c>
      <c r="F352" s="25">
        <v>27.213698630136985</v>
      </c>
      <c r="G352" s="26">
        <v>0</v>
      </c>
      <c r="H352" s="24">
        <v>1</v>
      </c>
      <c r="I352" s="27"/>
      <c r="J352" s="27">
        <v>0</v>
      </c>
      <c r="K352" s="27">
        <v>19.533333333333335</v>
      </c>
      <c r="L352">
        <v>1.52</v>
      </c>
      <c r="M352">
        <v>3.77</v>
      </c>
      <c r="N352">
        <v>2.25</v>
      </c>
    </row>
    <row r="353" spans="1:18" x14ac:dyDescent="0.2">
      <c r="A353">
        <v>156</v>
      </c>
      <c r="C353" s="22" t="s">
        <v>158</v>
      </c>
      <c r="D353">
        <v>0</v>
      </c>
      <c r="E353" s="24">
        <v>2</v>
      </c>
      <c r="F353" s="25">
        <v>85.416438356164377</v>
      </c>
      <c r="G353" s="26">
        <v>0</v>
      </c>
      <c r="H353" s="24">
        <v>1</v>
      </c>
      <c r="I353" s="27">
        <v>6</v>
      </c>
      <c r="J353" s="27">
        <v>0</v>
      </c>
      <c r="K353" s="27">
        <v>3.9666666666666668</v>
      </c>
      <c r="L353" s="27">
        <v>1.55</v>
      </c>
      <c r="M353">
        <v>3.21</v>
      </c>
      <c r="N353">
        <v>1.66</v>
      </c>
    </row>
    <row r="354" spans="1:18" x14ac:dyDescent="0.2">
      <c r="A354">
        <v>432</v>
      </c>
      <c r="C354" s="22" t="s">
        <v>889</v>
      </c>
      <c r="D354">
        <v>0</v>
      </c>
      <c r="E354" s="24">
        <v>2</v>
      </c>
      <c r="F354" s="25">
        <v>68.246575342465746</v>
      </c>
      <c r="G354" s="26">
        <v>0</v>
      </c>
      <c r="H354" s="24">
        <v>1</v>
      </c>
      <c r="I354" s="27">
        <v>7</v>
      </c>
      <c r="J354" s="27">
        <v>0</v>
      </c>
      <c r="K354" s="27">
        <v>3.1</v>
      </c>
      <c r="L354">
        <v>1.55</v>
      </c>
      <c r="M354">
        <v>2.75</v>
      </c>
      <c r="N354">
        <v>1.2</v>
      </c>
      <c r="O354" t="s">
        <v>1732</v>
      </c>
    </row>
    <row r="355" spans="1:18" hidden="1" x14ac:dyDescent="0.2">
      <c r="A355">
        <v>389</v>
      </c>
      <c r="B355" t="s">
        <v>1015</v>
      </c>
      <c r="C355" s="22" t="s">
        <v>1017</v>
      </c>
      <c r="D355">
        <v>0</v>
      </c>
      <c r="E355" s="24">
        <v>1</v>
      </c>
      <c r="F355" s="25">
        <v>41.07123287671233</v>
      </c>
      <c r="G355" s="26">
        <v>0</v>
      </c>
      <c r="H355" s="24">
        <v>1</v>
      </c>
      <c r="I355" s="27">
        <v>5</v>
      </c>
      <c r="J355" s="27">
        <v>0</v>
      </c>
      <c r="K355" s="27">
        <v>2.7333333333333298</v>
      </c>
      <c r="L355">
        <v>1.69</v>
      </c>
      <c r="M355">
        <v>3.78</v>
      </c>
      <c r="N355">
        <v>2.09</v>
      </c>
      <c r="O355" t="s">
        <v>1732</v>
      </c>
      <c r="R355" t="s">
        <v>1732</v>
      </c>
    </row>
    <row r="356" spans="1:18" x14ac:dyDescent="0.2">
      <c r="A356">
        <v>408</v>
      </c>
      <c r="C356" s="22" t="s">
        <v>889</v>
      </c>
      <c r="D356">
        <v>0</v>
      </c>
      <c r="E356" s="24">
        <v>2</v>
      </c>
      <c r="F356" s="25">
        <v>27.69041095890411</v>
      </c>
      <c r="G356" s="26">
        <v>0</v>
      </c>
      <c r="H356" s="24">
        <v>1</v>
      </c>
      <c r="I356" s="27">
        <v>8</v>
      </c>
      <c r="J356" s="27">
        <v>0</v>
      </c>
      <c r="K356" s="27">
        <v>3.1333333333333302</v>
      </c>
      <c r="L356">
        <v>1.61</v>
      </c>
      <c r="M356">
        <v>3.77</v>
      </c>
      <c r="N356">
        <v>2.16</v>
      </c>
      <c r="O356" t="s">
        <v>1732</v>
      </c>
    </row>
    <row r="357" spans="1:18" x14ac:dyDescent="0.2">
      <c r="A357">
        <v>319</v>
      </c>
      <c r="C357" s="22" t="s">
        <v>158</v>
      </c>
      <c r="D357">
        <v>0</v>
      </c>
      <c r="E357" s="24">
        <v>2</v>
      </c>
      <c r="F357" s="25">
        <v>47.07123287671233</v>
      </c>
      <c r="G357" s="26">
        <v>1</v>
      </c>
      <c r="H357" s="24">
        <v>1</v>
      </c>
      <c r="I357" s="27"/>
      <c r="J357" s="27">
        <v>0</v>
      </c>
      <c r="K357" s="27">
        <v>14</v>
      </c>
      <c r="L357">
        <v>1.657</v>
      </c>
      <c r="M357">
        <v>3.51</v>
      </c>
      <c r="N357">
        <v>1.8529999999999998</v>
      </c>
    </row>
    <row r="358" spans="1:18" hidden="1" x14ac:dyDescent="0.2">
      <c r="A358">
        <v>392</v>
      </c>
      <c r="B358" t="s">
        <v>1029</v>
      </c>
      <c r="C358" s="22" t="s">
        <v>1033</v>
      </c>
      <c r="D358">
        <v>0</v>
      </c>
      <c r="E358" s="24">
        <v>2</v>
      </c>
      <c r="F358" s="25">
        <v>77.884931506849313</v>
      </c>
      <c r="G358" s="26">
        <v>1</v>
      </c>
      <c r="H358" s="24">
        <v>1</v>
      </c>
      <c r="I358" s="27">
        <v>8.5</v>
      </c>
      <c r="J358" s="27">
        <v>0</v>
      </c>
      <c r="K358" s="27">
        <v>2.8</v>
      </c>
      <c r="L358" s="27">
        <v>1.891</v>
      </c>
      <c r="M358">
        <v>4.5679999999999996</v>
      </c>
      <c r="N358">
        <v>2.6769999999999996</v>
      </c>
      <c r="O358" t="s">
        <v>1732</v>
      </c>
      <c r="R358" t="s">
        <v>1732</v>
      </c>
    </row>
    <row r="359" spans="1:18" x14ac:dyDescent="0.2">
      <c r="A359">
        <v>365</v>
      </c>
      <c r="C359" s="22" t="s">
        <v>889</v>
      </c>
      <c r="D359">
        <v>0</v>
      </c>
      <c r="E359" s="24">
        <v>2</v>
      </c>
      <c r="F359" s="25">
        <v>75.147945205479445</v>
      </c>
      <c r="G359" s="26">
        <v>0</v>
      </c>
      <c r="H359" s="24">
        <v>1</v>
      </c>
      <c r="I359" s="27">
        <v>4.5</v>
      </c>
      <c r="J359" s="27">
        <v>0</v>
      </c>
      <c r="K359" s="27">
        <v>2.8</v>
      </c>
      <c r="L359">
        <v>1.7</v>
      </c>
      <c r="M359">
        <v>4.08</v>
      </c>
      <c r="N359">
        <v>2.38</v>
      </c>
    </row>
    <row r="360" spans="1:18" hidden="1" x14ac:dyDescent="0.2">
      <c r="A360">
        <v>394</v>
      </c>
      <c r="B360" t="s">
        <v>1040</v>
      </c>
      <c r="C360" s="22" t="s">
        <v>1042</v>
      </c>
      <c r="D360">
        <v>0</v>
      </c>
      <c r="E360" s="24">
        <v>2</v>
      </c>
      <c r="F360" s="25">
        <v>47.761643835616439</v>
      </c>
      <c r="G360" s="26">
        <v>1</v>
      </c>
      <c r="H360" s="24">
        <v>1</v>
      </c>
      <c r="I360" s="27">
        <v>6</v>
      </c>
      <c r="J360" s="27">
        <v>0</v>
      </c>
      <c r="K360" s="27">
        <v>2.1</v>
      </c>
      <c r="L360">
        <v>1.87</v>
      </c>
      <c r="M360">
        <v>2.62</v>
      </c>
      <c r="N360">
        <v>0.75</v>
      </c>
      <c r="O360" t="s">
        <v>1732</v>
      </c>
      <c r="R360" t="s">
        <v>1732</v>
      </c>
    </row>
    <row r="361" spans="1:18" hidden="1" x14ac:dyDescent="0.2">
      <c r="A361">
        <v>395</v>
      </c>
      <c r="B361" t="s">
        <v>1045</v>
      </c>
      <c r="C361" s="22" t="s">
        <v>770</v>
      </c>
      <c r="D361">
        <v>0</v>
      </c>
      <c r="E361" s="24">
        <v>1</v>
      </c>
      <c r="F361" s="25">
        <v>92.438356164383563</v>
      </c>
      <c r="G361" s="26">
        <v>0</v>
      </c>
      <c r="H361" s="24">
        <v>1</v>
      </c>
      <c r="I361" s="27">
        <v>5</v>
      </c>
      <c r="J361" s="27">
        <v>0</v>
      </c>
      <c r="K361" s="27">
        <v>3.1</v>
      </c>
      <c r="L361">
        <v>0.98</v>
      </c>
      <c r="M361">
        <v>2.94</v>
      </c>
      <c r="N361">
        <v>1.96</v>
      </c>
      <c r="O361" t="s">
        <v>1732</v>
      </c>
      <c r="R361" t="s">
        <v>1732</v>
      </c>
    </row>
    <row r="362" spans="1:18" x14ac:dyDescent="0.2">
      <c r="A362">
        <v>367</v>
      </c>
      <c r="C362" s="22" t="s">
        <v>933</v>
      </c>
      <c r="D362">
        <v>0</v>
      </c>
      <c r="E362" s="24">
        <v>2</v>
      </c>
      <c r="F362" s="25">
        <v>59.369863013698627</v>
      </c>
      <c r="G362" s="26">
        <v>1</v>
      </c>
      <c r="H362" s="24">
        <v>1</v>
      </c>
      <c r="I362" s="27">
        <v>6</v>
      </c>
      <c r="J362" s="27">
        <v>0</v>
      </c>
      <c r="K362" s="27">
        <v>3.1666666666666701</v>
      </c>
      <c r="L362">
        <v>1.75</v>
      </c>
      <c r="M362">
        <v>2.5</v>
      </c>
      <c r="N362">
        <v>0.75</v>
      </c>
      <c r="O362" t="s">
        <v>1732</v>
      </c>
    </row>
    <row r="363" spans="1:18" x14ac:dyDescent="0.2">
      <c r="A363">
        <v>450</v>
      </c>
      <c r="C363" s="22" t="s">
        <v>158</v>
      </c>
      <c r="D363">
        <v>0</v>
      </c>
      <c r="E363" s="24">
        <v>2</v>
      </c>
      <c r="F363" s="25">
        <v>63.61917808219178</v>
      </c>
      <c r="G363" s="26">
        <v>1</v>
      </c>
      <c r="H363" s="24">
        <v>1</v>
      </c>
      <c r="I363" s="27">
        <v>7</v>
      </c>
      <c r="J363" s="27">
        <v>0</v>
      </c>
      <c r="K363" s="27">
        <v>47.333333333333336</v>
      </c>
      <c r="L363" s="27">
        <v>1.79</v>
      </c>
      <c r="M363">
        <v>2.0619999999999998</v>
      </c>
      <c r="N363">
        <v>0.2719999999999998</v>
      </c>
    </row>
    <row r="364" spans="1:18" hidden="1" x14ac:dyDescent="0.2">
      <c r="A364">
        <v>399</v>
      </c>
      <c r="B364" t="s">
        <v>1058</v>
      </c>
      <c r="C364" s="22" t="s">
        <v>1060</v>
      </c>
      <c r="D364">
        <v>0</v>
      </c>
      <c r="E364" s="24">
        <v>2</v>
      </c>
      <c r="F364" s="25">
        <v>83.93424657534247</v>
      </c>
      <c r="G364" s="26">
        <v>1</v>
      </c>
      <c r="H364" s="24">
        <v>1</v>
      </c>
      <c r="I364" s="27">
        <v>5</v>
      </c>
      <c r="J364" s="27">
        <v>0</v>
      </c>
      <c r="K364" s="27">
        <v>3.7333333333333298</v>
      </c>
      <c r="L364" s="27">
        <v>1.43</v>
      </c>
      <c r="M364">
        <v>2.33</v>
      </c>
      <c r="N364">
        <v>0.90000000000000013</v>
      </c>
      <c r="O364" t="s">
        <v>1732</v>
      </c>
      <c r="R364" t="s">
        <v>1732</v>
      </c>
    </row>
    <row r="365" spans="1:18" x14ac:dyDescent="0.2">
      <c r="A365">
        <v>366</v>
      </c>
      <c r="C365" s="22" t="s">
        <v>931</v>
      </c>
      <c r="D365">
        <v>0</v>
      </c>
      <c r="E365" s="24">
        <v>2</v>
      </c>
      <c r="F365" s="25">
        <v>99.704109589041096</v>
      </c>
      <c r="G365" s="26">
        <v>0</v>
      </c>
      <c r="H365" s="24">
        <v>1</v>
      </c>
      <c r="I365" s="27">
        <v>5.5</v>
      </c>
      <c r="J365" s="27">
        <v>0</v>
      </c>
      <c r="K365" s="27">
        <v>5.93333333333333</v>
      </c>
      <c r="L365" s="27">
        <v>1.8140000000000001</v>
      </c>
      <c r="M365">
        <v>3.1419999999999999</v>
      </c>
      <c r="N365">
        <v>1.3279999999999998</v>
      </c>
      <c r="O365" t="s">
        <v>1732</v>
      </c>
    </row>
    <row r="366" spans="1:18" x14ac:dyDescent="0.2">
      <c r="A366">
        <v>510</v>
      </c>
      <c r="C366" s="22" t="s">
        <v>469</v>
      </c>
      <c r="D366">
        <v>0</v>
      </c>
      <c r="E366" s="24">
        <v>1</v>
      </c>
      <c r="F366" s="25">
        <v>51.821917808219176</v>
      </c>
      <c r="G366" s="26">
        <v>1</v>
      </c>
      <c r="H366" s="24">
        <v>1</v>
      </c>
      <c r="I366" s="27">
        <v>5.5</v>
      </c>
      <c r="J366" s="27">
        <v>0</v>
      </c>
      <c r="K366" s="27" t="s">
        <v>1729</v>
      </c>
      <c r="L366" s="27">
        <v>1.82</v>
      </c>
      <c r="M366">
        <v>2.27</v>
      </c>
      <c r="N366">
        <v>0.44999999999999996</v>
      </c>
      <c r="O366" t="s">
        <v>1732</v>
      </c>
    </row>
    <row r="367" spans="1:18" hidden="1" x14ac:dyDescent="0.2">
      <c r="A367">
        <v>402</v>
      </c>
      <c r="B367" t="s">
        <v>1068</v>
      </c>
      <c r="C367" s="22" t="s">
        <v>1074</v>
      </c>
      <c r="D367">
        <v>0</v>
      </c>
      <c r="E367" s="24">
        <v>2</v>
      </c>
      <c r="F367" s="25">
        <v>69.742465753424653</v>
      </c>
      <c r="G367" s="26">
        <v>1</v>
      </c>
      <c r="H367" s="24">
        <v>1</v>
      </c>
      <c r="I367" s="27">
        <v>4</v>
      </c>
      <c r="J367" s="27">
        <v>0</v>
      </c>
      <c r="K367" s="27">
        <v>14.4</v>
      </c>
      <c r="L367" s="27">
        <v>1.82</v>
      </c>
      <c r="M367">
        <v>2.68</v>
      </c>
      <c r="N367">
        <v>0.8600000000000001</v>
      </c>
      <c r="O367" t="s">
        <v>1732</v>
      </c>
      <c r="R367" t="s">
        <v>1732</v>
      </c>
    </row>
    <row r="368" spans="1:18" hidden="1" x14ac:dyDescent="0.2">
      <c r="A368">
        <v>403</v>
      </c>
      <c r="B368" t="s">
        <v>1077</v>
      </c>
      <c r="C368" s="22" t="s">
        <v>1081</v>
      </c>
      <c r="D368">
        <v>0</v>
      </c>
      <c r="E368" s="24">
        <v>1</v>
      </c>
      <c r="F368" s="25">
        <v>80.136986301369859</v>
      </c>
      <c r="G368" s="26">
        <v>1</v>
      </c>
      <c r="H368" s="24">
        <v>1</v>
      </c>
      <c r="I368" s="27">
        <v>4.5</v>
      </c>
      <c r="J368" s="27">
        <v>0</v>
      </c>
      <c r="K368" s="27">
        <v>6.1</v>
      </c>
      <c r="L368" s="27">
        <v>3.2160000000000002</v>
      </c>
      <c r="M368">
        <v>4.399</v>
      </c>
      <c r="N368">
        <v>1.1829999999999998</v>
      </c>
      <c r="O368" t="s">
        <v>1732</v>
      </c>
      <c r="R368" t="s">
        <v>1732</v>
      </c>
    </row>
    <row r="369" spans="1:18" x14ac:dyDescent="0.2">
      <c r="A369">
        <v>180</v>
      </c>
      <c r="C369" s="22" t="s">
        <v>158</v>
      </c>
      <c r="D369">
        <v>0</v>
      </c>
      <c r="E369" s="24">
        <v>2</v>
      </c>
      <c r="F369" s="25">
        <v>66.597260273972609</v>
      </c>
      <c r="G369" s="26">
        <v>0</v>
      </c>
      <c r="H369" s="24">
        <v>1</v>
      </c>
      <c r="I369" s="27">
        <v>8</v>
      </c>
      <c r="J369" s="27">
        <v>0</v>
      </c>
      <c r="K369" s="27">
        <v>74.466666666666669</v>
      </c>
      <c r="L369" s="27">
        <v>1.83</v>
      </c>
      <c r="M369">
        <v>4.41</v>
      </c>
      <c r="N369">
        <v>2.58</v>
      </c>
    </row>
    <row r="370" spans="1:18" x14ac:dyDescent="0.2">
      <c r="A370">
        <v>333</v>
      </c>
      <c r="C370" s="22" t="s">
        <v>148</v>
      </c>
      <c r="D370">
        <v>0</v>
      </c>
      <c r="E370" s="24">
        <v>1</v>
      </c>
      <c r="F370" s="25">
        <v>66.887671232876713</v>
      </c>
      <c r="G370" s="26">
        <v>0</v>
      </c>
      <c r="H370" s="24">
        <v>1</v>
      </c>
      <c r="J370" s="27">
        <v>0</v>
      </c>
      <c r="K370" s="27">
        <v>0.23333333333333334</v>
      </c>
      <c r="L370">
        <v>1.8759999999999999</v>
      </c>
      <c r="M370" s="23">
        <v>3.1</v>
      </c>
      <c r="N370">
        <v>1.2240000000000002</v>
      </c>
    </row>
    <row r="371" spans="1:18" x14ac:dyDescent="0.2">
      <c r="A371">
        <v>481</v>
      </c>
      <c r="C371" s="22" t="s">
        <v>158</v>
      </c>
      <c r="D371">
        <v>0</v>
      </c>
      <c r="E371" s="24">
        <v>1</v>
      </c>
      <c r="F371" s="25">
        <v>58.56986301369863</v>
      </c>
      <c r="G371" s="26">
        <v>1</v>
      </c>
      <c r="H371" s="24">
        <v>1</v>
      </c>
      <c r="I371" s="27">
        <v>4.5</v>
      </c>
      <c r="J371" s="27">
        <v>0</v>
      </c>
      <c r="K371" s="27">
        <v>4.0333333333333332</v>
      </c>
      <c r="L371" s="27">
        <v>1.89</v>
      </c>
      <c r="M371" s="27">
        <v>2.88</v>
      </c>
      <c r="N371">
        <v>0.99</v>
      </c>
    </row>
    <row r="372" spans="1:18" x14ac:dyDescent="0.2">
      <c r="A372">
        <v>176</v>
      </c>
      <c r="C372" s="22" t="s">
        <v>158</v>
      </c>
      <c r="D372">
        <v>0</v>
      </c>
      <c r="E372" s="24">
        <v>2</v>
      </c>
      <c r="F372" s="25">
        <v>57.476712328767121</v>
      </c>
      <c r="G372" s="26">
        <v>0</v>
      </c>
      <c r="H372" s="24">
        <v>1</v>
      </c>
      <c r="I372" s="27">
        <v>8</v>
      </c>
      <c r="J372" s="27">
        <v>0</v>
      </c>
      <c r="K372" s="27">
        <v>3.1666666666666665</v>
      </c>
      <c r="L372" s="27">
        <v>1.9</v>
      </c>
      <c r="M372">
        <v>2.7570000000000001</v>
      </c>
      <c r="N372">
        <v>0.85700000000000021</v>
      </c>
    </row>
    <row r="373" spans="1:18" x14ac:dyDescent="0.2">
      <c r="A373">
        <v>369</v>
      </c>
      <c r="C373" s="22" t="s">
        <v>889</v>
      </c>
      <c r="D373">
        <v>0</v>
      </c>
      <c r="E373" s="24">
        <v>2</v>
      </c>
      <c r="F373" s="25">
        <v>34.389041095890413</v>
      </c>
      <c r="G373" s="26">
        <v>0</v>
      </c>
      <c r="H373" s="24">
        <v>1</v>
      </c>
      <c r="I373" s="27">
        <v>8</v>
      </c>
      <c r="J373" s="27">
        <v>0</v>
      </c>
      <c r="K373" s="27">
        <v>0.266666666666667</v>
      </c>
      <c r="L373">
        <v>1.9</v>
      </c>
      <c r="M373">
        <v>3.11</v>
      </c>
      <c r="N373">
        <v>1.21</v>
      </c>
      <c r="O373" t="s">
        <v>1732</v>
      </c>
    </row>
    <row r="374" spans="1:18" x14ac:dyDescent="0.2">
      <c r="A374">
        <v>413</v>
      </c>
      <c r="C374" s="22" t="s">
        <v>889</v>
      </c>
      <c r="D374">
        <v>0</v>
      </c>
      <c r="E374" s="24">
        <v>1</v>
      </c>
      <c r="F374" s="25">
        <v>51.61643835616438</v>
      </c>
      <c r="G374" s="26">
        <v>0</v>
      </c>
      <c r="H374" s="24">
        <v>1</v>
      </c>
      <c r="I374" s="27">
        <v>6.5</v>
      </c>
      <c r="J374" s="27">
        <v>0</v>
      </c>
      <c r="K374" s="27">
        <v>5.8333333333333304</v>
      </c>
      <c r="L374">
        <v>1.9</v>
      </c>
      <c r="M374">
        <v>3.03</v>
      </c>
      <c r="N374">
        <v>1.1299999999999999</v>
      </c>
      <c r="O374" t="s">
        <v>1732</v>
      </c>
    </row>
    <row r="375" spans="1:18" x14ac:dyDescent="0.2">
      <c r="A375">
        <v>379</v>
      </c>
      <c r="C375" s="22" t="s">
        <v>469</v>
      </c>
      <c r="D375">
        <v>0</v>
      </c>
      <c r="E375" s="24">
        <v>2</v>
      </c>
      <c r="F375" s="25">
        <v>58.126027397260273</v>
      </c>
      <c r="G375" s="26">
        <v>1</v>
      </c>
      <c r="H375" s="24">
        <v>1</v>
      </c>
      <c r="I375" s="27">
        <v>8</v>
      </c>
      <c r="J375" s="27">
        <v>0</v>
      </c>
      <c r="K375" s="27">
        <v>2.93333333333333</v>
      </c>
      <c r="L375">
        <v>1.96</v>
      </c>
      <c r="M375">
        <v>4.3</v>
      </c>
      <c r="N375">
        <v>2.34</v>
      </c>
      <c r="O375" t="s">
        <v>1732</v>
      </c>
    </row>
    <row r="376" spans="1:18" x14ac:dyDescent="0.2">
      <c r="A376">
        <v>460</v>
      </c>
      <c r="C376" s="22" t="s">
        <v>1293</v>
      </c>
      <c r="D376">
        <v>0</v>
      </c>
      <c r="E376" s="24">
        <v>2</v>
      </c>
      <c r="F376" s="25">
        <v>57.035616438356165</v>
      </c>
      <c r="G376" s="26">
        <v>1</v>
      </c>
      <c r="H376" s="24">
        <v>1</v>
      </c>
      <c r="I376" s="27">
        <v>6</v>
      </c>
      <c r="J376" s="27">
        <v>0</v>
      </c>
      <c r="K376" s="27" t="s">
        <v>1729</v>
      </c>
      <c r="L376" s="27">
        <v>1.99</v>
      </c>
      <c r="M376" s="23">
        <v>1.94</v>
      </c>
      <c r="N376">
        <v>-5.0000000000000044E-2</v>
      </c>
    </row>
    <row r="377" spans="1:18" x14ac:dyDescent="0.2">
      <c r="A377">
        <v>405</v>
      </c>
      <c r="C377" s="22" t="s">
        <v>931</v>
      </c>
      <c r="D377">
        <v>0</v>
      </c>
      <c r="E377" s="24">
        <v>1</v>
      </c>
      <c r="F377" s="25">
        <v>45.778082191780825</v>
      </c>
      <c r="G377" s="26">
        <v>0</v>
      </c>
      <c r="H377" s="24">
        <v>1</v>
      </c>
      <c r="I377" s="27">
        <v>3.5</v>
      </c>
      <c r="J377" s="27">
        <v>0</v>
      </c>
      <c r="K377" s="27">
        <v>1.7666666666666699</v>
      </c>
      <c r="L377" s="27">
        <v>2</v>
      </c>
      <c r="M377">
        <v>3.33</v>
      </c>
      <c r="N377">
        <v>1.33</v>
      </c>
      <c r="O377" t="s">
        <v>1732</v>
      </c>
    </row>
    <row r="378" spans="1:18" x14ac:dyDescent="0.2">
      <c r="A378">
        <v>111</v>
      </c>
      <c r="C378" s="22" t="s">
        <v>158</v>
      </c>
      <c r="D378">
        <v>0</v>
      </c>
      <c r="E378" s="24">
        <v>2</v>
      </c>
      <c r="F378" s="25">
        <v>50.747945205479454</v>
      </c>
      <c r="G378" s="26">
        <v>1</v>
      </c>
      <c r="H378" s="24">
        <v>1</v>
      </c>
      <c r="I378" s="27">
        <v>8.5</v>
      </c>
      <c r="J378" s="27">
        <v>0</v>
      </c>
      <c r="K378" s="27">
        <v>60.93333333333333</v>
      </c>
      <c r="L378">
        <v>2.02</v>
      </c>
      <c r="M378">
        <v>3.46</v>
      </c>
      <c r="N378">
        <v>1.44</v>
      </c>
    </row>
    <row r="379" spans="1:18" hidden="1" x14ac:dyDescent="0.2">
      <c r="A379">
        <v>415</v>
      </c>
      <c r="B379" t="s">
        <v>1124</v>
      </c>
      <c r="C379" s="22" t="s">
        <v>1126</v>
      </c>
      <c r="D379">
        <v>0</v>
      </c>
      <c r="E379" s="24">
        <v>1</v>
      </c>
      <c r="F379" s="25">
        <v>67.789041095890411</v>
      </c>
      <c r="G379" s="26">
        <v>1</v>
      </c>
      <c r="H379" s="24">
        <v>1</v>
      </c>
      <c r="I379" s="27">
        <v>4</v>
      </c>
      <c r="J379" s="27">
        <v>0</v>
      </c>
      <c r="K379" s="27">
        <v>2.2000000000000002</v>
      </c>
      <c r="L379">
        <v>2.36</v>
      </c>
      <c r="M379">
        <v>3.51</v>
      </c>
      <c r="N379">
        <v>1.1499999999999999</v>
      </c>
      <c r="O379" t="s">
        <v>1732</v>
      </c>
      <c r="R379" t="s">
        <v>1732</v>
      </c>
    </row>
    <row r="380" spans="1:18" x14ac:dyDescent="0.2">
      <c r="A380">
        <v>139</v>
      </c>
      <c r="C380" s="22" t="s">
        <v>158</v>
      </c>
      <c r="D380">
        <v>0</v>
      </c>
      <c r="E380" s="24">
        <v>2</v>
      </c>
      <c r="F380" s="25">
        <v>56.863013698630134</v>
      </c>
      <c r="G380" s="26">
        <v>1</v>
      </c>
      <c r="H380" s="24">
        <v>1</v>
      </c>
      <c r="I380" s="27">
        <v>7</v>
      </c>
      <c r="J380" s="27">
        <v>0</v>
      </c>
      <c r="K380" s="27">
        <v>69.666666666666671</v>
      </c>
      <c r="L380" s="27">
        <v>2.0299999999999998</v>
      </c>
      <c r="M380">
        <v>3.23</v>
      </c>
      <c r="N380">
        <v>1.2000000000000002</v>
      </c>
    </row>
    <row r="381" spans="1:18" x14ac:dyDescent="0.2">
      <c r="A381">
        <v>425</v>
      </c>
      <c r="C381" s="22" t="s">
        <v>1164</v>
      </c>
      <c r="D381">
        <v>0</v>
      </c>
      <c r="E381" s="24">
        <v>2</v>
      </c>
      <c r="F381" s="25">
        <v>76.556164383561651</v>
      </c>
      <c r="G381" s="26">
        <v>1</v>
      </c>
      <c r="H381" s="24">
        <v>1</v>
      </c>
      <c r="I381" s="27">
        <v>5</v>
      </c>
      <c r="J381" s="27">
        <v>0</v>
      </c>
      <c r="K381" s="27">
        <v>3.56666666666667</v>
      </c>
      <c r="L381">
        <v>2.04</v>
      </c>
      <c r="M381">
        <v>2.52</v>
      </c>
      <c r="N381">
        <v>0.48</v>
      </c>
      <c r="O381" t="s">
        <v>1732</v>
      </c>
    </row>
    <row r="382" spans="1:18" x14ac:dyDescent="0.2">
      <c r="A382">
        <v>397</v>
      </c>
      <c r="C382" s="22" t="s">
        <v>889</v>
      </c>
      <c r="D382">
        <v>0</v>
      </c>
      <c r="E382" s="24">
        <v>2</v>
      </c>
      <c r="F382" s="25">
        <v>69.197260273972603</v>
      </c>
      <c r="G382" s="26">
        <v>0</v>
      </c>
      <c r="H382" s="24">
        <v>1</v>
      </c>
      <c r="I382" s="27">
        <v>8</v>
      </c>
      <c r="J382" s="27">
        <v>0</v>
      </c>
      <c r="K382" s="27">
        <v>2.9</v>
      </c>
      <c r="L382">
        <v>2.14</v>
      </c>
      <c r="M382">
        <v>2.95</v>
      </c>
      <c r="N382">
        <v>0.81</v>
      </c>
      <c r="O382" t="s">
        <v>1732</v>
      </c>
    </row>
    <row r="383" spans="1:18" hidden="1" x14ac:dyDescent="0.2">
      <c r="A383">
        <v>420</v>
      </c>
      <c r="B383" t="s">
        <v>1141</v>
      </c>
      <c r="C383" s="22" t="s">
        <v>1145</v>
      </c>
      <c r="D383">
        <v>0</v>
      </c>
      <c r="E383" s="24">
        <v>1</v>
      </c>
      <c r="F383" s="25">
        <v>71.175342465753431</v>
      </c>
      <c r="G383" s="26">
        <v>0</v>
      </c>
      <c r="H383" s="24">
        <v>1</v>
      </c>
      <c r="I383" s="27">
        <v>7</v>
      </c>
      <c r="J383" s="27">
        <v>0</v>
      </c>
      <c r="K383" s="27">
        <v>3.5333333333333301</v>
      </c>
      <c r="L383" s="27">
        <v>0</v>
      </c>
      <c r="M383">
        <v>1.69</v>
      </c>
      <c r="N383">
        <v>1.69</v>
      </c>
      <c r="O383" t="s">
        <v>1732</v>
      </c>
      <c r="R383" t="s">
        <v>1732</v>
      </c>
    </row>
    <row r="384" spans="1:18" hidden="1" x14ac:dyDescent="0.2">
      <c r="A384">
        <v>421</v>
      </c>
      <c r="B384" t="s">
        <v>1146</v>
      </c>
      <c r="C384" s="22" t="s">
        <v>1147</v>
      </c>
      <c r="D384">
        <v>0</v>
      </c>
      <c r="E384" s="24">
        <v>2</v>
      </c>
      <c r="F384" s="25">
        <v>69.038356164383558</v>
      </c>
      <c r="G384" s="26">
        <v>1</v>
      </c>
      <c r="H384" s="24">
        <v>1</v>
      </c>
      <c r="I384" s="27">
        <v>7</v>
      </c>
      <c r="J384" s="27">
        <v>0</v>
      </c>
      <c r="K384" s="27">
        <v>3.3333333333333299</v>
      </c>
      <c r="L384">
        <v>2.88</v>
      </c>
      <c r="M384">
        <v>3.65</v>
      </c>
      <c r="N384">
        <v>0.77</v>
      </c>
      <c r="O384" t="s">
        <v>1732</v>
      </c>
      <c r="R384" t="s">
        <v>1732</v>
      </c>
    </row>
    <row r="385" spans="1:18" hidden="1" x14ac:dyDescent="0.2">
      <c r="A385">
        <v>422</v>
      </c>
      <c r="B385" t="s">
        <v>1148</v>
      </c>
      <c r="C385" s="22" t="s">
        <v>1152</v>
      </c>
      <c r="D385">
        <v>0</v>
      </c>
      <c r="E385" s="24">
        <v>2</v>
      </c>
      <c r="F385" s="25">
        <v>77.742465753424653</v>
      </c>
      <c r="G385" s="26">
        <v>1</v>
      </c>
      <c r="H385" s="24">
        <v>1</v>
      </c>
      <c r="I385" s="27">
        <v>6.5</v>
      </c>
      <c r="J385" s="27">
        <v>0</v>
      </c>
      <c r="K385" s="27">
        <v>3.06666666666667</v>
      </c>
      <c r="L385" s="27">
        <v>1.28</v>
      </c>
      <c r="M385">
        <v>2.82</v>
      </c>
      <c r="N385">
        <v>1.5399999999999998</v>
      </c>
      <c r="O385" t="s">
        <v>1732</v>
      </c>
      <c r="R385" t="s">
        <v>1732</v>
      </c>
    </row>
    <row r="386" spans="1:18" x14ac:dyDescent="0.2">
      <c r="A386">
        <v>332</v>
      </c>
      <c r="C386" s="22" t="s">
        <v>158</v>
      </c>
      <c r="D386">
        <v>0</v>
      </c>
      <c r="E386" s="24">
        <v>2</v>
      </c>
      <c r="F386" s="25">
        <v>59.523287671232879</v>
      </c>
      <c r="G386" s="26">
        <v>1</v>
      </c>
      <c r="H386" s="24">
        <v>1</v>
      </c>
      <c r="J386" s="27">
        <v>0</v>
      </c>
      <c r="K386" s="27" t="s">
        <v>1729</v>
      </c>
      <c r="L386">
        <v>2.141</v>
      </c>
      <c r="M386" s="23">
        <v>2.25</v>
      </c>
      <c r="N386">
        <v>0.10899999999999999</v>
      </c>
    </row>
    <row r="387" spans="1:18" x14ac:dyDescent="0.2">
      <c r="A387">
        <v>385</v>
      </c>
      <c r="C387" s="22" t="s">
        <v>997</v>
      </c>
      <c r="D387">
        <v>0</v>
      </c>
      <c r="E387" s="24">
        <v>1</v>
      </c>
      <c r="F387" s="25">
        <v>41.345205479452055</v>
      </c>
      <c r="G387" s="26">
        <v>1</v>
      </c>
      <c r="H387" s="24">
        <v>1</v>
      </c>
      <c r="I387" s="27">
        <v>5</v>
      </c>
      <c r="J387" s="27">
        <v>0</v>
      </c>
      <c r="K387" s="27">
        <v>2.1</v>
      </c>
      <c r="L387">
        <v>2.21</v>
      </c>
      <c r="M387">
        <v>2.74</v>
      </c>
      <c r="N387">
        <v>0.53000000000000025</v>
      </c>
      <c r="O387" t="s">
        <v>1732</v>
      </c>
    </row>
    <row r="388" spans="1:18" x14ac:dyDescent="0.2">
      <c r="A388">
        <v>426</v>
      </c>
      <c r="C388" s="22" t="s">
        <v>469</v>
      </c>
      <c r="D388">
        <v>0</v>
      </c>
      <c r="E388" s="24">
        <v>2</v>
      </c>
      <c r="F388" s="25">
        <v>61.397260273972606</v>
      </c>
      <c r="G388" s="26">
        <v>1</v>
      </c>
      <c r="H388" s="24">
        <v>1</v>
      </c>
      <c r="I388" s="27">
        <v>7</v>
      </c>
      <c r="J388" s="27">
        <v>0</v>
      </c>
      <c r="K388" s="27">
        <v>2.7333333333333298</v>
      </c>
      <c r="L388">
        <v>2.23</v>
      </c>
      <c r="M388">
        <v>3.3</v>
      </c>
      <c r="N388">
        <v>1.0699999999999998</v>
      </c>
      <c r="O388" t="s">
        <v>1732</v>
      </c>
    </row>
    <row r="389" spans="1:18" x14ac:dyDescent="0.2">
      <c r="A389">
        <v>438</v>
      </c>
      <c r="C389" s="32" t="s">
        <v>1207</v>
      </c>
      <c r="D389">
        <v>0</v>
      </c>
      <c r="E389" s="24">
        <v>1</v>
      </c>
      <c r="F389" s="25">
        <v>74.194520547945203</v>
      </c>
      <c r="G389" s="26">
        <v>1</v>
      </c>
      <c r="H389" s="24">
        <v>1</v>
      </c>
      <c r="I389" s="27">
        <v>6</v>
      </c>
      <c r="J389" s="27">
        <v>0</v>
      </c>
      <c r="K389" s="27">
        <v>0.2</v>
      </c>
      <c r="L389">
        <v>2.2599999999999998</v>
      </c>
      <c r="M389">
        <v>4.17</v>
      </c>
      <c r="N389">
        <v>1.9100000000000001</v>
      </c>
    </row>
    <row r="390" spans="1:18" x14ac:dyDescent="0.2">
      <c r="A390">
        <v>372</v>
      </c>
      <c r="C390" s="22" t="s">
        <v>469</v>
      </c>
      <c r="D390">
        <v>0</v>
      </c>
      <c r="E390" s="24">
        <v>2</v>
      </c>
      <c r="F390" s="25">
        <v>45.224657534246575</v>
      </c>
      <c r="G390" s="26">
        <v>1</v>
      </c>
      <c r="H390" s="24">
        <v>1</v>
      </c>
      <c r="I390" s="27">
        <v>5</v>
      </c>
      <c r="J390" s="27">
        <v>0</v>
      </c>
      <c r="K390" s="27">
        <v>1.63333333333333</v>
      </c>
      <c r="L390">
        <v>2.2999999999999998</v>
      </c>
      <c r="M390">
        <v>2.73</v>
      </c>
      <c r="N390">
        <v>0.43000000000000016</v>
      </c>
      <c r="O390" t="s">
        <v>1732</v>
      </c>
    </row>
    <row r="391" spans="1:18" x14ac:dyDescent="0.2">
      <c r="A391">
        <v>427</v>
      </c>
      <c r="C391" s="22" t="s">
        <v>469</v>
      </c>
      <c r="D391">
        <v>0</v>
      </c>
      <c r="E391" s="24">
        <v>2</v>
      </c>
      <c r="F391" s="25">
        <v>47.153424657534245</v>
      </c>
      <c r="G391" s="26">
        <v>1</v>
      </c>
      <c r="H391" s="24">
        <v>1</v>
      </c>
      <c r="I391" s="27">
        <v>6.5</v>
      </c>
      <c r="J391" s="27">
        <v>0</v>
      </c>
      <c r="K391" s="27">
        <v>1.06666666666667</v>
      </c>
      <c r="L391" s="27">
        <v>2.33</v>
      </c>
      <c r="M391">
        <v>3.94</v>
      </c>
      <c r="N391">
        <v>1.6099999999999999</v>
      </c>
      <c r="O391" t="s">
        <v>1732</v>
      </c>
    </row>
    <row r="392" spans="1:18" x14ac:dyDescent="0.2">
      <c r="A392">
        <v>520</v>
      </c>
      <c r="C392" s="22" t="s">
        <v>158</v>
      </c>
      <c r="D392">
        <v>0</v>
      </c>
      <c r="E392" s="24">
        <v>2</v>
      </c>
      <c r="F392" s="25">
        <v>38.397260273972606</v>
      </c>
      <c r="G392" s="26">
        <v>1</v>
      </c>
      <c r="H392" s="24">
        <v>1</v>
      </c>
      <c r="I392" s="27">
        <v>7</v>
      </c>
      <c r="J392" s="27">
        <v>0</v>
      </c>
      <c r="K392" s="27">
        <v>38.1</v>
      </c>
      <c r="L392" s="27">
        <v>2.33</v>
      </c>
      <c r="M392">
        <v>0.9</v>
      </c>
      <c r="N392">
        <v>-1.4300000000000002</v>
      </c>
    </row>
    <row r="393" spans="1:18" x14ac:dyDescent="0.2">
      <c r="A393">
        <v>556</v>
      </c>
      <c r="C393" s="22" t="s">
        <v>1625</v>
      </c>
      <c r="D393">
        <v>0</v>
      </c>
      <c r="E393" s="24">
        <v>2</v>
      </c>
      <c r="F393" s="25">
        <v>42.304109589041097</v>
      </c>
      <c r="G393" s="26">
        <v>1</v>
      </c>
      <c r="H393" s="24">
        <v>1</v>
      </c>
      <c r="I393" s="27">
        <v>10</v>
      </c>
      <c r="J393" s="27">
        <v>0</v>
      </c>
      <c r="K393" s="27">
        <v>1.06666666666667</v>
      </c>
      <c r="L393" s="27">
        <v>2.36</v>
      </c>
      <c r="M393">
        <v>4.3899999999999997</v>
      </c>
      <c r="N393">
        <v>2.0299999999999998</v>
      </c>
      <c r="O393" t="s">
        <v>1732</v>
      </c>
    </row>
    <row r="394" spans="1:18" x14ac:dyDescent="0.2">
      <c r="A394">
        <v>418</v>
      </c>
      <c r="C394" s="22" t="s">
        <v>964</v>
      </c>
      <c r="D394">
        <v>0</v>
      </c>
      <c r="E394" s="24">
        <v>2</v>
      </c>
      <c r="F394" s="25">
        <v>66.153424657534245</v>
      </c>
      <c r="G394" s="26">
        <v>0</v>
      </c>
      <c r="H394" s="24">
        <v>1</v>
      </c>
      <c r="I394" s="27">
        <v>7</v>
      </c>
      <c r="J394" s="27">
        <v>0</v>
      </c>
      <c r="K394" s="27">
        <v>2.2000000000000002</v>
      </c>
      <c r="L394">
        <v>2.4300000000000002</v>
      </c>
      <c r="M394">
        <v>4.0599999999999996</v>
      </c>
      <c r="N394">
        <v>1.6299999999999994</v>
      </c>
      <c r="O394" t="s">
        <v>1732</v>
      </c>
    </row>
    <row r="395" spans="1:18" x14ac:dyDescent="0.2">
      <c r="A395">
        <v>398</v>
      </c>
      <c r="C395" s="22" t="s">
        <v>1056</v>
      </c>
      <c r="D395">
        <v>0</v>
      </c>
      <c r="E395" s="24">
        <v>2</v>
      </c>
      <c r="F395" s="25">
        <v>59.416438356164385</v>
      </c>
      <c r="G395" s="26">
        <v>1</v>
      </c>
      <c r="H395" s="24">
        <v>1</v>
      </c>
      <c r="I395" s="27">
        <v>6</v>
      </c>
      <c r="J395" s="27">
        <v>0</v>
      </c>
      <c r="K395" s="27">
        <v>13</v>
      </c>
      <c r="L395" s="27">
        <v>2.44</v>
      </c>
      <c r="M395">
        <v>3.25</v>
      </c>
      <c r="N395">
        <v>0.81</v>
      </c>
      <c r="O395" t="s">
        <v>1732</v>
      </c>
    </row>
    <row r="396" spans="1:18" x14ac:dyDescent="0.2">
      <c r="A396">
        <v>371</v>
      </c>
      <c r="C396" s="22" t="s">
        <v>889</v>
      </c>
      <c r="D396">
        <v>0</v>
      </c>
      <c r="E396" s="24">
        <v>2</v>
      </c>
      <c r="F396" s="25">
        <v>25.306849315068494</v>
      </c>
      <c r="G396" s="26">
        <v>0</v>
      </c>
      <c r="H396" s="24">
        <v>1</v>
      </c>
      <c r="I396" s="27">
        <v>8</v>
      </c>
      <c r="J396" s="27">
        <v>0</v>
      </c>
      <c r="K396" s="27">
        <v>2.6333333333333302</v>
      </c>
      <c r="L396" s="27">
        <v>2.448</v>
      </c>
      <c r="M396">
        <v>3.3250000000000002</v>
      </c>
      <c r="N396">
        <v>0.87700000000000022</v>
      </c>
      <c r="O396" t="s">
        <v>1732</v>
      </c>
    </row>
    <row r="397" spans="1:18" hidden="1" x14ac:dyDescent="0.2">
      <c r="A397">
        <v>434</v>
      </c>
      <c r="B397" t="s">
        <v>1194</v>
      </c>
      <c r="C397" s="22" t="s">
        <v>1198</v>
      </c>
      <c r="D397">
        <v>0</v>
      </c>
      <c r="E397" s="24">
        <v>2</v>
      </c>
      <c r="F397" s="25">
        <v>49.564383561643837</v>
      </c>
      <c r="G397" s="26">
        <v>0</v>
      </c>
      <c r="H397" s="24">
        <v>1</v>
      </c>
      <c r="I397" s="27"/>
      <c r="J397" s="27">
        <v>0</v>
      </c>
      <c r="K397" s="27">
        <v>1.13333333333333</v>
      </c>
      <c r="L397" s="27">
        <v>3.96</v>
      </c>
      <c r="M397">
        <v>4.41</v>
      </c>
      <c r="N397">
        <v>0.45000000000000018</v>
      </c>
      <c r="O397" t="s">
        <v>1732</v>
      </c>
      <c r="R397" t="s">
        <v>1732</v>
      </c>
    </row>
    <row r="398" spans="1:18" hidden="1" x14ac:dyDescent="0.2">
      <c r="A398">
        <v>435</v>
      </c>
      <c r="B398" t="s">
        <v>1199</v>
      </c>
      <c r="C398" s="32" t="s">
        <v>1202</v>
      </c>
      <c r="D398">
        <v>0</v>
      </c>
      <c r="E398" s="24">
        <v>2</v>
      </c>
      <c r="F398" s="25">
        <v>84.709589041095896</v>
      </c>
      <c r="G398" s="26">
        <v>0</v>
      </c>
      <c r="H398" s="24">
        <v>1</v>
      </c>
      <c r="I398" s="27"/>
      <c r="J398" s="27">
        <v>0</v>
      </c>
      <c r="K398" s="27">
        <v>2.9</v>
      </c>
      <c r="L398" s="27">
        <v>2.92</v>
      </c>
      <c r="M398" s="27">
        <v>2.88</v>
      </c>
      <c r="N398">
        <v>-4.0000000000000036E-2</v>
      </c>
      <c r="R398" t="s">
        <v>1732</v>
      </c>
    </row>
    <row r="399" spans="1:18" hidden="1" x14ac:dyDescent="0.2">
      <c r="C399" s="22"/>
      <c r="E399" s="24"/>
      <c r="F399" s="25"/>
      <c r="G399" s="26"/>
      <c r="H399" s="24"/>
      <c r="I399" s="27"/>
      <c r="J399" s="27"/>
      <c r="K399" s="27"/>
      <c r="L399" s="27"/>
    </row>
    <row r="400" spans="1:18" hidden="1" x14ac:dyDescent="0.2">
      <c r="C400" s="32"/>
      <c r="E400" s="24"/>
      <c r="F400" s="25"/>
      <c r="G400" s="26"/>
      <c r="H400" s="24"/>
      <c r="I400" s="27"/>
      <c r="J400" s="27"/>
      <c r="K400" s="27"/>
    </row>
    <row r="401" spans="1:18" x14ac:dyDescent="0.2">
      <c r="A401">
        <v>431</v>
      </c>
      <c r="C401" s="22" t="s">
        <v>469</v>
      </c>
      <c r="D401">
        <v>0</v>
      </c>
      <c r="E401" s="24">
        <v>1</v>
      </c>
      <c r="F401" s="25">
        <v>66.706849315068496</v>
      </c>
      <c r="G401" s="26">
        <v>1</v>
      </c>
      <c r="H401" s="24">
        <v>1</v>
      </c>
      <c r="I401" s="27">
        <v>6.5</v>
      </c>
      <c r="J401" s="27">
        <v>0</v>
      </c>
      <c r="K401" s="27">
        <v>12.533333333333299</v>
      </c>
      <c r="L401" s="27">
        <v>2.4500000000000002</v>
      </c>
      <c r="M401">
        <v>6.35</v>
      </c>
      <c r="N401">
        <v>3.8999999999999995</v>
      </c>
      <c r="O401" t="s">
        <v>1732</v>
      </c>
    </row>
    <row r="402" spans="1:18" hidden="1" x14ac:dyDescent="0.2">
      <c r="A402">
        <v>439</v>
      </c>
      <c r="B402" t="s">
        <v>1210</v>
      </c>
      <c r="C402" s="22" t="s">
        <v>1211</v>
      </c>
      <c r="D402">
        <v>0</v>
      </c>
      <c r="E402" s="24">
        <v>1</v>
      </c>
      <c r="F402" s="25">
        <v>71.397260273972606</v>
      </c>
      <c r="G402" s="26">
        <v>0</v>
      </c>
      <c r="H402" s="24">
        <v>1</v>
      </c>
      <c r="I402" s="27"/>
      <c r="J402" s="27">
        <v>0</v>
      </c>
      <c r="K402" s="27">
        <v>1.0666666666666667</v>
      </c>
      <c r="L402">
        <v>-5.66</v>
      </c>
      <c r="M402">
        <v>2.68</v>
      </c>
      <c r="N402">
        <v>8.34</v>
      </c>
      <c r="P402" t="s">
        <v>1732</v>
      </c>
      <c r="R402" t="s">
        <v>1732</v>
      </c>
    </row>
    <row r="403" spans="1:18" hidden="1" x14ac:dyDescent="0.2">
      <c r="A403">
        <v>442</v>
      </c>
      <c r="B403" t="s">
        <v>1221</v>
      </c>
      <c r="C403" s="22" t="s">
        <v>1225</v>
      </c>
      <c r="D403">
        <v>0</v>
      </c>
      <c r="E403" s="24">
        <v>1</v>
      </c>
      <c r="F403" s="25">
        <v>72.323287671232876</v>
      </c>
      <c r="G403" s="26">
        <v>0</v>
      </c>
      <c r="H403" s="24">
        <v>1</v>
      </c>
      <c r="I403" s="27">
        <v>8</v>
      </c>
      <c r="J403" s="27">
        <v>0</v>
      </c>
      <c r="K403" s="27">
        <v>27.033333333333335</v>
      </c>
      <c r="L403" s="27">
        <v>3.68</v>
      </c>
      <c r="M403">
        <v>4.83</v>
      </c>
      <c r="N403">
        <v>1.1499999999999999</v>
      </c>
      <c r="R403" t="s">
        <v>1732</v>
      </c>
    </row>
    <row r="404" spans="1:18" hidden="1" x14ac:dyDescent="0.2">
      <c r="C404" s="22"/>
      <c r="E404" s="24"/>
      <c r="F404" s="25"/>
      <c r="G404" s="26"/>
      <c r="H404" s="24"/>
      <c r="I404" s="27"/>
      <c r="J404" s="27"/>
      <c r="K404" s="27"/>
      <c r="L404" s="27"/>
    </row>
    <row r="405" spans="1:18" hidden="1" x14ac:dyDescent="0.2">
      <c r="C405" s="22"/>
      <c r="E405" s="24"/>
      <c r="F405" s="25"/>
      <c r="G405" s="26"/>
      <c r="H405" s="24"/>
      <c r="I405" s="27"/>
      <c r="J405" s="27"/>
      <c r="K405" s="27"/>
      <c r="L405" s="27"/>
    </row>
    <row r="406" spans="1:18" hidden="1" x14ac:dyDescent="0.2">
      <c r="A406">
        <v>445</v>
      </c>
      <c r="B406" t="s">
        <v>1229</v>
      </c>
      <c r="C406" s="22" t="s">
        <v>1237</v>
      </c>
      <c r="D406">
        <v>0</v>
      </c>
      <c r="E406" s="24">
        <v>2</v>
      </c>
      <c r="F406" s="25">
        <v>57.610958904109587</v>
      </c>
      <c r="G406" s="26">
        <v>1</v>
      </c>
      <c r="H406" s="24">
        <v>1</v>
      </c>
      <c r="I406" s="27">
        <v>8</v>
      </c>
      <c r="J406" s="27">
        <v>0</v>
      </c>
      <c r="K406" s="27">
        <v>7.1333333333333337</v>
      </c>
      <c r="L406" s="27">
        <v>1.25</v>
      </c>
      <c r="M406">
        <v>3.24</v>
      </c>
      <c r="N406">
        <v>1.9900000000000002</v>
      </c>
      <c r="R406" t="s">
        <v>1732</v>
      </c>
    </row>
    <row r="407" spans="1:18" hidden="1" x14ac:dyDescent="0.2">
      <c r="A407">
        <v>446</v>
      </c>
      <c r="B407" t="s">
        <v>1238</v>
      </c>
      <c r="C407" s="22" t="s">
        <v>1243</v>
      </c>
      <c r="D407">
        <v>0</v>
      </c>
      <c r="E407" s="24">
        <v>1</v>
      </c>
      <c r="F407" s="25">
        <v>75.967123287671228</v>
      </c>
      <c r="G407" s="26">
        <v>0</v>
      </c>
      <c r="H407" s="24">
        <v>1</v>
      </c>
      <c r="I407" s="27">
        <v>7</v>
      </c>
      <c r="J407" s="27">
        <v>0</v>
      </c>
      <c r="K407" s="27">
        <v>29.066666666666666</v>
      </c>
      <c r="L407" s="27">
        <v>0.62</v>
      </c>
      <c r="M407">
        <v>1.984</v>
      </c>
      <c r="N407">
        <v>1.3639999999999999</v>
      </c>
      <c r="R407" t="s">
        <v>1732</v>
      </c>
    </row>
    <row r="408" spans="1:18" hidden="1" x14ac:dyDescent="0.2">
      <c r="C408" s="22"/>
      <c r="E408" s="24"/>
      <c r="F408" s="25"/>
      <c r="G408" s="26"/>
      <c r="H408" s="24"/>
      <c r="I408" s="27"/>
      <c r="J408" s="27"/>
      <c r="K408" s="27"/>
      <c r="L408" s="27"/>
    </row>
    <row r="409" spans="1:18" hidden="1" x14ac:dyDescent="0.2">
      <c r="C409" s="22"/>
      <c r="E409" s="24"/>
      <c r="F409" s="25"/>
      <c r="G409" s="26"/>
      <c r="H409" s="24"/>
      <c r="I409" s="27"/>
      <c r="J409" s="27"/>
      <c r="K409" s="27"/>
      <c r="L409" s="27"/>
    </row>
    <row r="410" spans="1:18" x14ac:dyDescent="0.2">
      <c r="A410">
        <v>390</v>
      </c>
      <c r="C410" s="22" t="s">
        <v>469</v>
      </c>
      <c r="D410">
        <v>0</v>
      </c>
      <c r="E410" s="24">
        <v>1</v>
      </c>
      <c r="F410" s="25">
        <v>25.564383561643837</v>
      </c>
      <c r="G410" s="26">
        <v>1</v>
      </c>
      <c r="H410" s="24">
        <v>1</v>
      </c>
      <c r="I410" s="27">
        <v>7</v>
      </c>
      <c r="J410" s="27">
        <v>0</v>
      </c>
      <c r="K410" s="27">
        <v>3.56666666666667</v>
      </c>
      <c r="L410">
        <v>2.48</v>
      </c>
      <c r="M410">
        <v>5.18</v>
      </c>
      <c r="N410">
        <v>2.6999999999999997</v>
      </c>
      <c r="O410" t="s">
        <v>1732</v>
      </c>
    </row>
    <row r="411" spans="1:18" hidden="1" x14ac:dyDescent="0.2">
      <c r="A411">
        <v>451</v>
      </c>
      <c r="B411" t="s">
        <v>1264</v>
      </c>
      <c r="C411" s="22" t="s">
        <v>1268</v>
      </c>
      <c r="D411">
        <v>0</v>
      </c>
      <c r="E411" s="24">
        <v>2</v>
      </c>
      <c r="F411" s="25">
        <v>66.901369863013699</v>
      </c>
      <c r="G411" s="26">
        <v>0</v>
      </c>
      <c r="H411" s="24">
        <v>1</v>
      </c>
      <c r="I411" s="27">
        <v>7</v>
      </c>
      <c r="J411" s="27">
        <v>0</v>
      </c>
      <c r="K411" s="27">
        <v>3.6</v>
      </c>
      <c r="L411" s="27">
        <v>2.14</v>
      </c>
      <c r="M411" s="27">
        <v>3.34</v>
      </c>
      <c r="N411">
        <v>1.1999999999999997</v>
      </c>
      <c r="R411" t="s">
        <v>1732</v>
      </c>
    </row>
    <row r="412" spans="1:18" hidden="1" x14ac:dyDescent="0.2">
      <c r="C412" s="22"/>
      <c r="E412" s="24"/>
      <c r="F412" s="25"/>
      <c r="G412" s="26"/>
      <c r="H412" s="24"/>
      <c r="I412" s="27"/>
      <c r="J412" s="27"/>
      <c r="K412" s="27"/>
      <c r="L412" s="27"/>
    </row>
    <row r="413" spans="1:18" hidden="1" x14ac:dyDescent="0.2">
      <c r="C413" s="22"/>
      <c r="E413" s="24"/>
      <c r="F413" s="24"/>
      <c r="G413" s="26"/>
      <c r="H413" s="24"/>
      <c r="I413" s="27"/>
      <c r="J413" s="27"/>
      <c r="K413" s="27"/>
      <c r="L413" s="27"/>
    </row>
    <row r="414" spans="1:18" x14ac:dyDescent="0.2">
      <c r="A414">
        <v>552</v>
      </c>
      <c r="C414" s="22" t="s">
        <v>469</v>
      </c>
      <c r="D414">
        <v>0</v>
      </c>
      <c r="E414" s="24">
        <v>2</v>
      </c>
      <c r="F414" s="25">
        <v>50.131506849315066</v>
      </c>
      <c r="G414" s="26">
        <v>1</v>
      </c>
      <c r="H414" s="24">
        <v>1</v>
      </c>
      <c r="I414" s="27">
        <v>5.5</v>
      </c>
      <c r="J414" s="27">
        <v>0</v>
      </c>
      <c r="K414" s="27">
        <v>0.7</v>
      </c>
      <c r="L414" s="27">
        <v>2.48</v>
      </c>
      <c r="M414">
        <v>2.835</v>
      </c>
      <c r="N414">
        <v>0.35499999999999998</v>
      </c>
      <c r="O414" t="s">
        <v>1732</v>
      </c>
    </row>
    <row r="415" spans="1:18" hidden="1" x14ac:dyDescent="0.2">
      <c r="A415">
        <v>455</v>
      </c>
      <c r="B415" t="s">
        <v>1277</v>
      </c>
      <c r="C415" s="22" t="s">
        <v>1281</v>
      </c>
      <c r="D415">
        <v>0</v>
      </c>
      <c r="E415" s="24">
        <v>2</v>
      </c>
      <c r="F415" s="25">
        <v>70.849315068493155</v>
      </c>
      <c r="G415" s="26">
        <v>0</v>
      </c>
      <c r="H415" s="24">
        <v>1</v>
      </c>
      <c r="I415" s="27"/>
      <c r="J415" s="27">
        <v>0</v>
      </c>
      <c r="K415" s="27">
        <v>10.566666666666666</v>
      </c>
      <c r="L415" s="27">
        <v>2.0499999999999998</v>
      </c>
      <c r="M415">
        <v>3.25</v>
      </c>
      <c r="N415">
        <v>1.2000000000000002</v>
      </c>
      <c r="P415" t="s">
        <v>1732</v>
      </c>
      <c r="R415" t="s">
        <v>1732</v>
      </c>
    </row>
    <row r="416" spans="1:18" hidden="1" x14ac:dyDescent="0.2">
      <c r="A416">
        <v>457</v>
      </c>
      <c r="B416" t="s">
        <v>1283</v>
      </c>
      <c r="C416" s="22" t="s">
        <v>1287</v>
      </c>
      <c r="D416">
        <v>0</v>
      </c>
      <c r="E416" s="24">
        <v>2</v>
      </c>
      <c r="F416" s="25">
        <v>83.671232876712324</v>
      </c>
      <c r="G416" s="26">
        <v>0</v>
      </c>
      <c r="H416" s="24">
        <v>1</v>
      </c>
      <c r="I416" s="27">
        <v>6</v>
      </c>
      <c r="J416" s="27">
        <v>0</v>
      </c>
      <c r="K416" s="27">
        <v>4.833333333333333</v>
      </c>
      <c r="L416" s="27">
        <v>2.06</v>
      </c>
      <c r="M416">
        <v>2.0299999999999998</v>
      </c>
      <c r="N416">
        <v>-3.0000000000000249E-2</v>
      </c>
      <c r="R416" t="s">
        <v>1732</v>
      </c>
    </row>
    <row r="417" spans="1:18" hidden="1" x14ac:dyDescent="0.2">
      <c r="C417" s="22"/>
      <c r="E417" s="24"/>
      <c r="F417" s="25"/>
      <c r="G417" s="26"/>
      <c r="H417" s="24"/>
      <c r="I417" s="27"/>
      <c r="J417" s="27"/>
      <c r="K417" s="27"/>
      <c r="L417" s="27"/>
    </row>
    <row r="418" spans="1:18" hidden="1" x14ac:dyDescent="0.2">
      <c r="C418" s="22"/>
      <c r="E418" s="24"/>
      <c r="F418" s="25"/>
      <c r="G418" s="26"/>
      <c r="H418" s="24"/>
      <c r="I418" s="27"/>
      <c r="J418" s="27"/>
      <c r="K418" s="27"/>
      <c r="L418" s="27"/>
      <c r="M418" s="23"/>
    </row>
    <row r="419" spans="1:18" x14ac:dyDescent="0.2">
      <c r="A419">
        <v>168</v>
      </c>
      <c r="C419" s="22" t="s">
        <v>158</v>
      </c>
      <c r="D419">
        <v>0</v>
      </c>
      <c r="E419" s="24">
        <v>2</v>
      </c>
      <c r="F419" s="25">
        <v>55.701369863013696</v>
      </c>
      <c r="G419" s="26">
        <v>0</v>
      </c>
      <c r="H419" s="24">
        <v>1</v>
      </c>
      <c r="I419" s="27">
        <v>8</v>
      </c>
      <c r="J419" s="27">
        <v>0</v>
      </c>
      <c r="K419" s="27">
        <v>3.3</v>
      </c>
      <c r="L419" s="27">
        <v>2.54</v>
      </c>
      <c r="M419">
        <v>1.99</v>
      </c>
      <c r="N419">
        <v>-0.55000000000000004</v>
      </c>
    </row>
    <row r="420" spans="1:18" hidden="1" x14ac:dyDescent="0.2">
      <c r="A420">
        <v>461</v>
      </c>
      <c r="B420" t="s">
        <v>1295</v>
      </c>
      <c r="C420" s="22" t="s">
        <v>1296</v>
      </c>
      <c r="D420">
        <v>0</v>
      </c>
      <c r="E420" s="24">
        <v>1</v>
      </c>
      <c r="F420" s="25">
        <v>68.972602739726028</v>
      </c>
      <c r="G420" s="26">
        <v>0</v>
      </c>
      <c r="H420" s="24">
        <v>1</v>
      </c>
      <c r="I420" s="27">
        <v>8</v>
      </c>
      <c r="J420" s="27">
        <v>0</v>
      </c>
      <c r="K420" s="27">
        <v>2.93333333333333</v>
      </c>
      <c r="L420" s="27">
        <v>1.72</v>
      </c>
      <c r="M420">
        <v>1.01</v>
      </c>
      <c r="N420">
        <v>-0.71</v>
      </c>
      <c r="R420" t="s">
        <v>1732</v>
      </c>
    </row>
    <row r="421" spans="1:18" hidden="1" x14ac:dyDescent="0.2">
      <c r="C421" s="22"/>
      <c r="E421" s="24"/>
      <c r="F421" s="25"/>
      <c r="G421" s="26"/>
      <c r="H421" s="24"/>
      <c r="I421" s="27"/>
      <c r="J421" s="27"/>
      <c r="K421" s="27"/>
      <c r="L421" s="27"/>
    </row>
    <row r="422" spans="1:18" x14ac:dyDescent="0.2">
      <c r="A422">
        <v>498</v>
      </c>
      <c r="C422" s="32" t="s">
        <v>889</v>
      </c>
      <c r="D422">
        <v>0</v>
      </c>
      <c r="E422" s="24">
        <v>2</v>
      </c>
      <c r="F422" s="25">
        <v>56.890410958904113</v>
      </c>
      <c r="G422" s="26">
        <v>0</v>
      </c>
      <c r="H422" s="24">
        <v>1</v>
      </c>
      <c r="I422" s="27"/>
      <c r="J422" s="27">
        <v>0</v>
      </c>
      <c r="K422" s="27"/>
      <c r="L422" s="27">
        <v>2.57</v>
      </c>
      <c r="M422">
        <v>2.98</v>
      </c>
      <c r="N422">
        <v>0.41000000000000014</v>
      </c>
      <c r="O422" t="s">
        <v>1732</v>
      </c>
    </row>
    <row r="423" spans="1:18" hidden="1" x14ac:dyDescent="0.2">
      <c r="A423">
        <v>464</v>
      </c>
      <c r="B423" t="s">
        <v>1303</v>
      </c>
      <c r="C423" s="22" t="s">
        <v>1307</v>
      </c>
      <c r="D423">
        <v>0</v>
      </c>
      <c r="E423" s="24">
        <v>1</v>
      </c>
      <c r="F423" s="25">
        <v>78.487671232876707</v>
      </c>
      <c r="G423" s="26">
        <v>0</v>
      </c>
      <c r="H423" s="24">
        <v>1</v>
      </c>
      <c r="I423" s="27">
        <v>4</v>
      </c>
      <c r="J423" s="27">
        <v>0</v>
      </c>
      <c r="K423" s="27" t="s">
        <v>1729</v>
      </c>
      <c r="L423" s="27">
        <v>2.63</v>
      </c>
      <c r="M423">
        <v>3.69</v>
      </c>
      <c r="N423">
        <v>1.06</v>
      </c>
      <c r="R423" t="s">
        <v>1732</v>
      </c>
    </row>
    <row r="424" spans="1:18" hidden="1" x14ac:dyDescent="0.2">
      <c r="C424" s="22"/>
      <c r="E424" s="24"/>
      <c r="F424" s="25"/>
      <c r="G424" s="26"/>
      <c r="H424" s="24"/>
      <c r="I424" s="27"/>
      <c r="J424" s="27"/>
      <c r="K424" s="27"/>
      <c r="L424" s="27"/>
    </row>
    <row r="425" spans="1:18" hidden="1" x14ac:dyDescent="0.2">
      <c r="C425" s="22"/>
      <c r="E425" s="24"/>
      <c r="F425" s="25"/>
      <c r="G425" s="26"/>
      <c r="H425" s="24"/>
      <c r="I425" s="27"/>
      <c r="J425" s="27"/>
      <c r="K425" s="27"/>
      <c r="L425" s="27"/>
    </row>
    <row r="426" spans="1:18" hidden="1" x14ac:dyDescent="0.2">
      <c r="A426">
        <v>467</v>
      </c>
      <c r="B426" t="s">
        <v>1310</v>
      </c>
      <c r="C426" s="22" t="s">
        <v>1313</v>
      </c>
      <c r="D426">
        <v>0</v>
      </c>
      <c r="E426" s="24">
        <v>2</v>
      </c>
      <c r="F426" s="25">
        <v>79.654794520547952</v>
      </c>
      <c r="G426" s="26">
        <v>1</v>
      </c>
      <c r="H426" s="24">
        <v>1</v>
      </c>
      <c r="I426" s="27">
        <v>8</v>
      </c>
      <c r="J426" s="27">
        <v>0</v>
      </c>
      <c r="K426" s="27">
        <v>3.1333333333333333</v>
      </c>
      <c r="L426" s="27">
        <v>1.23</v>
      </c>
      <c r="M426">
        <v>3.92</v>
      </c>
      <c r="N426">
        <v>2.69</v>
      </c>
      <c r="R426" t="s">
        <v>1732</v>
      </c>
    </row>
    <row r="427" spans="1:18" x14ac:dyDescent="0.2">
      <c r="A427">
        <v>407</v>
      </c>
      <c r="C427" s="22" t="s">
        <v>889</v>
      </c>
      <c r="D427">
        <v>0</v>
      </c>
      <c r="E427" s="24">
        <v>2</v>
      </c>
      <c r="F427" s="25">
        <v>21.202739726027396</v>
      </c>
      <c r="G427" s="26">
        <v>0</v>
      </c>
      <c r="H427" s="24">
        <v>1</v>
      </c>
      <c r="I427" s="27">
        <v>6.5</v>
      </c>
      <c r="J427" s="27">
        <v>0</v>
      </c>
      <c r="K427" s="27">
        <v>13.2</v>
      </c>
      <c r="L427">
        <v>2.6</v>
      </c>
      <c r="M427">
        <v>3.92</v>
      </c>
      <c r="N427">
        <v>1.3199999999999998</v>
      </c>
      <c r="O427" t="s">
        <v>1732</v>
      </c>
    </row>
    <row r="428" spans="1:18" hidden="1" x14ac:dyDescent="0.2">
      <c r="C428" s="22"/>
      <c r="E428" s="24"/>
      <c r="F428" s="25"/>
      <c r="G428" s="26"/>
      <c r="H428" s="24"/>
      <c r="I428" s="27"/>
      <c r="J428" s="27"/>
      <c r="K428" s="27"/>
      <c r="L428" s="27"/>
    </row>
    <row r="429" spans="1:18" hidden="1" x14ac:dyDescent="0.2">
      <c r="C429" s="22"/>
      <c r="E429" s="24"/>
      <c r="F429" s="25"/>
      <c r="G429" s="26"/>
      <c r="H429" s="24"/>
      <c r="I429" s="27"/>
      <c r="J429" s="27"/>
      <c r="K429" s="27"/>
      <c r="L429" s="27"/>
      <c r="M429" s="27"/>
    </row>
    <row r="430" spans="1:18" hidden="1" x14ac:dyDescent="0.2">
      <c r="A430">
        <v>471</v>
      </c>
      <c r="B430" t="s">
        <v>1325</v>
      </c>
      <c r="C430" s="22" t="s">
        <v>1329</v>
      </c>
      <c r="D430">
        <v>0</v>
      </c>
      <c r="E430" s="24">
        <v>2</v>
      </c>
      <c r="F430" s="25">
        <v>60.205479452054796</v>
      </c>
      <c r="G430" s="26">
        <v>1</v>
      </c>
      <c r="H430" s="24">
        <v>1</v>
      </c>
      <c r="I430" s="27">
        <v>8</v>
      </c>
      <c r="J430" s="27">
        <v>0</v>
      </c>
      <c r="K430" s="27">
        <v>1.3</v>
      </c>
      <c r="L430" s="27">
        <v>1.44</v>
      </c>
      <c r="M430" s="27">
        <v>2.79</v>
      </c>
      <c r="N430">
        <v>1.35</v>
      </c>
      <c r="R430" t="s">
        <v>1732</v>
      </c>
    </row>
    <row r="431" spans="1:18" x14ac:dyDescent="0.2">
      <c r="A431">
        <v>501</v>
      </c>
      <c r="C431" s="22" t="s">
        <v>889</v>
      </c>
      <c r="D431">
        <v>0</v>
      </c>
      <c r="E431" s="24">
        <v>2</v>
      </c>
      <c r="F431" s="25">
        <v>62.230136986301368</v>
      </c>
      <c r="G431" s="26">
        <v>0</v>
      </c>
      <c r="H431" s="24">
        <v>1</v>
      </c>
      <c r="I431" s="27">
        <v>5.5</v>
      </c>
      <c r="J431" s="27">
        <v>0</v>
      </c>
      <c r="K431" s="27">
        <v>1.9333333333333333</v>
      </c>
      <c r="L431" s="27">
        <v>2.65</v>
      </c>
      <c r="M431">
        <v>3.64</v>
      </c>
      <c r="N431">
        <v>0.99000000000000021</v>
      </c>
      <c r="O431" t="s">
        <v>1732</v>
      </c>
    </row>
    <row r="432" spans="1:18" hidden="1" x14ac:dyDescent="0.2">
      <c r="A432">
        <v>474</v>
      </c>
      <c r="B432" t="s">
        <v>1336</v>
      </c>
      <c r="C432" s="22" t="s">
        <v>220</v>
      </c>
      <c r="D432">
        <v>0</v>
      </c>
      <c r="E432" s="24">
        <v>2</v>
      </c>
      <c r="F432" s="25">
        <v>68.69589041095891</v>
      </c>
      <c r="G432" s="26">
        <v>1</v>
      </c>
      <c r="H432" s="24">
        <v>1</v>
      </c>
      <c r="I432" s="27">
        <v>6</v>
      </c>
      <c r="J432" s="27">
        <v>0</v>
      </c>
      <c r="K432" s="27">
        <v>-1259.5</v>
      </c>
      <c r="L432">
        <v>2.11</v>
      </c>
      <c r="M432">
        <v>4.63</v>
      </c>
      <c r="N432">
        <v>2.52</v>
      </c>
      <c r="P432" t="s">
        <v>1732</v>
      </c>
      <c r="R432" t="s">
        <v>1732</v>
      </c>
    </row>
    <row r="433" spans="1:18" x14ac:dyDescent="0.2">
      <c r="A433">
        <v>376</v>
      </c>
      <c r="C433" s="22" t="s">
        <v>964</v>
      </c>
      <c r="D433">
        <v>0</v>
      </c>
      <c r="E433" s="24">
        <v>2</v>
      </c>
      <c r="F433" s="25">
        <v>63.805479452054797</v>
      </c>
      <c r="G433" s="26">
        <v>0</v>
      </c>
      <c r="H433" s="24">
        <v>1</v>
      </c>
      <c r="I433" s="27">
        <v>4</v>
      </c>
      <c r="J433" s="27">
        <v>0</v>
      </c>
      <c r="K433" s="27">
        <v>1.8333333333333299</v>
      </c>
      <c r="L433">
        <v>2.66</v>
      </c>
      <c r="M433">
        <v>2.67</v>
      </c>
      <c r="N433">
        <v>9.9999999999997868E-3</v>
      </c>
      <c r="O433" t="s">
        <v>1732</v>
      </c>
    </row>
    <row r="434" spans="1:18" hidden="1" x14ac:dyDescent="0.2">
      <c r="C434" s="22"/>
      <c r="E434" s="24"/>
      <c r="F434" s="25"/>
      <c r="G434" s="26"/>
      <c r="H434" s="24"/>
      <c r="I434" s="27"/>
      <c r="J434" s="27"/>
      <c r="K434" s="27"/>
      <c r="L434" s="27"/>
    </row>
    <row r="435" spans="1:18" hidden="1" x14ac:dyDescent="0.2">
      <c r="A435">
        <v>477</v>
      </c>
      <c r="B435" t="s">
        <v>1345</v>
      </c>
      <c r="C435" s="22" t="s">
        <v>1349</v>
      </c>
      <c r="D435">
        <v>0</v>
      </c>
      <c r="E435" s="24">
        <v>2</v>
      </c>
      <c r="F435" s="25">
        <v>64.69315068493151</v>
      </c>
      <c r="G435" s="26">
        <v>0</v>
      </c>
      <c r="H435" s="24">
        <v>1</v>
      </c>
      <c r="I435" s="27">
        <v>8</v>
      </c>
      <c r="J435" s="27">
        <v>0</v>
      </c>
      <c r="K435" s="27">
        <v>4.333333333333333</v>
      </c>
      <c r="L435" s="27">
        <v>3.36</v>
      </c>
      <c r="M435">
        <v>2.44</v>
      </c>
      <c r="N435">
        <v>-0.91999999999999993</v>
      </c>
      <c r="O435" t="s">
        <v>1732</v>
      </c>
      <c r="R435" t="s">
        <v>1732</v>
      </c>
    </row>
    <row r="436" spans="1:18" hidden="1" x14ac:dyDescent="0.2">
      <c r="A436">
        <v>478</v>
      </c>
      <c r="B436" t="s">
        <v>1353</v>
      </c>
      <c r="C436" s="22" t="s">
        <v>1356</v>
      </c>
      <c r="D436">
        <v>0</v>
      </c>
      <c r="E436" s="24">
        <v>1</v>
      </c>
      <c r="F436" s="25">
        <v>82.109589041095887</v>
      </c>
      <c r="G436" s="26">
        <v>0</v>
      </c>
      <c r="H436" s="24">
        <v>1</v>
      </c>
      <c r="I436" s="27">
        <v>7</v>
      </c>
      <c r="J436" s="27">
        <v>0</v>
      </c>
      <c r="K436" s="27">
        <v>70.566666666666663</v>
      </c>
      <c r="L436" s="27">
        <v>1.1499999999999999</v>
      </c>
      <c r="M436">
        <v>3.01</v>
      </c>
      <c r="N436">
        <v>1.8599999999999999</v>
      </c>
      <c r="R436" t="s">
        <v>1732</v>
      </c>
    </row>
    <row r="437" spans="1:18" hidden="1" x14ac:dyDescent="0.2">
      <c r="C437" s="22"/>
      <c r="E437" s="24"/>
      <c r="F437" s="25"/>
      <c r="G437" s="26"/>
      <c r="H437" s="24"/>
      <c r="I437" s="27"/>
      <c r="J437" s="27"/>
      <c r="K437" s="27"/>
      <c r="L437" s="27"/>
    </row>
    <row r="438" spans="1:18" hidden="1" x14ac:dyDescent="0.2">
      <c r="C438" s="22"/>
      <c r="E438" s="24"/>
      <c r="F438" s="25"/>
      <c r="G438" s="26"/>
      <c r="H438" s="24"/>
      <c r="I438" s="27"/>
      <c r="J438" s="27"/>
      <c r="K438" s="27"/>
      <c r="L438" s="27"/>
      <c r="M438" s="27"/>
    </row>
    <row r="439" spans="1:18" x14ac:dyDescent="0.2">
      <c r="A439">
        <v>73</v>
      </c>
      <c r="C439" s="22" t="s">
        <v>111</v>
      </c>
      <c r="D439">
        <v>0</v>
      </c>
      <c r="E439" s="24">
        <v>2</v>
      </c>
      <c r="F439" s="25">
        <v>64.531506849315065</v>
      </c>
      <c r="G439" s="26">
        <v>1</v>
      </c>
      <c r="H439" s="24">
        <v>1</v>
      </c>
      <c r="I439" s="27">
        <v>4</v>
      </c>
      <c r="J439" s="27">
        <v>0</v>
      </c>
      <c r="K439" s="27">
        <v>4.2</v>
      </c>
      <c r="L439">
        <v>2.67</v>
      </c>
      <c r="M439">
        <v>3.78</v>
      </c>
      <c r="N439">
        <v>1.1099999999999999</v>
      </c>
    </row>
    <row r="440" spans="1:18" hidden="1" x14ac:dyDescent="0.2">
      <c r="A440">
        <v>482</v>
      </c>
      <c r="B440" t="s">
        <v>1366</v>
      </c>
      <c r="C440" s="22" t="s">
        <v>1369</v>
      </c>
      <c r="D440">
        <v>0</v>
      </c>
      <c r="E440" s="24">
        <v>2</v>
      </c>
      <c r="F440" s="25">
        <v>47.279452054794518</v>
      </c>
      <c r="G440" s="26">
        <v>1</v>
      </c>
      <c r="H440" s="24">
        <v>1</v>
      </c>
      <c r="I440" s="27">
        <v>8</v>
      </c>
      <c r="J440" s="27">
        <v>0</v>
      </c>
      <c r="K440" s="27">
        <v>4.9666666666666668</v>
      </c>
      <c r="L440" s="27">
        <v>1.94</v>
      </c>
      <c r="M440">
        <v>2.46</v>
      </c>
      <c r="N440">
        <v>0.52</v>
      </c>
      <c r="O440" t="s">
        <v>1732</v>
      </c>
      <c r="R440" t="s">
        <v>1732</v>
      </c>
    </row>
    <row r="441" spans="1:18" hidden="1" x14ac:dyDescent="0.2">
      <c r="C441" s="22"/>
      <c r="E441" s="24"/>
      <c r="F441" s="25"/>
      <c r="G441" s="26"/>
      <c r="H441" s="24"/>
      <c r="I441" s="27"/>
      <c r="J441" s="27"/>
      <c r="K441" s="27"/>
      <c r="L441" s="27"/>
    </row>
    <row r="442" spans="1:18" x14ac:dyDescent="0.2">
      <c r="A442">
        <v>95</v>
      </c>
      <c r="C442" s="22" t="s">
        <v>360</v>
      </c>
      <c r="D442">
        <v>0</v>
      </c>
      <c r="E442" s="24">
        <v>2</v>
      </c>
      <c r="F442" s="25">
        <v>57.161643835616438</v>
      </c>
      <c r="G442" s="26">
        <v>1</v>
      </c>
      <c r="H442" s="24">
        <v>1</v>
      </c>
      <c r="I442" s="27">
        <v>8</v>
      </c>
      <c r="J442" s="27">
        <v>0</v>
      </c>
      <c r="K442" s="27">
        <v>-99.4</v>
      </c>
      <c r="L442" s="27">
        <v>2.69</v>
      </c>
      <c r="M442">
        <v>3.53</v>
      </c>
      <c r="N442">
        <v>0.83999999999999986</v>
      </c>
    </row>
    <row r="443" spans="1:18" hidden="1" x14ac:dyDescent="0.2">
      <c r="A443">
        <v>485</v>
      </c>
      <c r="B443" t="s">
        <v>1377</v>
      </c>
      <c r="C443" s="22" t="s">
        <v>1382</v>
      </c>
      <c r="D443">
        <v>0</v>
      </c>
      <c r="E443" s="24">
        <v>2</v>
      </c>
      <c r="F443" s="25">
        <v>52.698630136986303</v>
      </c>
      <c r="G443" s="26">
        <v>0</v>
      </c>
      <c r="H443" s="24">
        <v>1</v>
      </c>
      <c r="I443" s="27"/>
      <c r="J443" s="27">
        <v>0</v>
      </c>
      <c r="K443" s="27">
        <v>90.766666666666666</v>
      </c>
      <c r="L443" s="27">
        <v>4.8209999999999997</v>
      </c>
      <c r="M443">
        <v>3.25</v>
      </c>
      <c r="N443">
        <v>-1.5709999999999997</v>
      </c>
      <c r="R443" t="s">
        <v>1732</v>
      </c>
    </row>
    <row r="444" spans="1:18" hidden="1" x14ac:dyDescent="0.2">
      <c r="C444" s="22"/>
      <c r="E444" s="24"/>
      <c r="F444" s="25"/>
      <c r="G444" s="26"/>
      <c r="H444" s="24"/>
      <c r="I444" s="27"/>
      <c r="J444" s="27"/>
      <c r="K444" s="27"/>
      <c r="L444" s="27"/>
    </row>
    <row r="445" spans="1:18" x14ac:dyDescent="0.2">
      <c r="A445">
        <v>429</v>
      </c>
      <c r="C445" s="22" t="s">
        <v>469</v>
      </c>
      <c r="D445">
        <v>0</v>
      </c>
      <c r="E445" s="24">
        <v>2</v>
      </c>
      <c r="F445" s="25">
        <v>47.42739726027397</v>
      </c>
      <c r="G445" s="26">
        <v>1</v>
      </c>
      <c r="H445" s="24">
        <v>1</v>
      </c>
      <c r="I445" s="27">
        <v>6</v>
      </c>
      <c r="J445" s="27">
        <v>0</v>
      </c>
      <c r="K445" s="27">
        <v>0.2</v>
      </c>
      <c r="L445">
        <v>2.73</v>
      </c>
      <c r="M445">
        <v>2.56</v>
      </c>
      <c r="N445">
        <v>-0.16999999999999993</v>
      </c>
      <c r="O445" t="s">
        <v>1732</v>
      </c>
    </row>
    <row r="446" spans="1:18" x14ac:dyDescent="0.2">
      <c r="A446">
        <v>502</v>
      </c>
      <c r="C446" s="22" t="s">
        <v>158</v>
      </c>
      <c r="D446">
        <v>0</v>
      </c>
      <c r="E446" s="24">
        <v>2</v>
      </c>
      <c r="F446" s="25">
        <v>70.939726027397256</v>
      </c>
      <c r="G446" s="26">
        <v>0</v>
      </c>
      <c r="H446" s="24">
        <v>1</v>
      </c>
      <c r="I446" s="27">
        <v>4</v>
      </c>
      <c r="J446" s="27">
        <v>0</v>
      </c>
      <c r="K446" s="27">
        <v>9.4</v>
      </c>
      <c r="L446" s="27">
        <v>2.77</v>
      </c>
      <c r="M446">
        <v>2.67</v>
      </c>
      <c r="N446">
        <v>-0.10000000000000009</v>
      </c>
    </row>
    <row r="447" spans="1:18" hidden="1" x14ac:dyDescent="0.2">
      <c r="A447">
        <v>489</v>
      </c>
      <c r="B447" t="s">
        <v>1397</v>
      </c>
      <c r="C447" s="22" t="s">
        <v>1402</v>
      </c>
      <c r="D447">
        <v>0</v>
      </c>
      <c r="E447" s="24">
        <v>1</v>
      </c>
      <c r="F447" s="25">
        <v>56.131506849315066</v>
      </c>
      <c r="G447" s="26">
        <v>1</v>
      </c>
      <c r="H447" s="24">
        <v>1</v>
      </c>
      <c r="I447" s="27">
        <v>4</v>
      </c>
      <c r="J447" s="27">
        <v>0</v>
      </c>
      <c r="K447" s="27" t="s">
        <v>1729</v>
      </c>
      <c r="L447" s="27">
        <v>2.19</v>
      </c>
      <c r="M447">
        <v>2.5099999999999998</v>
      </c>
      <c r="N447">
        <v>0.31999999999999984</v>
      </c>
      <c r="O447" t="s">
        <v>1732</v>
      </c>
      <c r="R447" t="s">
        <v>1732</v>
      </c>
    </row>
    <row r="448" spans="1:18" x14ac:dyDescent="0.2">
      <c r="A448">
        <v>34</v>
      </c>
      <c r="C448" s="22" t="s">
        <v>158</v>
      </c>
      <c r="D448">
        <v>0</v>
      </c>
      <c r="E448" s="24">
        <v>2</v>
      </c>
      <c r="F448" s="25">
        <v>67.854794520547941</v>
      </c>
      <c r="G448" s="26">
        <v>0</v>
      </c>
      <c r="H448" s="24">
        <v>1</v>
      </c>
      <c r="I448" s="27">
        <v>6</v>
      </c>
      <c r="J448" s="27">
        <v>0</v>
      </c>
      <c r="K448" s="27">
        <v>3.1666666666666665</v>
      </c>
      <c r="L448" s="27">
        <v>2.83</v>
      </c>
      <c r="M448">
        <v>3.67</v>
      </c>
      <c r="N448">
        <v>0.83999999999999986</v>
      </c>
    </row>
    <row r="449" spans="1:18" x14ac:dyDescent="0.2">
      <c r="A449">
        <v>25</v>
      </c>
      <c r="C449" s="22" t="s">
        <v>158</v>
      </c>
      <c r="D449">
        <v>0</v>
      </c>
      <c r="E449" s="24">
        <v>2</v>
      </c>
      <c r="F449" s="25">
        <v>75.720547945205482</v>
      </c>
      <c r="G449" s="26">
        <v>0</v>
      </c>
      <c r="H449" s="24">
        <v>1</v>
      </c>
      <c r="I449" s="27">
        <v>8</v>
      </c>
      <c r="J449" s="27">
        <v>0</v>
      </c>
      <c r="K449" s="27">
        <v>0.16666666666666666</v>
      </c>
      <c r="L449">
        <v>2.85</v>
      </c>
      <c r="M449">
        <v>5.04</v>
      </c>
      <c r="N449">
        <v>2.19</v>
      </c>
    </row>
    <row r="450" spans="1:18" hidden="1" x14ac:dyDescent="0.2">
      <c r="C450" s="22"/>
      <c r="E450" s="24"/>
      <c r="F450" s="25"/>
      <c r="G450" s="26"/>
      <c r="H450" s="24"/>
      <c r="I450" s="27"/>
      <c r="J450" s="27"/>
      <c r="K450" s="27"/>
      <c r="L450" s="27"/>
    </row>
    <row r="451" spans="1:18" x14ac:dyDescent="0.2">
      <c r="A451">
        <v>171</v>
      </c>
      <c r="C451" s="22" t="s">
        <v>158</v>
      </c>
      <c r="D451">
        <v>0</v>
      </c>
      <c r="E451" s="24">
        <v>2</v>
      </c>
      <c r="F451" s="25">
        <v>51.375342465753427</v>
      </c>
      <c r="G451" s="26">
        <v>1</v>
      </c>
      <c r="H451" s="24">
        <v>1</v>
      </c>
      <c r="I451" s="27">
        <v>4</v>
      </c>
      <c r="J451" s="27">
        <v>0</v>
      </c>
      <c r="K451" s="27">
        <v>3.6666666666666665</v>
      </c>
      <c r="L451" s="27">
        <v>2.88</v>
      </c>
      <c r="M451">
        <v>3.11</v>
      </c>
      <c r="N451">
        <v>0.22999999999999998</v>
      </c>
    </row>
    <row r="452" spans="1:18" hidden="1" x14ac:dyDescent="0.2">
      <c r="C452" s="22"/>
      <c r="E452" s="24"/>
      <c r="F452" s="25"/>
      <c r="G452" s="26"/>
      <c r="H452" s="24"/>
      <c r="I452" s="27"/>
      <c r="J452" s="27"/>
      <c r="K452" s="27"/>
      <c r="L452" s="27"/>
    </row>
    <row r="453" spans="1:18" hidden="1" x14ac:dyDescent="0.2">
      <c r="A453">
        <v>495</v>
      </c>
      <c r="B453" t="s">
        <v>1420</v>
      </c>
      <c r="C453" s="22" t="s">
        <v>1424</v>
      </c>
      <c r="D453">
        <v>0</v>
      </c>
      <c r="E453" s="24">
        <v>2</v>
      </c>
      <c r="F453" s="25">
        <v>60.410958904109592</v>
      </c>
      <c r="G453" s="26">
        <v>1</v>
      </c>
      <c r="H453" s="24">
        <v>1</v>
      </c>
      <c r="I453" s="27">
        <v>4</v>
      </c>
      <c r="J453" s="27">
        <v>0</v>
      </c>
      <c r="K453" s="27" t="s">
        <v>1729</v>
      </c>
      <c r="L453" s="27">
        <v>3.98</v>
      </c>
      <c r="M453">
        <v>3.86</v>
      </c>
      <c r="N453">
        <v>-0.12000000000000011</v>
      </c>
      <c r="R453" t="s">
        <v>1732</v>
      </c>
    </row>
    <row r="454" spans="1:18" hidden="1" x14ac:dyDescent="0.2">
      <c r="A454">
        <v>496</v>
      </c>
      <c r="B454" t="s">
        <v>1425</v>
      </c>
      <c r="C454" s="22" t="s">
        <v>1428</v>
      </c>
      <c r="D454">
        <v>0</v>
      </c>
      <c r="E454" s="24">
        <v>1</v>
      </c>
      <c r="F454" s="25">
        <v>76.0027397260274</v>
      </c>
      <c r="G454" s="26">
        <v>0</v>
      </c>
      <c r="H454" s="24">
        <v>1</v>
      </c>
      <c r="I454" s="27">
        <v>8</v>
      </c>
      <c r="J454" s="27">
        <v>0</v>
      </c>
      <c r="K454" s="27">
        <v>23.633333333333333</v>
      </c>
      <c r="L454" s="27">
        <v>0.44500000000000001</v>
      </c>
      <c r="M454">
        <v>2.89</v>
      </c>
      <c r="N454">
        <v>2.4450000000000003</v>
      </c>
      <c r="R454" t="s">
        <v>1732</v>
      </c>
    </row>
    <row r="455" spans="1:18" hidden="1" x14ac:dyDescent="0.2">
      <c r="C455" s="22"/>
      <c r="E455" s="24"/>
      <c r="F455" s="25"/>
      <c r="G455" s="26"/>
      <c r="H455" s="24"/>
      <c r="I455" s="27"/>
      <c r="J455" s="27"/>
      <c r="K455" s="27"/>
      <c r="L455" s="27"/>
    </row>
    <row r="456" spans="1:18" x14ac:dyDescent="0.2">
      <c r="A456">
        <v>143</v>
      </c>
      <c r="C456" s="22" t="s">
        <v>111</v>
      </c>
      <c r="D456">
        <v>0</v>
      </c>
      <c r="E456" s="24">
        <v>1</v>
      </c>
      <c r="F456" s="25">
        <v>74.0054794520548</v>
      </c>
      <c r="G456" s="26">
        <v>1</v>
      </c>
      <c r="H456" s="24">
        <v>1</v>
      </c>
      <c r="I456" s="27">
        <v>5</v>
      </c>
      <c r="J456" s="27">
        <v>0</v>
      </c>
      <c r="K456" s="27">
        <v>9.4</v>
      </c>
      <c r="L456" s="27">
        <v>2.92</v>
      </c>
      <c r="M456">
        <v>2.13</v>
      </c>
      <c r="N456">
        <v>-0.79</v>
      </c>
    </row>
    <row r="457" spans="1:18" hidden="1" x14ac:dyDescent="0.2">
      <c r="C457" s="22"/>
      <c r="E457" s="24"/>
      <c r="F457" s="25"/>
      <c r="G457" s="26"/>
      <c r="H457" s="24"/>
      <c r="I457" s="27"/>
      <c r="J457" s="27"/>
      <c r="K457" s="27"/>
      <c r="L457" s="27"/>
    </row>
    <row r="458" spans="1:18" hidden="1" x14ac:dyDescent="0.2">
      <c r="A458">
        <v>500</v>
      </c>
      <c r="B458" t="s">
        <v>1436</v>
      </c>
      <c r="C458" s="22" t="s">
        <v>1440</v>
      </c>
      <c r="D458">
        <v>0</v>
      </c>
      <c r="E458" s="24">
        <v>1</v>
      </c>
      <c r="F458" s="25">
        <v>66.465753424657535</v>
      </c>
      <c r="G458" s="26">
        <v>1</v>
      </c>
      <c r="H458" s="24">
        <v>1</v>
      </c>
      <c r="I458" s="27">
        <v>10</v>
      </c>
      <c r="J458" s="27">
        <v>0</v>
      </c>
      <c r="K458" s="27">
        <v>3.4333333333333331</v>
      </c>
      <c r="L458" s="27">
        <v>1.66</v>
      </c>
      <c r="M458">
        <v>1.89</v>
      </c>
      <c r="N458">
        <v>0.22999999999999998</v>
      </c>
      <c r="R458" t="s">
        <v>1732</v>
      </c>
    </row>
    <row r="459" spans="1:18" x14ac:dyDescent="0.2">
      <c r="A459">
        <v>525</v>
      </c>
      <c r="C459" s="22" t="s">
        <v>158</v>
      </c>
      <c r="D459">
        <v>0</v>
      </c>
      <c r="E459" s="24">
        <v>2</v>
      </c>
      <c r="F459" s="25">
        <v>38.156164383561645</v>
      </c>
      <c r="G459" s="26">
        <v>1</v>
      </c>
      <c r="H459" s="24">
        <v>1</v>
      </c>
      <c r="I459" s="27">
        <v>3.5</v>
      </c>
      <c r="J459" s="27">
        <v>0</v>
      </c>
      <c r="K459" s="27">
        <v>3.4333333333333331</v>
      </c>
      <c r="L459" s="27">
        <v>2.94</v>
      </c>
      <c r="M459">
        <v>2.27</v>
      </c>
      <c r="N459">
        <v>-0.66999999999999993</v>
      </c>
    </row>
    <row r="460" spans="1:18" x14ac:dyDescent="0.2">
      <c r="A460">
        <v>350</v>
      </c>
      <c r="C460" s="22" t="s">
        <v>158</v>
      </c>
      <c r="D460">
        <v>0</v>
      </c>
      <c r="E460" s="24">
        <v>2</v>
      </c>
      <c r="F460" s="25">
        <v>79.673972602739724</v>
      </c>
      <c r="G460" s="26">
        <v>1</v>
      </c>
      <c r="H460" s="24">
        <v>1</v>
      </c>
      <c r="J460" s="27">
        <v>0</v>
      </c>
      <c r="K460" s="27">
        <v>8.6999999999999993</v>
      </c>
      <c r="L460">
        <v>2.96</v>
      </c>
      <c r="M460">
        <v>3.2309999999999999</v>
      </c>
      <c r="N460">
        <v>0.27099999999999991</v>
      </c>
    </row>
    <row r="461" spans="1:18" hidden="1" x14ac:dyDescent="0.2">
      <c r="C461" s="22"/>
      <c r="E461" s="24"/>
      <c r="F461" s="25"/>
      <c r="G461" s="26"/>
      <c r="H461" s="24"/>
      <c r="I461" s="27"/>
      <c r="J461" s="27"/>
      <c r="K461" s="27"/>
      <c r="L461" s="27"/>
    </row>
    <row r="462" spans="1:18" hidden="1" x14ac:dyDescent="0.2">
      <c r="A462">
        <v>504</v>
      </c>
      <c r="B462" t="s">
        <v>1452</v>
      </c>
      <c r="C462" s="32" t="s">
        <v>1455</v>
      </c>
      <c r="D462">
        <v>0</v>
      </c>
      <c r="E462" s="24">
        <v>2</v>
      </c>
      <c r="F462" s="25">
        <v>36.967123287671235</v>
      </c>
      <c r="G462" s="26">
        <v>0</v>
      </c>
      <c r="H462" s="24">
        <v>1</v>
      </c>
      <c r="I462" s="27">
        <v>5</v>
      </c>
      <c r="J462" s="27">
        <v>0</v>
      </c>
      <c r="K462" s="27">
        <v>0.43333333333333335</v>
      </c>
      <c r="L462" s="27">
        <v>3.58</v>
      </c>
      <c r="M462">
        <v>4.5199999999999996</v>
      </c>
      <c r="N462">
        <v>0.9399999999999995</v>
      </c>
      <c r="R462" t="s">
        <v>1732</v>
      </c>
    </row>
    <row r="463" spans="1:18" hidden="1" x14ac:dyDescent="0.2">
      <c r="C463" s="32"/>
      <c r="E463" s="24"/>
      <c r="F463" s="25"/>
      <c r="G463" s="26"/>
      <c r="H463" s="24"/>
      <c r="I463" s="27"/>
      <c r="J463" s="27"/>
      <c r="K463" s="27"/>
      <c r="L463" s="27"/>
    </row>
    <row r="464" spans="1:18" hidden="1" x14ac:dyDescent="0.2">
      <c r="C464" s="22"/>
      <c r="E464" s="24"/>
      <c r="F464" s="25"/>
      <c r="G464" s="26"/>
      <c r="H464" s="24"/>
      <c r="I464" s="27"/>
      <c r="J464" s="27"/>
      <c r="K464" s="27"/>
      <c r="L464" s="27"/>
    </row>
    <row r="465" spans="1:18" hidden="1" x14ac:dyDescent="0.2">
      <c r="A465">
        <v>507</v>
      </c>
      <c r="B465" t="s">
        <v>1457</v>
      </c>
      <c r="C465" s="22" t="s">
        <v>1461</v>
      </c>
      <c r="D465">
        <v>0</v>
      </c>
      <c r="E465" s="24">
        <v>2</v>
      </c>
      <c r="F465" s="25">
        <v>66.443835616438349</v>
      </c>
      <c r="G465" s="26">
        <v>1</v>
      </c>
      <c r="H465" s="24">
        <v>1</v>
      </c>
      <c r="I465" s="27">
        <v>6</v>
      </c>
      <c r="J465" s="27">
        <v>0</v>
      </c>
      <c r="K465" s="27">
        <v>34</v>
      </c>
      <c r="L465" s="27">
        <v>0.54</v>
      </c>
      <c r="M465">
        <v>1.77</v>
      </c>
      <c r="N465">
        <v>1.23</v>
      </c>
      <c r="R465" t="s">
        <v>1732</v>
      </c>
    </row>
    <row r="466" spans="1:18" hidden="1" x14ac:dyDescent="0.2">
      <c r="A466">
        <v>508</v>
      </c>
      <c r="B466" t="s">
        <v>1464</v>
      </c>
      <c r="C466" s="22" t="s">
        <v>1467</v>
      </c>
      <c r="D466">
        <v>0</v>
      </c>
      <c r="E466" s="24">
        <v>1</v>
      </c>
      <c r="F466" s="25">
        <v>83.663013698630138</v>
      </c>
      <c r="G466" s="26">
        <v>0</v>
      </c>
      <c r="H466" s="24">
        <v>1</v>
      </c>
      <c r="I466" s="27">
        <v>8</v>
      </c>
      <c r="J466" s="27">
        <v>0</v>
      </c>
      <c r="K466" s="27">
        <v>3.7666666666666666</v>
      </c>
      <c r="L466" s="27">
        <v>2.42</v>
      </c>
      <c r="M466">
        <v>2.78</v>
      </c>
      <c r="N466">
        <v>0.35999999999999988</v>
      </c>
      <c r="O466" t="s">
        <v>1732</v>
      </c>
      <c r="R466" t="s">
        <v>1732</v>
      </c>
    </row>
    <row r="467" spans="1:18" hidden="1" x14ac:dyDescent="0.2">
      <c r="A467">
        <v>509</v>
      </c>
      <c r="B467" t="s">
        <v>1457</v>
      </c>
      <c r="C467" s="22" t="s">
        <v>1467</v>
      </c>
      <c r="D467">
        <v>0</v>
      </c>
      <c r="E467" s="24">
        <v>1</v>
      </c>
      <c r="F467" s="25">
        <v>83.663013698630138</v>
      </c>
      <c r="G467" s="26">
        <v>1</v>
      </c>
      <c r="H467" s="24">
        <v>1</v>
      </c>
      <c r="I467" s="27">
        <v>6</v>
      </c>
      <c r="J467" s="27">
        <v>0</v>
      </c>
      <c r="K467" s="27">
        <v>40.56666666666667</v>
      </c>
      <c r="L467" s="27">
        <v>2.42</v>
      </c>
      <c r="M467">
        <v>2.4500000000000002</v>
      </c>
      <c r="N467">
        <v>3.0000000000000249E-2</v>
      </c>
      <c r="O467" t="s">
        <v>1732</v>
      </c>
      <c r="R467" t="s">
        <v>1732</v>
      </c>
    </row>
    <row r="468" spans="1:18" x14ac:dyDescent="0.2">
      <c r="A468">
        <v>346</v>
      </c>
      <c r="C468" s="22" t="s">
        <v>889</v>
      </c>
      <c r="D468">
        <v>0</v>
      </c>
      <c r="E468" s="24">
        <v>2</v>
      </c>
      <c r="F468" s="25">
        <v>40.726027397260275</v>
      </c>
      <c r="G468" s="26">
        <v>0</v>
      </c>
      <c r="H468" s="24">
        <v>1</v>
      </c>
      <c r="J468" s="27">
        <v>0</v>
      </c>
      <c r="K468" s="27">
        <v>18.2</v>
      </c>
      <c r="L468">
        <v>3.0019999999999998</v>
      </c>
      <c r="M468">
        <v>2.6560000000000001</v>
      </c>
      <c r="N468">
        <v>-0.34599999999999964</v>
      </c>
      <c r="O468" t="s">
        <v>1732</v>
      </c>
    </row>
    <row r="469" spans="1:18" x14ac:dyDescent="0.2">
      <c r="A469">
        <v>391</v>
      </c>
      <c r="C469" s="22" t="s">
        <v>889</v>
      </c>
      <c r="D469">
        <v>0</v>
      </c>
      <c r="E469" s="24">
        <v>1</v>
      </c>
      <c r="F469" s="25">
        <v>58.964383561643835</v>
      </c>
      <c r="G469" s="26">
        <v>0</v>
      </c>
      <c r="H469" s="24">
        <v>1</v>
      </c>
      <c r="I469" s="27">
        <v>6</v>
      </c>
      <c r="J469" s="27">
        <v>0</v>
      </c>
      <c r="K469" s="27">
        <v>122.76666666666701</v>
      </c>
      <c r="L469" s="27">
        <v>3.12</v>
      </c>
      <c r="M469">
        <v>5.89</v>
      </c>
      <c r="N469">
        <v>2.7699999999999996</v>
      </c>
      <c r="O469" t="s">
        <v>1732</v>
      </c>
    </row>
    <row r="470" spans="1:18" hidden="1" x14ac:dyDescent="0.2">
      <c r="C470" s="22"/>
      <c r="E470" s="24"/>
      <c r="F470" s="25"/>
      <c r="G470" s="26"/>
      <c r="H470" s="24"/>
      <c r="I470" s="27"/>
      <c r="J470" s="27"/>
      <c r="K470" s="27"/>
      <c r="L470" s="27"/>
    </row>
    <row r="471" spans="1:18" hidden="1" x14ac:dyDescent="0.2">
      <c r="C471" s="22"/>
      <c r="E471" s="24"/>
      <c r="F471" s="25"/>
      <c r="G471" s="26"/>
      <c r="H471" s="24"/>
      <c r="I471" s="27"/>
      <c r="J471" s="27"/>
      <c r="K471" s="27"/>
      <c r="L471" s="27"/>
    </row>
    <row r="472" spans="1:18" hidden="1" x14ac:dyDescent="0.2">
      <c r="A472">
        <v>514</v>
      </c>
      <c r="B472" t="s">
        <v>1479</v>
      </c>
      <c r="C472" s="22" t="s">
        <v>1482</v>
      </c>
      <c r="D472">
        <v>0</v>
      </c>
      <c r="E472" s="24">
        <v>2</v>
      </c>
      <c r="F472" s="25">
        <v>77.852054794520555</v>
      </c>
      <c r="G472" s="26">
        <v>1</v>
      </c>
      <c r="H472" s="24">
        <v>1</v>
      </c>
      <c r="I472" s="27">
        <v>6</v>
      </c>
      <c r="J472" s="27">
        <v>0</v>
      </c>
      <c r="K472" s="27">
        <v>52.966666666666669</v>
      </c>
      <c r="L472" s="27">
        <v>1.69</v>
      </c>
      <c r="M472">
        <v>3.45</v>
      </c>
      <c r="N472">
        <v>1.7600000000000002</v>
      </c>
      <c r="R472" t="s">
        <v>1732</v>
      </c>
    </row>
    <row r="473" spans="1:18" hidden="1" x14ac:dyDescent="0.2">
      <c r="A473">
        <v>517</v>
      </c>
      <c r="B473" t="s">
        <v>1486</v>
      </c>
      <c r="C473" s="22" t="s">
        <v>1490</v>
      </c>
      <c r="D473">
        <v>0</v>
      </c>
      <c r="E473" s="24">
        <v>2</v>
      </c>
      <c r="F473" s="25">
        <v>52.358904109589041</v>
      </c>
      <c r="G473" s="26">
        <v>0</v>
      </c>
      <c r="H473" s="24">
        <v>1</v>
      </c>
      <c r="I473" s="27">
        <v>7</v>
      </c>
      <c r="J473" s="27">
        <v>0</v>
      </c>
      <c r="K473" s="27">
        <v>3.1333333333333333</v>
      </c>
      <c r="L473" s="27">
        <v>1.1759999999999999</v>
      </c>
      <c r="M473" s="27">
        <v>3.181</v>
      </c>
      <c r="N473">
        <v>2.0049999999999999</v>
      </c>
      <c r="R473" t="s">
        <v>1732</v>
      </c>
    </row>
    <row r="474" spans="1:18" hidden="1" x14ac:dyDescent="0.2">
      <c r="C474" s="22"/>
      <c r="E474" s="24"/>
      <c r="F474" s="25"/>
      <c r="G474" s="26"/>
      <c r="H474" s="24"/>
      <c r="I474" s="27"/>
      <c r="J474" s="27"/>
      <c r="K474" s="27"/>
      <c r="L474" s="27"/>
      <c r="M474" s="27"/>
    </row>
    <row r="475" spans="1:18" hidden="1" x14ac:dyDescent="0.2">
      <c r="C475" s="22"/>
      <c r="E475" s="24"/>
      <c r="F475" s="25"/>
      <c r="G475" s="26"/>
      <c r="H475" s="24"/>
      <c r="I475" s="27"/>
      <c r="J475" s="27"/>
      <c r="K475" s="27"/>
      <c r="L475" s="27"/>
    </row>
    <row r="476" spans="1:18" x14ac:dyDescent="0.2">
      <c r="A476">
        <v>417</v>
      </c>
      <c r="C476" s="22" t="s">
        <v>889</v>
      </c>
      <c r="D476">
        <v>0</v>
      </c>
      <c r="E476" s="24">
        <v>2</v>
      </c>
      <c r="F476" s="25">
        <v>84.252054794520546</v>
      </c>
      <c r="G476" s="26">
        <v>0</v>
      </c>
      <c r="H476" s="24">
        <v>1</v>
      </c>
      <c r="I476" s="27">
        <v>6.5</v>
      </c>
      <c r="J476" s="27">
        <v>0</v>
      </c>
      <c r="K476" s="27">
        <v>3.2333333333333298</v>
      </c>
      <c r="L476">
        <v>3.25</v>
      </c>
      <c r="M476">
        <v>3.47</v>
      </c>
      <c r="N476">
        <v>0.2200000000000002</v>
      </c>
      <c r="O476" t="s">
        <v>1732</v>
      </c>
    </row>
    <row r="477" spans="1:18" hidden="1" x14ac:dyDescent="0.2">
      <c r="A477">
        <v>522</v>
      </c>
      <c r="B477" t="s">
        <v>1505</v>
      </c>
      <c r="C477" s="22" t="s">
        <v>1508</v>
      </c>
      <c r="D477">
        <v>0</v>
      </c>
      <c r="E477" s="24">
        <v>2</v>
      </c>
      <c r="F477" s="25">
        <v>72.783561643835611</v>
      </c>
      <c r="G477" s="26">
        <v>0</v>
      </c>
      <c r="H477" s="24">
        <v>1</v>
      </c>
      <c r="I477" s="27">
        <v>8</v>
      </c>
      <c r="J477" s="27">
        <v>0</v>
      </c>
      <c r="K477" s="27">
        <v>3.0666666666666669</v>
      </c>
      <c r="L477" s="27">
        <v>3.31</v>
      </c>
      <c r="M477">
        <v>4.41</v>
      </c>
      <c r="N477">
        <v>1.1000000000000001</v>
      </c>
      <c r="R477" t="s">
        <v>1732</v>
      </c>
    </row>
    <row r="478" spans="1:18" hidden="1" x14ac:dyDescent="0.2">
      <c r="C478" s="22"/>
      <c r="E478" s="24"/>
      <c r="F478" s="25"/>
      <c r="G478" s="26"/>
      <c r="H478" s="24"/>
      <c r="I478" s="27"/>
      <c r="J478" s="27"/>
      <c r="K478" s="27"/>
      <c r="L478" s="27"/>
    </row>
    <row r="479" spans="1:18" hidden="1" x14ac:dyDescent="0.2">
      <c r="C479" s="22"/>
      <c r="E479" s="24"/>
      <c r="F479" s="25"/>
      <c r="G479" s="26"/>
      <c r="H479" s="24"/>
      <c r="I479" s="27"/>
      <c r="J479" s="27"/>
      <c r="K479" s="27"/>
      <c r="L479" s="27"/>
    </row>
    <row r="480" spans="1:18" x14ac:dyDescent="0.2">
      <c r="A480">
        <v>428</v>
      </c>
      <c r="C480" s="22" t="s">
        <v>889</v>
      </c>
      <c r="D480">
        <v>0</v>
      </c>
      <c r="E480" s="24">
        <v>2</v>
      </c>
      <c r="F480" s="25">
        <v>42.591780821917808</v>
      </c>
      <c r="G480" s="26">
        <v>0</v>
      </c>
      <c r="H480" s="24">
        <v>1</v>
      </c>
      <c r="I480" s="27">
        <v>6.5</v>
      </c>
      <c r="J480" s="27">
        <v>0</v>
      </c>
      <c r="K480" s="27">
        <v>3.56666666666667</v>
      </c>
      <c r="L480">
        <v>3.35</v>
      </c>
      <c r="M480">
        <v>3.8</v>
      </c>
      <c r="N480">
        <v>0.44999999999999973</v>
      </c>
      <c r="O480" t="s">
        <v>1732</v>
      </c>
    </row>
    <row r="481" spans="1:18" hidden="1" x14ac:dyDescent="0.2">
      <c r="A481">
        <v>526</v>
      </c>
      <c r="B481" t="s">
        <v>1518</v>
      </c>
      <c r="C481" s="22" t="s">
        <v>1522</v>
      </c>
      <c r="D481">
        <v>0</v>
      </c>
      <c r="E481" s="24">
        <v>1</v>
      </c>
      <c r="F481" s="25">
        <v>58.909589041095892</v>
      </c>
      <c r="G481" s="26">
        <v>0</v>
      </c>
      <c r="H481" s="24">
        <v>1</v>
      </c>
      <c r="I481" s="27">
        <v>6</v>
      </c>
      <c r="J481" s="27">
        <v>0</v>
      </c>
      <c r="K481" s="27">
        <v>0.2</v>
      </c>
      <c r="L481" s="27">
        <v>0.87</v>
      </c>
      <c r="M481">
        <v>1.0900000000000001</v>
      </c>
      <c r="N481">
        <v>0.22000000000000008</v>
      </c>
      <c r="O481" t="s">
        <v>1732</v>
      </c>
      <c r="R481" t="s">
        <v>1732</v>
      </c>
    </row>
    <row r="482" spans="1:18" hidden="1" x14ac:dyDescent="0.2">
      <c r="A482">
        <v>527</v>
      </c>
      <c r="B482" t="s">
        <v>1524</v>
      </c>
      <c r="C482" s="22" t="s">
        <v>1527</v>
      </c>
      <c r="D482">
        <v>0</v>
      </c>
      <c r="E482" s="24">
        <v>1</v>
      </c>
      <c r="F482" s="25">
        <v>66.367123287671234</v>
      </c>
      <c r="G482" s="26">
        <v>0</v>
      </c>
      <c r="H482" s="24">
        <v>1</v>
      </c>
      <c r="I482" s="27">
        <v>7</v>
      </c>
      <c r="J482" s="27">
        <v>0</v>
      </c>
      <c r="K482" s="27">
        <v>4</v>
      </c>
      <c r="L482" s="27">
        <v>1.95</v>
      </c>
      <c r="M482" s="27">
        <v>4.4969999999999999</v>
      </c>
      <c r="N482">
        <v>2.5469999999999997</v>
      </c>
      <c r="R482" t="s">
        <v>1732</v>
      </c>
    </row>
    <row r="483" spans="1:18" hidden="1" x14ac:dyDescent="0.2">
      <c r="C483" s="22"/>
      <c r="E483" s="24"/>
      <c r="F483" s="25"/>
      <c r="G483" s="26"/>
      <c r="H483" s="24"/>
      <c r="I483" s="27"/>
      <c r="J483" s="27"/>
      <c r="K483" s="27"/>
      <c r="L483" s="27"/>
      <c r="M483" s="27"/>
    </row>
    <row r="484" spans="1:18" hidden="1" x14ac:dyDescent="0.2">
      <c r="A484">
        <v>529</v>
      </c>
      <c r="B484" t="s">
        <v>1530</v>
      </c>
      <c r="C484" s="22" t="s">
        <v>1535</v>
      </c>
      <c r="D484">
        <v>0</v>
      </c>
      <c r="E484" s="24">
        <v>2</v>
      </c>
      <c r="F484" s="25">
        <v>51.178082191780824</v>
      </c>
      <c r="G484" s="26">
        <v>1</v>
      </c>
      <c r="H484" s="24">
        <v>1</v>
      </c>
      <c r="I484" s="27">
        <v>4</v>
      </c>
      <c r="J484" s="27">
        <v>0</v>
      </c>
      <c r="K484" s="27">
        <v>11.733333333333333</v>
      </c>
      <c r="L484" s="27">
        <v>1.59</v>
      </c>
      <c r="M484">
        <v>0.93</v>
      </c>
      <c r="N484">
        <v>-0.66</v>
      </c>
      <c r="O484" t="s">
        <v>1732</v>
      </c>
      <c r="R484" t="s">
        <v>1732</v>
      </c>
    </row>
    <row r="485" spans="1:18" hidden="1" x14ac:dyDescent="0.2">
      <c r="C485" s="22"/>
      <c r="E485" s="24"/>
      <c r="F485" s="25"/>
      <c r="G485" s="26"/>
      <c r="H485" s="24"/>
      <c r="I485" s="27"/>
      <c r="J485" s="27"/>
      <c r="K485" s="27"/>
      <c r="L485" s="27"/>
    </row>
    <row r="486" spans="1:18" hidden="1" x14ac:dyDescent="0.2">
      <c r="A486">
        <v>531</v>
      </c>
      <c r="B486" t="s">
        <v>1537</v>
      </c>
      <c r="C486" s="22" t="s">
        <v>1541</v>
      </c>
      <c r="D486">
        <v>0</v>
      </c>
      <c r="E486" s="24">
        <v>2</v>
      </c>
      <c r="F486" s="25">
        <v>75.558904109589037</v>
      </c>
      <c r="G486" s="26">
        <v>1</v>
      </c>
      <c r="H486" s="24">
        <v>1</v>
      </c>
      <c r="I486" s="27">
        <v>8</v>
      </c>
      <c r="J486" s="27">
        <v>0</v>
      </c>
      <c r="K486" s="27">
        <v>2</v>
      </c>
      <c r="L486" s="27">
        <v>1.85</v>
      </c>
      <c r="M486">
        <v>2.82</v>
      </c>
      <c r="N486">
        <v>0.96999999999999975</v>
      </c>
      <c r="R486" t="s">
        <v>1732</v>
      </c>
    </row>
    <row r="487" spans="1:18" hidden="1" x14ac:dyDescent="0.2">
      <c r="A487">
        <v>532</v>
      </c>
      <c r="B487" t="s">
        <v>1544</v>
      </c>
      <c r="C487" s="22" t="s">
        <v>1547</v>
      </c>
      <c r="D487">
        <v>0</v>
      </c>
      <c r="E487" s="24">
        <v>2</v>
      </c>
      <c r="F487" s="25">
        <v>69.276712328767118</v>
      </c>
      <c r="G487" s="26">
        <v>0</v>
      </c>
      <c r="H487" s="24">
        <v>1</v>
      </c>
      <c r="I487" s="27">
        <v>5.5</v>
      </c>
      <c r="J487" s="27">
        <v>0</v>
      </c>
      <c r="K487" s="27">
        <v>5.2666666666666666</v>
      </c>
      <c r="L487" s="27">
        <v>1.26</v>
      </c>
      <c r="M487" s="27">
        <v>2.0099999999999998</v>
      </c>
      <c r="N487">
        <v>0.74999999999999978</v>
      </c>
      <c r="R487" t="s">
        <v>1732</v>
      </c>
    </row>
    <row r="488" spans="1:18" hidden="1" x14ac:dyDescent="0.2">
      <c r="C488" s="22"/>
      <c r="E488" s="24"/>
      <c r="F488" s="25"/>
      <c r="G488" s="26"/>
      <c r="H488" s="24"/>
      <c r="I488" s="27"/>
      <c r="J488" s="27"/>
      <c r="K488" s="27"/>
      <c r="L488" s="27"/>
    </row>
    <row r="489" spans="1:18" hidden="1" x14ac:dyDescent="0.2">
      <c r="C489" s="22"/>
      <c r="E489" s="24"/>
      <c r="F489" s="25"/>
      <c r="G489" s="26"/>
      <c r="H489" s="24"/>
      <c r="I489" s="27"/>
      <c r="J489" s="27"/>
      <c r="K489" s="27"/>
      <c r="L489" s="27"/>
    </row>
    <row r="490" spans="1:18" hidden="1" x14ac:dyDescent="0.2">
      <c r="A490">
        <v>535</v>
      </c>
      <c r="B490" t="s">
        <v>1550</v>
      </c>
      <c r="C490" s="22" t="s">
        <v>479</v>
      </c>
      <c r="D490">
        <v>0</v>
      </c>
      <c r="E490" s="24">
        <v>2</v>
      </c>
      <c r="F490" s="25">
        <v>76.104109589041101</v>
      </c>
      <c r="G490" s="26">
        <v>1</v>
      </c>
      <c r="H490" s="24">
        <v>1</v>
      </c>
      <c r="I490" s="27">
        <v>8</v>
      </c>
      <c r="J490" s="27">
        <v>0</v>
      </c>
      <c r="K490" s="27">
        <v>0.16666666666666666</v>
      </c>
      <c r="L490" s="27">
        <v>1.1100000000000001</v>
      </c>
      <c r="M490">
        <v>3.82</v>
      </c>
      <c r="N490">
        <v>2.71</v>
      </c>
      <c r="R490" t="s">
        <v>1732</v>
      </c>
    </row>
    <row r="491" spans="1:18" hidden="1" x14ac:dyDescent="0.2">
      <c r="A491">
        <v>536</v>
      </c>
      <c r="B491" t="s">
        <v>1555</v>
      </c>
      <c r="C491" s="22" t="s">
        <v>1559</v>
      </c>
      <c r="D491">
        <v>0</v>
      </c>
      <c r="E491" s="24">
        <v>1</v>
      </c>
      <c r="F491" s="25">
        <v>66.802739726027397</v>
      </c>
      <c r="G491" s="26">
        <v>0</v>
      </c>
      <c r="H491" s="24">
        <v>1</v>
      </c>
      <c r="I491" s="27">
        <v>6</v>
      </c>
      <c r="J491" s="27">
        <v>0</v>
      </c>
      <c r="K491" s="27">
        <v>4.0666666666666664</v>
      </c>
      <c r="L491" s="27">
        <v>0.2</v>
      </c>
      <c r="M491">
        <v>2.21</v>
      </c>
      <c r="N491">
        <v>2.0099999999999998</v>
      </c>
      <c r="R491" t="s">
        <v>1732</v>
      </c>
    </row>
    <row r="492" spans="1:18" hidden="1" x14ac:dyDescent="0.2">
      <c r="C492" s="22"/>
      <c r="E492" s="24"/>
      <c r="F492" s="25"/>
      <c r="G492" s="26"/>
      <c r="H492" s="24"/>
      <c r="I492" s="27"/>
      <c r="J492" s="27"/>
      <c r="K492" s="27"/>
      <c r="L492" s="27"/>
    </row>
    <row r="493" spans="1:18" hidden="1" x14ac:dyDescent="0.2">
      <c r="C493" s="22"/>
      <c r="E493" s="24"/>
      <c r="F493" s="25"/>
      <c r="G493" s="26"/>
      <c r="H493" s="24"/>
      <c r="I493" s="27"/>
      <c r="J493" s="27"/>
      <c r="K493" s="27"/>
      <c r="L493" s="27"/>
    </row>
    <row r="494" spans="1:18" hidden="1" x14ac:dyDescent="0.2">
      <c r="A494">
        <v>539</v>
      </c>
      <c r="B494" t="s">
        <v>1561</v>
      </c>
      <c r="C494" s="22" t="s">
        <v>1564</v>
      </c>
      <c r="D494">
        <v>0</v>
      </c>
      <c r="E494" s="24">
        <v>2</v>
      </c>
      <c r="F494" s="25">
        <v>83.805479452054797</v>
      </c>
      <c r="G494" s="26">
        <v>1</v>
      </c>
      <c r="H494" s="24">
        <v>1</v>
      </c>
      <c r="I494" s="27">
        <v>8</v>
      </c>
      <c r="J494" s="27">
        <v>0</v>
      </c>
      <c r="K494" s="27">
        <v>4.9333333333333336</v>
      </c>
      <c r="L494" s="27">
        <v>0</v>
      </c>
      <c r="M494">
        <v>1.71</v>
      </c>
      <c r="N494">
        <v>1.71</v>
      </c>
      <c r="R494" t="s">
        <v>1732</v>
      </c>
    </row>
    <row r="495" spans="1:18" hidden="1" x14ac:dyDescent="0.2">
      <c r="A495">
        <v>540</v>
      </c>
      <c r="B495" t="s">
        <v>1566</v>
      </c>
      <c r="C495" s="22" t="s">
        <v>1569</v>
      </c>
      <c r="D495">
        <v>0</v>
      </c>
      <c r="E495" s="24">
        <v>1</v>
      </c>
      <c r="F495" s="25">
        <v>50.528767123287672</v>
      </c>
      <c r="G495" s="26">
        <v>0</v>
      </c>
      <c r="H495" s="24">
        <v>1</v>
      </c>
      <c r="I495" s="27">
        <v>7.5</v>
      </c>
      <c r="J495" s="27">
        <v>0</v>
      </c>
      <c r="K495" s="27">
        <v>17.033333333333335</v>
      </c>
      <c r="L495" s="27">
        <v>1.75</v>
      </c>
      <c r="M495">
        <v>1.04</v>
      </c>
      <c r="N495">
        <v>-0.71</v>
      </c>
      <c r="R495" t="s">
        <v>1732</v>
      </c>
    </row>
    <row r="496" spans="1:18" hidden="1" x14ac:dyDescent="0.2">
      <c r="C496" s="22"/>
      <c r="E496" s="24"/>
      <c r="F496" s="25"/>
      <c r="G496" s="26"/>
      <c r="H496" s="24"/>
      <c r="I496" s="27"/>
      <c r="J496" s="27"/>
      <c r="K496" s="27"/>
      <c r="L496" s="27"/>
    </row>
    <row r="497" spans="1:18" hidden="1" x14ac:dyDescent="0.2">
      <c r="C497" s="22"/>
      <c r="E497" s="24"/>
      <c r="F497" s="25"/>
      <c r="G497" s="26"/>
      <c r="H497" s="24"/>
      <c r="I497" s="27"/>
      <c r="J497" s="27"/>
      <c r="K497" s="27"/>
      <c r="L497" s="27"/>
      <c r="M497" s="23"/>
    </row>
    <row r="498" spans="1:18" x14ac:dyDescent="0.2">
      <c r="A498">
        <v>185</v>
      </c>
      <c r="B498" s="30"/>
      <c r="C498" s="22" t="s">
        <v>577</v>
      </c>
      <c r="D498">
        <v>0</v>
      </c>
      <c r="E498" s="24">
        <v>2</v>
      </c>
      <c r="F498" s="25">
        <v>52.345205479452055</v>
      </c>
      <c r="G498" s="26">
        <v>1</v>
      </c>
      <c r="H498" s="24">
        <v>1</v>
      </c>
      <c r="I498" s="27">
        <v>4</v>
      </c>
      <c r="J498" s="27">
        <v>0</v>
      </c>
      <c r="K498" s="27">
        <v>3.6666666666666665</v>
      </c>
      <c r="L498">
        <v>3.38</v>
      </c>
      <c r="M498">
        <v>3.97</v>
      </c>
      <c r="N498">
        <v>0.5900000000000003</v>
      </c>
    </row>
    <row r="499" spans="1:18" hidden="1" x14ac:dyDescent="0.2">
      <c r="A499">
        <v>544</v>
      </c>
      <c r="B499" t="s">
        <v>1578</v>
      </c>
      <c r="C499" s="43" t="s">
        <v>1582</v>
      </c>
      <c r="D499">
        <v>0</v>
      </c>
      <c r="E499" s="24">
        <v>2</v>
      </c>
      <c r="F499" s="25">
        <v>72.435616438356163</v>
      </c>
      <c r="G499" s="26">
        <v>0</v>
      </c>
      <c r="H499" s="24">
        <v>1</v>
      </c>
      <c r="I499" s="27"/>
      <c r="J499" s="27">
        <v>0</v>
      </c>
      <c r="K499" s="27">
        <v>128.5</v>
      </c>
      <c r="L499" s="27">
        <v>2.98</v>
      </c>
      <c r="M499">
        <v>0.223</v>
      </c>
      <c r="N499">
        <v>-2.7570000000000001</v>
      </c>
      <c r="R499" t="s">
        <v>1732</v>
      </c>
    </row>
    <row r="500" spans="1:18" hidden="1" x14ac:dyDescent="0.2">
      <c r="C500" s="43"/>
      <c r="E500" s="24"/>
      <c r="F500" s="25"/>
      <c r="G500" s="26"/>
      <c r="H500" s="24"/>
      <c r="I500" s="27"/>
      <c r="J500" s="27"/>
      <c r="K500" s="27"/>
      <c r="L500" s="27"/>
    </row>
    <row r="501" spans="1:18" hidden="1" x14ac:dyDescent="0.2">
      <c r="C501" s="22"/>
      <c r="E501" s="24"/>
      <c r="F501" s="25"/>
      <c r="G501" s="26"/>
      <c r="H501" s="24"/>
      <c r="I501" s="27"/>
      <c r="J501" s="27"/>
      <c r="K501" s="27"/>
      <c r="L501" s="27"/>
    </row>
    <row r="502" spans="1:18" hidden="1" x14ac:dyDescent="0.2">
      <c r="A502">
        <v>547</v>
      </c>
      <c r="B502" t="s">
        <v>1587</v>
      </c>
      <c r="C502" s="22" t="s">
        <v>1590</v>
      </c>
      <c r="D502">
        <v>0</v>
      </c>
      <c r="E502" s="24">
        <v>1</v>
      </c>
      <c r="F502" s="25">
        <v>58.8</v>
      </c>
      <c r="G502" s="26">
        <v>1</v>
      </c>
      <c r="H502" s="24">
        <v>1</v>
      </c>
      <c r="I502" s="27">
        <v>7</v>
      </c>
      <c r="J502" s="27">
        <v>0</v>
      </c>
      <c r="K502" s="27">
        <v>2.0333333333333332</v>
      </c>
      <c r="L502" s="27">
        <v>1.67</v>
      </c>
      <c r="M502">
        <v>2.4500000000000002</v>
      </c>
      <c r="N502">
        <v>0.78000000000000025</v>
      </c>
      <c r="R502" t="s">
        <v>1732</v>
      </c>
    </row>
    <row r="503" spans="1:18" hidden="1" x14ac:dyDescent="0.2">
      <c r="A503">
        <v>548</v>
      </c>
      <c r="B503" t="s">
        <v>1591</v>
      </c>
      <c r="C503" s="22" t="s">
        <v>370</v>
      </c>
      <c r="D503">
        <v>0</v>
      </c>
      <c r="E503" s="24">
        <v>1</v>
      </c>
      <c r="F503" s="25">
        <v>81.150684931506845</v>
      </c>
      <c r="G503" s="26">
        <v>0</v>
      </c>
      <c r="H503" s="24">
        <v>1</v>
      </c>
      <c r="I503" s="27">
        <v>6</v>
      </c>
      <c r="J503" s="27">
        <v>0</v>
      </c>
      <c r="K503" s="27">
        <v>2.3333333333333335</v>
      </c>
      <c r="L503" s="27">
        <v>1.44</v>
      </c>
      <c r="M503">
        <v>1.88</v>
      </c>
      <c r="N503">
        <v>0.43999999999999995</v>
      </c>
      <c r="R503" t="s">
        <v>1732</v>
      </c>
    </row>
    <row r="504" spans="1:18" hidden="1" x14ac:dyDescent="0.2">
      <c r="C504" s="22"/>
      <c r="E504" s="24"/>
      <c r="F504" s="25"/>
      <c r="G504" s="26"/>
      <c r="H504" s="24"/>
      <c r="I504" s="27"/>
      <c r="J504" s="27"/>
      <c r="K504" s="27"/>
      <c r="L504" s="27"/>
    </row>
    <row r="505" spans="1:18" hidden="1" x14ac:dyDescent="0.2">
      <c r="C505" s="22"/>
      <c r="E505" s="24"/>
      <c r="F505" s="25"/>
      <c r="G505" s="26"/>
      <c r="H505" s="24"/>
      <c r="I505" s="27"/>
      <c r="J505" s="27"/>
      <c r="K505" s="27"/>
      <c r="L505" s="27"/>
    </row>
    <row r="506" spans="1:18" hidden="1" x14ac:dyDescent="0.2">
      <c r="A506">
        <v>551</v>
      </c>
      <c r="B506" t="s">
        <v>1598</v>
      </c>
      <c r="C506" s="22" t="s">
        <v>1313</v>
      </c>
      <c r="D506">
        <v>0</v>
      </c>
      <c r="E506" s="24">
        <v>1</v>
      </c>
      <c r="F506" s="25">
        <v>75.553424657534251</v>
      </c>
      <c r="G506" s="26">
        <v>1</v>
      </c>
      <c r="H506" s="24">
        <v>1</v>
      </c>
      <c r="I506" s="27">
        <v>7</v>
      </c>
      <c r="J506" s="27">
        <v>0</v>
      </c>
      <c r="K506" s="27">
        <v>3.0666666666666669</v>
      </c>
      <c r="L506" s="27">
        <v>1.85</v>
      </c>
      <c r="M506">
        <v>2.48</v>
      </c>
      <c r="N506">
        <v>0.62999999999999989</v>
      </c>
      <c r="R506" t="s">
        <v>1732</v>
      </c>
    </row>
    <row r="507" spans="1:18" x14ac:dyDescent="0.2">
      <c r="A507">
        <v>430</v>
      </c>
      <c r="C507" s="22" t="s">
        <v>889</v>
      </c>
      <c r="D507">
        <v>0</v>
      </c>
      <c r="E507" s="24">
        <v>2</v>
      </c>
      <c r="F507" s="25">
        <v>55.635616438356166</v>
      </c>
      <c r="G507" s="26">
        <v>0</v>
      </c>
      <c r="H507" s="24">
        <v>1</v>
      </c>
      <c r="I507" s="27">
        <v>4.5</v>
      </c>
      <c r="J507" s="27">
        <v>0</v>
      </c>
      <c r="K507" s="27">
        <v>3.4</v>
      </c>
      <c r="L507">
        <v>3.39</v>
      </c>
      <c r="M507">
        <v>4.66</v>
      </c>
      <c r="N507">
        <v>1.27</v>
      </c>
      <c r="O507" t="s">
        <v>1732</v>
      </c>
    </row>
    <row r="508" spans="1:18" x14ac:dyDescent="0.2">
      <c r="A508">
        <v>555</v>
      </c>
      <c r="C508" s="22" t="s">
        <v>889</v>
      </c>
      <c r="D508">
        <v>0</v>
      </c>
      <c r="E508" s="24">
        <v>2</v>
      </c>
      <c r="F508" s="25">
        <v>73.427397260273978</v>
      </c>
      <c r="G508" s="26">
        <v>0</v>
      </c>
      <c r="H508" s="24">
        <v>1</v>
      </c>
      <c r="I508" s="27">
        <v>6</v>
      </c>
      <c r="J508" s="27">
        <v>0</v>
      </c>
      <c r="K508" s="27">
        <v>2.5</v>
      </c>
      <c r="L508" s="27">
        <v>3.44</v>
      </c>
      <c r="M508">
        <v>3.63</v>
      </c>
      <c r="N508">
        <v>0.18999999999999995</v>
      </c>
      <c r="O508" t="s">
        <v>1732</v>
      </c>
    </row>
    <row r="509" spans="1:18" hidden="1" x14ac:dyDescent="0.2">
      <c r="A509">
        <v>554</v>
      </c>
      <c r="B509" t="s">
        <v>1615</v>
      </c>
      <c r="C509" s="22" t="s">
        <v>1060</v>
      </c>
      <c r="D509">
        <v>0</v>
      </c>
      <c r="E509" s="24">
        <v>2</v>
      </c>
      <c r="F509" s="25">
        <v>73.717808219178082</v>
      </c>
      <c r="G509" s="26">
        <v>1</v>
      </c>
      <c r="H509" s="24">
        <v>1</v>
      </c>
      <c r="I509" s="27">
        <v>6</v>
      </c>
      <c r="J509" s="27">
        <v>0</v>
      </c>
      <c r="K509" s="27">
        <v>3.6</v>
      </c>
      <c r="L509">
        <v>1.24</v>
      </c>
      <c r="M509">
        <v>2.25</v>
      </c>
      <c r="N509">
        <v>1.01</v>
      </c>
      <c r="O509" t="s">
        <v>1732</v>
      </c>
      <c r="R509" t="s">
        <v>1732</v>
      </c>
    </row>
    <row r="510" spans="1:18" x14ac:dyDescent="0.2">
      <c r="A510">
        <v>108</v>
      </c>
      <c r="C510" s="22" t="s">
        <v>148</v>
      </c>
      <c r="D510">
        <v>0</v>
      </c>
      <c r="E510" s="24">
        <v>1</v>
      </c>
      <c r="F510" s="25">
        <v>65.430136986301363</v>
      </c>
      <c r="G510" s="26">
        <v>0</v>
      </c>
      <c r="H510" s="24">
        <v>1</v>
      </c>
      <c r="I510" s="27">
        <v>6</v>
      </c>
      <c r="J510" s="27">
        <v>0</v>
      </c>
      <c r="K510" s="27">
        <v>3.3</v>
      </c>
      <c r="L510">
        <v>3.58</v>
      </c>
      <c r="M510">
        <v>2.09</v>
      </c>
      <c r="N510">
        <v>-1.4900000000000002</v>
      </c>
    </row>
    <row r="511" spans="1:18" x14ac:dyDescent="0.2">
      <c r="A511">
        <v>163</v>
      </c>
      <c r="C511" s="22" t="s">
        <v>158</v>
      </c>
      <c r="D511">
        <v>0</v>
      </c>
      <c r="E511" s="24">
        <v>2</v>
      </c>
      <c r="F511" s="25">
        <v>55.57260273972603</v>
      </c>
      <c r="G511" s="26">
        <v>1</v>
      </c>
      <c r="H511" s="24">
        <v>1</v>
      </c>
      <c r="I511" s="27">
        <v>8.5</v>
      </c>
      <c r="J511" s="27">
        <v>0</v>
      </c>
      <c r="K511" s="27">
        <v>0.83333333333333337</v>
      </c>
      <c r="L511" s="27">
        <v>3.58</v>
      </c>
      <c r="M511">
        <v>2.79</v>
      </c>
      <c r="N511">
        <v>-0.79</v>
      </c>
    </row>
    <row r="512" spans="1:18" x14ac:dyDescent="0.2">
      <c r="A512">
        <v>175</v>
      </c>
      <c r="C512" s="22" t="s">
        <v>158</v>
      </c>
      <c r="D512">
        <v>0</v>
      </c>
      <c r="E512" s="24">
        <v>2</v>
      </c>
      <c r="F512" s="25">
        <v>54.671232876712331</v>
      </c>
      <c r="G512" s="26">
        <v>1</v>
      </c>
      <c r="H512" s="24">
        <v>1</v>
      </c>
      <c r="I512" s="27">
        <v>5</v>
      </c>
      <c r="J512" s="27">
        <v>0</v>
      </c>
      <c r="K512" s="27">
        <v>4.2666666666666666</v>
      </c>
      <c r="L512">
        <v>3.96</v>
      </c>
      <c r="M512">
        <v>2.77</v>
      </c>
      <c r="N512">
        <v>-1.19</v>
      </c>
    </row>
    <row r="513" spans="1:18" x14ac:dyDescent="0.2">
      <c r="A513">
        <v>388</v>
      </c>
      <c r="C513" s="22" t="s">
        <v>1013</v>
      </c>
      <c r="D513">
        <v>0</v>
      </c>
      <c r="E513" s="24">
        <v>2</v>
      </c>
      <c r="F513" s="25">
        <v>69.786301369863011</v>
      </c>
      <c r="G513" s="26">
        <v>1</v>
      </c>
      <c r="H513" s="24">
        <v>1</v>
      </c>
      <c r="I513" s="27">
        <v>8</v>
      </c>
      <c r="J513" s="27">
        <v>0</v>
      </c>
      <c r="K513" s="27">
        <v>3.06666666666667</v>
      </c>
      <c r="L513">
        <v>4.3499999999999996</v>
      </c>
      <c r="M513">
        <v>3.38</v>
      </c>
      <c r="N513">
        <v>-0.96999999999999975</v>
      </c>
      <c r="O513" t="s">
        <v>1732</v>
      </c>
    </row>
    <row r="514" spans="1:18" hidden="1" x14ac:dyDescent="0.2">
      <c r="J514" s="27"/>
    </row>
    <row r="515" spans="1:18" hidden="1" x14ac:dyDescent="0.2">
      <c r="J515" s="27"/>
    </row>
    <row r="516" spans="1:18" hidden="1" x14ac:dyDescent="0.2">
      <c r="J516" s="27"/>
    </row>
    <row r="517" spans="1:18" hidden="1" x14ac:dyDescent="0.2">
      <c r="J517" s="27"/>
    </row>
    <row r="518" spans="1:18" hidden="1" x14ac:dyDescent="0.2">
      <c r="J518" s="27"/>
    </row>
    <row r="519" spans="1:18" x14ac:dyDescent="0.2">
      <c r="A519" s="71">
        <v>1</v>
      </c>
      <c r="B519" s="71"/>
      <c r="C519" s="79" t="s">
        <v>99</v>
      </c>
      <c r="D519" s="71">
        <v>0</v>
      </c>
      <c r="E519" s="65">
        <v>1</v>
      </c>
      <c r="F519" s="80">
        <v>71.673972602739724</v>
      </c>
      <c r="G519" s="81">
        <v>0</v>
      </c>
      <c r="H519" s="65">
        <v>1</v>
      </c>
      <c r="I519" s="82">
        <v>8</v>
      </c>
      <c r="J519" s="82">
        <v>1</v>
      </c>
      <c r="K519" s="82">
        <v>2.9666666666666668</v>
      </c>
      <c r="L519" s="82">
        <v>0</v>
      </c>
      <c r="M519" s="71">
        <v>2.92</v>
      </c>
      <c r="N519" s="71">
        <v>2.92</v>
      </c>
      <c r="O519" s="71"/>
      <c r="P519" s="71" t="s">
        <v>1732</v>
      </c>
      <c r="Q519" s="71"/>
    </row>
    <row r="520" spans="1:18" hidden="1" x14ac:dyDescent="0.2">
      <c r="A520" s="71">
        <v>15</v>
      </c>
      <c r="B520" s="71" t="s">
        <v>140</v>
      </c>
      <c r="C520" s="79" t="s">
        <v>142</v>
      </c>
      <c r="D520" s="71">
        <v>0</v>
      </c>
      <c r="E520" s="65">
        <v>2</v>
      </c>
      <c r="F520" s="80">
        <v>74.991780821917814</v>
      </c>
      <c r="G520" s="81">
        <v>0</v>
      </c>
      <c r="H520" s="65">
        <v>1</v>
      </c>
      <c r="I520" s="82">
        <v>8</v>
      </c>
      <c r="J520" s="82">
        <v>1</v>
      </c>
      <c r="K520" s="82">
        <v>3.1333333333333333</v>
      </c>
      <c r="L520" s="82">
        <v>1.0900000000000001</v>
      </c>
      <c r="M520" s="71">
        <v>3.9</v>
      </c>
      <c r="N520" s="71">
        <v>2.8099999999999996</v>
      </c>
      <c r="O520" s="71"/>
      <c r="P520" s="71"/>
      <c r="Q520" s="71" t="s">
        <v>1732</v>
      </c>
      <c r="R520" t="s">
        <v>1732</v>
      </c>
    </row>
    <row r="521" spans="1:18" hidden="1" x14ac:dyDescent="0.2">
      <c r="A521" s="71">
        <v>16</v>
      </c>
      <c r="B521" s="71" t="s">
        <v>140</v>
      </c>
      <c r="C521" s="79" t="s">
        <v>142</v>
      </c>
      <c r="D521" s="71">
        <v>0</v>
      </c>
      <c r="E521" s="65">
        <v>2</v>
      </c>
      <c r="F521" s="80">
        <v>73.706849315068496</v>
      </c>
      <c r="G521" s="81">
        <v>1</v>
      </c>
      <c r="H521" s="65">
        <v>1</v>
      </c>
      <c r="I521" s="82">
        <v>8</v>
      </c>
      <c r="J521" s="82">
        <v>1.5</v>
      </c>
      <c r="K521" s="82">
        <v>6.333333333333333</v>
      </c>
      <c r="L521" s="82">
        <v>1.056</v>
      </c>
      <c r="M521" s="71">
        <v>4.1500000000000004</v>
      </c>
      <c r="N521" s="71">
        <v>3.0940000000000003</v>
      </c>
      <c r="O521" s="71"/>
      <c r="P521" s="71"/>
      <c r="Q521" s="71"/>
      <c r="R521" t="s">
        <v>1732</v>
      </c>
    </row>
    <row r="522" spans="1:18" x14ac:dyDescent="0.2">
      <c r="A522" s="71">
        <v>18</v>
      </c>
      <c r="B522" s="71"/>
      <c r="C522" s="79" t="s">
        <v>148</v>
      </c>
      <c r="D522" s="71">
        <v>0</v>
      </c>
      <c r="E522" s="65">
        <v>2</v>
      </c>
      <c r="F522" s="80">
        <v>79.164383561643831</v>
      </c>
      <c r="G522" s="81">
        <v>1</v>
      </c>
      <c r="H522" s="65">
        <v>1</v>
      </c>
      <c r="I522" s="82">
        <v>7.5</v>
      </c>
      <c r="J522" s="82">
        <v>1.5</v>
      </c>
      <c r="K522" s="82">
        <v>6.333333333333333</v>
      </c>
      <c r="L522" s="82">
        <v>0</v>
      </c>
      <c r="M522" s="71">
        <v>1.57</v>
      </c>
      <c r="N522" s="71">
        <v>1.57</v>
      </c>
      <c r="O522" s="71"/>
      <c r="P522" s="71" t="s">
        <v>1732</v>
      </c>
      <c r="Q522" s="71"/>
    </row>
    <row r="523" spans="1:18" x14ac:dyDescent="0.2">
      <c r="A523" s="71">
        <v>21</v>
      </c>
      <c r="B523" s="71"/>
      <c r="C523" s="79" t="s">
        <v>158</v>
      </c>
      <c r="D523" s="71">
        <v>0</v>
      </c>
      <c r="E523" s="65">
        <v>1</v>
      </c>
      <c r="F523" s="80">
        <v>76.347945205479448</v>
      </c>
      <c r="G523" s="81">
        <v>0</v>
      </c>
      <c r="H523" s="65">
        <v>1</v>
      </c>
      <c r="I523" s="82">
        <v>8</v>
      </c>
      <c r="J523" s="82">
        <v>1</v>
      </c>
      <c r="K523" s="82">
        <v>4.2333333333333334</v>
      </c>
      <c r="L523" s="71">
        <v>1.84</v>
      </c>
      <c r="M523" s="71">
        <v>3.18</v>
      </c>
      <c r="N523" s="71">
        <v>1.34</v>
      </c>
      <c r="O523" s="71"/>
      <c r="P523" s="71"/>
      <c r="Q523" s="71"/>
    </row>
    <row r="524" spans="1:18" hidden="1" x14ac:dyDescent="0.2">
      <c r="A524" s="71">
        <v>22</v>
      </c>
      <c r="B524" s="71" t="s">
        <v>156</v>
      </c>
      <c r="C524" s="79" t="s">
        <v>159</v>
      </c>
      <c r="D524" s="71">
        <v>0</v>
      </c>
      <c r="E524" s="65">
        <v>1</v>
      </c>
      <c r="F524" s="80">
        <v>76.347945205479448</v>
      </c>
      <c r="G524" s="81">
        <v>1</v>
      </c>
      <c r="H524" s="65">
        <v>1</v>
      </c>
      <c r="I524" s="82">
        <v>8</v>
      </c>
      <c r="J524" s="82">
        <v>1</v>
      </c>
      <c r="K524" s="82">
        <v>4.2333333333333334</v>
      </c>
      <c r="L524" s="71">
        <v>2.04</v>
      </c>
      <c r="M524" s="71">
        <v>2.44</v>
      </c>
      <c r="N524" s="71">
        <v>0.39999999999999991</v>
      </c>
      <c r="O524" s="71"/>
      <c r="P524" s="71"/>
      <c r="Q524" s="71" t="s">
        <v>1732</v>
      </c>
    </row>
    <row r="525" spans="1:18" hidden="1" x14ac:dyDescent="0.2">
      <c r="A525" s="71">
        <v>78</v>
      </c>
      <c r="B525" s="71" t="s">
        <v>313</v>
      </c>
      <c r="C525" s="79" t="s">
        <v>317</v>
      </c>
      <c r="D525" s="71">
        <v>0</v>
      </c>
      <c r="E525" s="65">
        <v>2</v>
      </c>
      <c r="F525" s="80">
        <v>52.564383561643837</v>
      </c>
      <c r="G525" s="81">
        <v>0</v>
      </c>
      <c r="H525" s="65">
        <v>1</v>
      </c>
      <c r="I525" s="82">
        <v>8</v>
      </c>
      <c r="J525" s="82">
        <v>0.5</v>
      </c>
      <c r="K525" s="82">
        <v>1.7</v>
      </c>
      <c r="L525" s="82">
        <v>0</v>
      </c>
      <c r="M525" s="71">
        <v>2.04</v>
      </c>
      <c r="N525" s="71">
        <v>2.04</v>
      </c>
      <c r="O525" s="71"/>
      <c r="P525" s="71"/>
      <c r="Q525" s="71" t="s">
        <v>1732</v>
      </c>
      <c r="R525" t="s">
        <v>1732</v>
      </c>
    </row>
    <row r="526" spans="1:18" hidden="1" x14ac:dyDescent="0.2">
      <c r="A526" s="71">
        <v>79</v>
      </c>
      <c r="B526" s="71" t="s">
        <v>313</v>
      </c>
      <c r="C526" s="79" t="s">
        <v>317</v>
      </c>
      <c r="D526" s="71">
        <v>0</v>
      </c>
      <c r="E526" s="65">
        <v>2</v>
      </c>
      <c r="F526" s="80">
        <v>52.564383561643837</v>
      </c>
      <c r="G526" s="81">
        <v>1</v>
      </c>
      <c r="H526" s="65">
        <v>1</v>
      </c>
      <c r="I526" s="82">
        <v>7.5</v>
      </c>
      <c r="J526" s="82">
        <v>0.5</v>
      </c>
      <c r="K526" s="82">
        <v>136.76666666666668</v>
      </c>
      <c r="L526" s="82">
        <v>0</v>
      </c>
      <c r="M526" s="71">
        <v>1.68</v>
      </c>
      <c r="N526" s="71">
        <v>1.68</v>
      </c>
      <c r="O526" s="71"/>
      <c r="P526" s="71"/>
      <c r="Q526" s="71"/>
      <c r="R526" t="s">
        <v>1732</v>
      </c>
    </row>
    <row r="527" spans="1:18" x14ac:dyDescent="0.2">
      <c r="A527" s="71">
        <v>86</v>
      </c>
      <c r="B527" s="71"/>
      <c r="C527" s="79" t="s">
        <v>336</v>
      </c>
      <c r="D527" s="71">
        <v>0</v>
      </c>
      <c r="E527" s="65">
        <v>2</v>
      </c>
      <c r="F527" s="80">
        <v>60.331506849315069</v>
      </c>
      <c r="G527" s="81">
        <v>0</v>
      </c>
      <c r="H527" s="65">
        <v>1</v>
      </c>
      <c r="I527" s="82">
        <v>8</v>
      </c>
      <c r="J527" s="82">
        <v>1</v>
      </c>
      <c r="K527" s="82">
        <v>1.5</v>
      </c>
      <c r="L527" s="71">
        <v>2.4</v>
      </c>
      <c r="M527" s="71">
        <v>3.99</v>
      </c>
      <c r="N527" s="71">
        <v>1.5900000000000003</v>
      </c>
      <c r="O527" s="71"/>
      <c r="P527" s="71" t="s">
        <v>1732</v>
      </c>
      <c r="Q527" s="71"/>
    </row>
    <row r="528" spans="1:18" hidden="1" x14ac:dyDescent="0.2">
      <c r="A528" s="71">
        <v>182</v>
      </c>
      <c r="B528" s="71" t="s">
        <v>570</v>
      </c>
      <c r="C528" s="79" t="s">
        <v>573</v>
      </c>
      <c r="D528" s="71">
        <v>0</v>
      </c>
      <c r="E528" s="65">
        <v>1</v>
      </c>
      <c r="F528" s="80">
        <v>76.657534246575338</v>
      </c>
      <c r="G528" s="81">
        <v>0</v>
      </c>
      <c r="H528" s="65">
        <v>1</v>
      </c>
      <c r="I528" s="82">
        <v>7</v>
      </c>
      <c r="J528" s="82">
        <v>1</v>
      </c>
      <c r="K528" s="82">
        <v>3.4666666666666668</v>
      </c>
      <c r="L528" s="82">
        <v>1.61</v>
      </c>
      <c r="M528" s="71">
        <v>3.5</v>
      </c>
      <c r="N528" s="71">
        <v>1.89</v>
      </c>
      <c r="O528" s="71"/>
      <c r="P528" s="71"/>
      <c r="Q528" s="71" t="s">
        <v>1732</v>
      </c>
      <c r="R528" t="s">
        <v>1732</v>
      </c>
    </row>
    <row r="529" spans="1:18" hidden="1" x14ac:dyDescent="0.2">
      <c r="A529" s="71">
        <v>183</v>
      </c>
      <c r="B529" s="71" t="s">
        <v>570</v>
      </c>
      <c r="C529" s="79" t="s">
        <v>573</v>
      </c>
      <c r="D529" s="71">
        <v>0</v>
      </c>
      <c r="E529" s="65">
        <v>1</v>
      </c>
      <c r="F529" s="80">
        <v>76.657534246575338</v>
      </c>
      <c r="G529" s="81">
        <v>1</v>
      </c>
      <c r="H529" s="65">
        <v>1</v>
      </c>
      <c r="I529" s="82">
        <v>7</v>
      </c>
      <c r="J529" s="82">
        <v>1</v>
      </c>
      <c r="K529" s="82">
        <v>3.4666666666666668</v>
      </c>
      <c r="L529" s="82">
        <v>1.1599999999999999</v>
      </c>
      <c r="M529" s="71">
        <v>3.07</v>
      </c>
      <c r="N529" s="71">
        <v>1.91</v>
      </c>
      <c r="O529" s="71"/>
      <c r="P529" s="71"/>
      <c r="Q529" s="71"/>
      <c r="R529" t="s">
        <v>1732</v>
      </c>
    </row>
    <row r="530" spans="1:18" hidden="1" x14ac:dyDescent="0.2">
      <c r="A530" s="71">
        <v>198</v>
      </c>
      <c r="B530" s="71" t="s">
        <v>610</v>
      </c>
      <c r="C530" s="79" t="s">
        <v>613</v>
      </c>
      <c r="D530" s="71">
        <v>0</v>
      </c>
      <c r="E530" s="65">
        <v>1</v>
      </c>
      <c r="F530" s="80">
        <v>64.712328767123282</v>
      </c>
      <c r="G530" s="81">
        <v>0</v>
      </c>
      <c r="H530" s="65">
        <v>1</v>
      </c>
      <c r="I530" s="82">
        <v>7</v>
      </c>
      <c r="J530" s="82">
        <v>1</v>
      </c>
      <c r="K530" s="82">
        <v>3.8333333333333335</v>
      </c>
      <c r="L530" s="82">
        <v>0.91</v>
      </c>
      <c r="M530" s="82">
        <v>1.94</v>
      </c>
      <c r="N530" s="71">
        <v>1.0299999999999998</v>
      </c>
      <c r="O530" s="71"/>
      <c r="P530" s="71"/>
      <c r="Q530" s="71"/>
      <c r="R530" t="s">
        <v>1732</v>
      </c>
    </row>
    <row r="531" spans="1:18" hidden="1" x14ac:dyDescent="0.2">
      <c r="A531" s="71">
        <v>199</v>
      </c>
      <c r="B531" s="71" t="s">
        <v>610</v>
      </c>
      <c r="C531" s="79" t="s">
        <v>613</v>
      </c>
      <c r="D531" s="71">
        <v>0</v>
      </c>
      <c r="E531" s="65">
        <v>1</v>
      </c>
      <c r="F531" s="80">
        <v>64.712328767123282</v>
      </c>
      <c r="G531" s="81">
        <v>1</v>
      </c>
      <c r="H531" s="65">
        <v>1</v>
      </c>
      <c r="I531" s="82">
        <v>8</v>
      </c>
      <c r="J531" s="82">
        <v>1</v>
      </c>
      <c r="K531" s="82">
        <v>3.8333333333333335</v>
      </c>
      <c r="L531" s="82">
        <v>0</v>
      </c>
      <c r="M531" s="71">
        <v>1.44</v>
      </c>
      <c r="N531" s="71">
        <v>1.44</v>
      </c>
      <c r="O531" s="71"/>
      <c r="P531" s="71"/>
      <c r="Q531" s="71" t="s">
        <v>1732</v>
      </c>
      <c r="R531" t="s">
        <v>1732</v>
      </c>
    </row>
    <row r="532" spans="1:18" hidden="1" x14ac:dyDescent="0.2">
      <c r="A532" s="71">
        <v>201</v>
      </c>
      <c r="B532" s="71" t="s">
        <v>623</v>
      </c>
      <c r="C532" s="79" t="s">
        <v>625</v>
      </c>
      <c r="D532" s="71">
        <v>0</v>
      </c>
      <c r="E532" s="65">
        <v>1</v>
      </c>
      <c r="F532" s="80">
        <v>73.095890410958901</v>
      </c>
      <c r="G532" s="81">
        <v>0</v>
      </c>
      <c r="H532" s="65">
        <v>1</v>
      </c>
      <c r="I532" s="82">
        <v>8</v>
      </c>
      <c r="J532" s="82">
        <v>1</v>
      </c>
      <c r="K532" s="82">
        <v>2.6</v>
      </c>
      <c r="L532" s="71">
        <v>0</v>
      </c>
      <c r="M532" s="71">
        <v>3.68</v>
      </c>
      <c r="N532" s="71">
        <v>3.68</v>
      </c>
      <c r="O532" s="71" t="s">
        <v>1732</v>
      </c>
      <c r="P532" s="71"/>
      <c r="Q532" s="71"/>
      <c r="R532" t="s">
        <v>1732</v>
      </c>
    </row>
    <row r="533" spans="1:18" hidden="1" x14ac:dyDescent="0.2">
      <c r="A533" s="71">
        <v>205</v>
      </c>
      <c r="B533" s="71" t="s">
        <v>631</v>
      </c>
      <c r="C533" s="79" t="s">
        <v>635</v>
      </c>
      <c r="D533" s="71">
        <v>0</v>
      </c>
      <c r="E533" s="65">
        <v>1</v>
      </c>
      <c r="F533" s="80">
        <v>75.824657534246569</v>
      </c>
      <c r="G533" s="81">
        <v>1</v>
      </c>
      <c r="H533" s="65">
        <v>1</v>
      </c>
      <c r="I533" s="82">
        <v>8</v>
      </c>
      <c r="J533" s="82">
        <v>1</v>
      </c>
      <c r="K533" s="82">
        <v>4.06666666666667</v>
      </c>
      <c r="L533" s="71">
        <v>1.73</v>
      </c>
      <c r="M533" s="71">
        <v>3.05</v>
      </c>
      <c r="N533" s="71">
        <v>1.3199999999999998</v>
      </c>
      <c r="O533" s="71"/>
      <c r="P533" s="71" t="s">
        <v>1732</v>
      </c>
      <c r="Q533" s="71"/>
      <c r="R533" t="s">
        <v>1732</v>
      </c>
    </row>
    <row r="534" spans="1:18" hidden="1" x14ac:dyDescent="0.2">
      <c r="A534" s="71">
        <v>212</v>
      </c>
      <c r="B534" s="71" t="s">
        <v>648</v>
      </c>
      <c r="C534" s="79" t="s">
        <v>220</v>
      </c>
      <c r="D534" s="71">
        <v>0</v>
      </c>
      <c r="E534" s="65">
        <v>1</v>
      </c>
      <c r="F534" s="80">
        <v>72.956164383561642</v>
      </c>
      <c r="G534" s="81">
        <v>0</v>
      </c>
      <c r="H534" s="65">
        <v>1</v>
      </c>
      <c r="I534" s="82">
        <v>8</v>
      </c>
      <c r="J534" s="82">
        <v>1</v>
      </c>
      <c r="K534" s="82">
        <v>4.3</v>
      </c>
      <c r="L534" s="71">
        <v>1.69</v>
      </c>
      <c r="M534" s="71">
        <v>3.87</v>
      </c>
      <c r="N534" s="71">
        <v>2.1800000000000002</v>
      </c>
      <c r="O534" s="71"/>
      <c r="P534" s="71"/>
      <c r="Q534" s="71" t="s">
        <v>1732</v>
      </c>
      <c r="R534" t="s">
        <v>1732</v>
      </c>
    </row>
    <row r="535" spans="1:18" hidden="1" x14ac:dyDescent="0.2">
      <c r="A535" s="71">
        <v>213</v>
      </c>
      <c r="B535" s="71" t="s">
        <v>648</v>
      </c>
      <c r="C535" s="79" t="s">
        <v>220</v>
      </c>
      <c r="D535" s="71">
        <v>0</v>
      </c>
      <c r="E535" s="65">
        <v>1</v>
      </c>
      <c r="F535" s="80">
        <v>72.956164383561642</v>
      </c>
      <c r="G535" s="81">
        <v>1</v>
      </c>
      <c r="H535" s="65">
        <v>1</v>
      </c>
      <c r="I535" s="82">
        <v>8</v>
      </c>
      <c r="J535" s="82">
        <v>1</v>
      </c>
      <c r="K535" s="82">
        <v>4.3</v>
      </c>
      <c r="L535" s="71">
        <v>1.62</v>
      </c>
      <c r="M535" s="71">
        <v>4.1100000000000003</v>
      </c>
      <c r="N535" s="71">
        <v>2.4900000000000002</v>
      </c>
      <c r="O535" s="71"/>
      <c r="P535" s="71"/>
      <c r="Q535" s="71"/>
      <c r="R535" t="s">
        <v>1732</v>
      </c>
    </row>
    <row r="536" spans="1:18" hidden="1" x14ac:dyDescent="0.2">
      <c r="A536" s="71">
        <v>214</v>
      </c>
      <c r="B536" s="71" t="s">
        <v>650</v>
      </c>
      <c r="C536" s="79" t="s">
        <v>652</v>
      </c>
      <c r="D536" s="71">
        <v>0</v>
      </c>
      <c r="E536" s="65">
        <v>2</v>
      </c>
      <c r="F536" s="80">
        <v>60.375342465753427</v>
      </c>
      <c r="G536" s="81">
        <v>0</v>
      </c>
      <c r="H536" s="65">
        <v>1</v>
      </c>
      <c r="I536" s="82">
        <v>8</v>
      </c>
      <c r="J536" s="82">
        <v>1</v>
      </c>
      <c r="K536" s="82">
        <v>2.2666666666666702</v>
      </c>
      <c r="L536" s="71">
        <v>0.23</v>
      </c>
      <c r="M536" s="71">
        <v>0.92</v>
      </c>
      <c r="N536" s="71">
        <v>0.69000000000000006</v>
      </c>
      <c r="O536" s="71"/>
      <c r="P536" s="71"/>
      <c r="Q536" s="71"/>
      <c r="R536" t="s">
        <v>1732</v>
      </c>
    </row>
    <row r="537" spans="1:18" hidden="1" x14ac:dyDescent="0.2">
      <c r="A537" s="71">
        <v>215</v>
      </c>
      <c r="B537" s="71" t="s">
        <v>650</v>
      </c>
      <c r="C537" s="79" t="s">
        <v>652</v>
      </c>
      <c r="D537" s="71">
        <v>0</v>
      </c>
      <c r="E537" s="65">
        <v>2</v>
      </c>
      <c r="F537" s="80">
        <v>60.375342465753427</v>
      </c>
      <c r="G537" s="81">
        <v>1</v>
      </c>
      <c r="H537" s="65">
        <v>1</v>
      </c>
      <c r="I537" s="82">
        <v>8</v>
      </c>
      <c r="J537" s="82">
        <v>1</v>
      </c>
      <c r="K537" s="82">
        <v>2.2666666666666702</v>
      </c>
      <c r="L537" s="71">
        <v>0.39</v>
      </c>
      <c r="M537" s="71">
        <v>1.42</v>
      </c>
      <c r="N537" s="71">
        <v>1.0299999999999998</v>
      </c>
      <c r="O537" s="71"/>
      <c r="P537" s="71"/>
      <c r="Q537" s="71" t="s">
        <v>1732</v>
      </c>
      <c r="R537" t="s">
        <v>1732</v>
      </c>
    </row>
    <row r="538" spans="1:18" hidden="1" x14ac:dyDescent="0.2">
      <c r="A538" s="71">
        <v>224</v>
      </c>
      <c r="B538" s="71" t="s">
        <v>671</v>
      </c>
      <c r="C538" s="79" t="s">
        <v>672</v>
      </c>
      <c r="D538" s="71">
        <v>0</v>
      </c>
      <c r="E538" s="65">
        <v>1</v>
      </c>
      <c r="F538" s="80">
        <v>63.493150684931507</v>
      </c>
      <c r="G538" s="81">
        <v>1</v>
      </c>
      <c r="H538" s="65">
        <v>1</v>
      </c>
      <c r="I538" s="82">
        <v>8</v>
      </c>
      <c r="J538" s="82">
        <v>1</v>
      </c>
      <c r="K538" s="82">
        <v>3.2333333333333298</v>
      </c>
      <c r="L538" s="71">
        <v>1.99</v>
      </c>
      <c r="M538" s="71">
        <v>4.13</v>
      </c>
      <c r="N538" s="71">
        <v>2.1399999999999997</v>
      </c>
      <c r="O538" s="71"/>
      <c r="P538" s="71" t="s">
        <v>1732</v>
      </c>
      <c r="Q538" s="71"/>
      <c r="R538" t="s">
        <v>1732</v>
      </c>
    </row>
    <row r="539" spans="1:18" hidden="1" x14ac:dyDescent="0.2">
      <c r="A539" s="71">
        <v>231</v>
      </c>
      <c r="B539" s="71" t="s">
        <v>688</v>
      </c>
      <c r="C539" s="79" t="s">
        <v>689</v>
      </c>
      <c r="D539" s="71">
        <v>0</v>
      </c>
      <c r="E539" s="65">
        <v>2</v>
      </c>
      <c r="F539" s="80">
        <v>73.526027397260279</v>
      </c>
      <c r="G539" s="81">
        <v>0</v>
      </c>
      <c r="H539" s="65">
        <v>1</v>
      </c>
      <c r="I539" s="82">
        <v>8</v>
      </c>
      <c r="J539" s="82">
        <v>1</v>
      </c>
      <c r="K539" s="82">
        <v>1.3333333333333299</v>
      </c>
      <c r="L539" s="71">
        <v>0.89</v>
      </c>
      <c r="M539" s="71">
        <v>2.65</v>
      </c>
      <c r="N539" s="71">
        <v>1.7599999999999998</v>
      </c>
      <c r="O539" s="71"/>
      <c r="P539" s="71" t="s">
        <v>1732</v>
      </c>
      <c r="Q539" s="71"/>
      <c r="R539" t="s">
        <v>1732</v>
      </c>
    </row>
    <row r="540" spans="1:18" hidden="1" x14ac:dyDescent="0.2">
      <c r="A540" s="71">
        <v>240</v>
      </c>
      <c r="B540" s="71" t="s">
        <v>705</v>
      </c>
      <c r="C540" s="79" t="s">
        <v>706</v>
      </c>
      <c r="D540" s="71">
        <v>0</v>
      </c>
      <c r="E540" s="65">
        <v>2</v>
      </c>
      <c r="F540" s="80">
        <v>81.282191780821918</v>
      </c>
      <c r="G540" s="81">
        <v>0</v>
      </c>
      <c r="H540" s="65">
        <v>1</v>
      </c>
      <c r="I540" s="82">
        <v>8</v>
      </c>
      <c r="J540" s="82">
        <v>1</v>
      </c>
      <c r="K540" s="82">
        <v>3.7666666666666702</v>
      </c>
      <c r="L540" s="82">
        <v>0.82</v>
      </c>
      <c r="M540" s="71">
        <v>2.75</v>
      </c>
      <c r="N540" s="71">
        <v>1.9300000000000002</v>
      </c>
      <c r="O540" s="71"/>
      <c r="P540" s="71"/>
      <c r="Q540" s="71" t="s">
        <v>1732</v>
      </c>
      <c r="R540" t="s">
        <v>1732</v>
      </c>
    </row>
    <row r="541" spans="1:18" hidden="1" x14ac:dyDescent="0.2">
      <c r="A541" s="71">
        <v>241</v>
      </c>
      <c r="B541" s="71" t="s">
        <v>705</v>
      </c>
      <c r="C541" s="79" t="s">
        <v>706</v>
      </c>
      <c r="D541" s="71">
        <v>0</v>
      </c>
      <c r="E541" s="65">
        <v>2</v>
      </c>
      <c r="F541" s="80">
        <v>81.282191780821918</v>
      </c>
      <c r="G541" s="81">
        <v>1</v>
      </c>
      <c r="H541" s="65">
        <v>1</v>
      </c>
      <c r="I541" s="82">
        <v>8</v>
      </c>
      <c r="J541" s="82">
        <v>1</v>
      </c>
      <c r="K541" s="82">
        <v>3.7666666666666702</v>
      </c>
      <c r="L541" s="82">
        <v>1.55</v>
      </c>
      <c r="M541" s="71">
        <v>4.1500000000000004</v>
      </c>
      <c r="N541" s="71">
        <v>2.6000000000000005</v>
      </c>
      <c r="O541" s="71"/>
      <c r="P541" s="71"/>
      <c r="Q541" s="71"/>
      <c r="R541" t="s">
        <v>1732</v>
      </c>
    </row>
    <row r="542" spans="1:18" hidden="1" x14ac:dyDescent="0.2">
      <c r="A542" s="71">
        <v>245</v>
      </c>
      <c r="B542" s="71" t="s">
        <v>713</v>
      </c>
      <c r="C542" s="79" t="s">
        <v>714</v>
      </c>
      <c r="D542" s="71">
        <v>0</v>
      </c>
      <c r="E542" s="65">
        <v>2</v>
      </c>
      <c r="F542" s="80">
        <v>69.435616438356163</v>
      </c>
      <c r="G542" s="81">
        <v>0</v>
      </c>
      <c r="H542" s="65">
        <v>1</v>
      </c>
      <c r="I542" s="82">
        <v>8</v>
      </c>
      <c r="J542" s="82">
        <v>1</v>
      </c>
      <c r="K542" s="82">
        <v>2.9666666666666699</v>
      </c>
      <c r="L542" s="71">
        <v>0.32</v>
      </c>
      <c r="M542" s="71">
        <v>2.06</v>
      </c>
      <c r="N542" s="71">
        <v>1.74</v>
      </c>
      <c r="O542" s="71"/>
      <c r="P542" s="71" t="s">
        <v>1732</v>
      </c>
      <c r="Q542" s="71"/>
      <c r="R542" t="s">
        <v>1732</v>
      </c>
    </row>
    <row r="543" spans="1:18" hidden="1" x14ac:dyDescent="0.2">
      <c r="A543" s="71">
        <v>256</v>
      </c>
      <c r="B543" s="71" t="s">
        <v>737</v>
      </c>
      <c r="C543" s="79" t="s">
        <v>739</v>
      </c>
      <c r="D543" s="71">
        <v>0</v>
      </c>
      <c r="E543" s="65">
        <v>2</v>
      </c>
      <c r="F543" s="80">
        <v>69.128767123287673</v>
      </c>
      <c r="G543" s="81">
        <v>1</v>
      </c>
      <c r="H543" s="65">
        <v>1</v>
      </c>
      <c r="I543" s="82">
        <v>8</v>
      </c>
      <c r="J543" s="82">
        <v>1</v>
      </c>
      <c r="K543" s="82">
        <v>5.9</v>
      </c>
      <c r="L543" s="71">
        <v>1.01</v>
      </c>
      <c r="M543" s="71">
        <v>2.89</v>
      </c>
      <c r="N543" s="71">
        <v>1.8800000000000001</v>
      </c>
      <c r="O543" s="71"/>
      <c r="P543" s="71" t="s">
        <v>1732</v>
      </c>
      <c r="Q543" s="71"/>
      <c r="R543" t="s">
        <v>1732</v>
      </c>
    </row>
    <row r="544" spans="1:18" hidden="1" x14ac:dyDescent="0.2">
      <c r="A544" s="71">
        <v>268</v>
      </c>
      <c r="B544" s="71" t="s">
        <v>763</v>
      </c>
      <c r="C544" s="79" t="s">
        <v>714</v>
      </c>
      <c r="D544" s="71">
        <v>0</v>
      </c>
      <c r="E544" s="65">
        <v>2</v>
      </c>
      <c r="F544" s="80">
        <v>64.479452054794521</v>
      </c>
      <c r="G544" s="81">
        <v>1</v>
      </c>
      <c r="H544" s="65">
        <v>1</v>
      </c>
      <c r="I544" s="82">
        <v>8</v>
      </c>
      <c r="J544" s="82">
        <v>1</v>
      </c>
      <c r="K544" s="82">
        <v>2</v>
      </c>
      <c r="L544" s="71">
        <v>1.51</v>
      </c>
      <c r="M544" s="71">
        <v>3.58</v>
      </c>
      <c r="N544" s="71">
        <v>2.0700000000000003</v>
      </c>
      <c r="O544" s="71"/>
      <c r="P544" s="71" t="s">
        <v>1732</v>
      </c>
      <c r="Q544" s="71"/>
      <c r="R544" t="s">
        <v>1732</v>
      </c>
    </row>
    <row r="545" spans="1:18" hidden="1" x14ac:dyDescent="0.2">
      <c r="A545" s="71">
        <v>278</v>
      </c>
      <c r="B545" s="71" t="s">
        <v>779</v>
      </c>
      <c r="C545" s="79" t="s">
        <v>781</v>
      </c>
      <c r="D545" s="71">
        <v>0</v>
      </c>
      <c r="E545" s="65">
        <v>1</v>
      </c>
      <c r="F545" s="80">
        <v>61.134246575342466</v>
      </c>
      <c r="G545" s="81">
        <v>0</v>
      </c>
      <c r="H545" s="65">
        <v>1</v>
      </c>
      <c r="I545" s="82">
        <v>8</v>
      </c>
      <c r="J545" s="82">
        <v>1</v>
      </c>
      <c r="K545" s="82">
        <v>3.3666666666666698</v>
      </c>
      <c r="L545" s="71">
        <v>-0.81</v>
      </c>
      <c r="M545" s="71">
        <v>2.92</v>
      </c>
      <c r="N545" s="71">
        <v>3.73</v>
      </c>
      <c r="O545" s="71"/>
      <c r="P545" s="71" t="s">
        <v>1732</v>
      </c>
      <c r="Q545" s="71"/>
      <c r="R545" t="s">
        <v>1732</v>
      </c>
    </row>
    <row r="546" spans="1:18" x14ac:dyDescent="0.2">
      <c r="A546" s="71">
        <v>363</v>
      </c>
      <c r="B546" s="71"/>
      <c r="C546" s="79" t="s">
        <v>469</v>
      </c>
      <c r="D546" s="71">
        <v>0</v>
      </c>
      <c r="E546" s="65">
        <v>2</v>
      </c>
      <c r="F546" s="80">
        <v>58.986301369863014</v>
      </c>
      <c r="G546" s="81">
        <v>1</v>
      </c>
      <c r="H546" s="65">
        <v>1</v>
      </c>
      <c r="I546" s="82">
        <v>8</v>
      </c>
      <c r="J546" s="82">
        <v>1</v>
      </c>
      <c r="K546" s="82">
        <v>1.93333333333333</v>
      </c>
      <c r="L546" s="71">
        <v>3.03</v>
      </c>
      <c r="M546" s="71">
        <v>3.55</v>
      </c>
      <c r="N546" s="71">
        <v>0.52</v>
      </c>
      <c r="O546" s="71" t="s">
        <v>1732</v>
      </c>
      <c r="P546" s="71"/>
      <c r="Q546" s="71"/>
    </row>
    <row r="547" spans="1:18" x14ac:dyDescent="0.2">
      <c r="A547" s="71">
        <v>368</v>
      </c>
      <c r="B547" s="71"/>
      <c r="C547" s="79" t="s">
        <v>940</v>
      </c>
      <c r="D547" s="71">
        <v>0</v>
      </c>
      <c r="E547" s="65">
        <v>2</v>
      </c>
      <c r="F547" s="80">
        <v>19.967123287671232</v>
      </c>
      <c r="G547" s="81">
        <v>0</v>
      </c>
      <c r="H547" s="65">
        <v>1</v>
      </c>
      <c r="I547" s="82">
        <v>6</v>
      </c>
      <c r="J547" s="82">
        <v>1</v>
      </c>
      <c r="K547" s="82">
        <v>3.2</v>
      </c>
      <c r="L547" s="82">
        <v>2.65</v>
      </c>
      <c r="M547" s="71">
        <v>3.36</v>
      </c>
      <c r="N547" s="71">
        <v>0.71</v>
      </c>
      <c r="O547" s="71" t="s">
        <v>1732</v>
      </c>
      <c r="P547" s="71"/>
      <c r="Q547" s="71"/>
    </row>
    <row r="548" spans="1:18" x14ac:dyDescent="0.2">
      <c r="A548" s="71">
        <v>374</v>
      </c>
      <c r="B548" s="71"/>
      <c r="C548" s="79" t="s">
        <v>889</v>
      </c>
      <c r="D548" s="71">
        <v>0</v>
      </c>
      <c r="E548" s="65">
        <v>1</v>
      </c>
      <c r="F548" s="80">
        <v>23.079452054794519</v>
      </c>
      <c r="G548" s="81">
        <v>0</v>
      </c>
      <c r="H548" s="65">
        <v>1</v>
      </c>
      <c r="I548" s="82">
        <v>8</v>
      </c>
      <c r="J548" s="82">
        <v>1</v>
      </c>
      <c r="K548" s="82">
        <v>0.93333333333333302</v>
      </c>
      <c r="L548" s="71">
        <v>0.6</v>
      </c>
      <c r="M548" s="71">
        <v>2.68</v>
      </c>
      <c r="N548" s="71">
        <v>2.08</v>
      </c>
      <c r="O548" s="71" t="s">
        <v>1732</v>
      </c>
      <c r="P548" s="71"/>
      <c r="Q548" s="71"/>
    </row>
    <row r="549" spans="1:18" x14ac:dyDescent="0.2">
      <c r="A549" s="71">
        <v>396</v>
      </c>
      <c r="B549" s="71"/>
      <c r="C549" s="79" t="s">
        <v>889</v>
      </c>
      <c r="D549" s="71">
        <v>0</v>
      </c>
      <c r="E549" s="65">
        <v>2</v>
      </c>
      <c r="F549" s="80">
        <v>68.635616438356166</v>
      </c>
      <c r="G549" s="81">
        <v>0</v>
      </c>
      <c r="H549" s="65">
        <v>1</v>
      </c>
      <c r="I549" s="82">
        <v>6</v>
      </c>
      <c r="J549" s="82">
        <v>0.5</v>
      </c>
      <c r="K549" s="82">
        <v>5.0333333333333297</v>
      </c>
      <c r="L549" s="71">
        <v>2.84</v>
      </c>
      <c r="M549" s="71">
        <v>4.79</v>
      </c>
      <c r="N549" s="71">
        <v>1.9500000000000002</v>
      </c>
      <c r="O549" s="71" t="s">
        <v>1732</v>
      </c>
      <c r="P549" s="71"/>
      <c r="Q549" s="71"/>
    </row>
    <row r="550" spans="1:18" x14ac:dyDescent="0.2">
      <c r="A550" s="71">
        <v>409</v>
      </c>
      <c r="B550" s="71"/>
      <c r="C550" s="79" t="s">
        <v>469</v>
      </c>
      <c r="D550" s="71">
        <v>0</v>
      </c>
      <c r="E550" s="65">
        <v>2</v>
      </c>
      <c r="F550" s="80">
        <v>73.857534246575341</v>
      </c>
      <c r="G550" s="81">
        <v>1</v>
      </c>
      <c r="H550" s="65">
        <v>1</v>
      </c>
      <c r="I550" s="82">
        <v>7</v>
      </c>
      <c r="J550" s="82">
        <v>0.5</v>
      </c>
      <c r="K550" s="82">
        <v>3</v>
      </c>
      <c r="L550" s="71">
        <v>-2.21</v>
      </c>
      <c r="M550" s="71">
        <v>2.98</v>
      </c>
      <c r="N550" s="71">
        <v>5.1899999999999995</v>
      </c>
      <c r="O550" s="71" t="s">
        <v>1732</v>
      </c>
      <c r="P550" s="71"/>
      <c r="Q550" s="71"/>
    </row>
    <row r="551" spans="1:18" x14ac:dyDescent="0.2">
      <c r="A551" s="71">
        <v>419</v>
      </c>
      <c r="B551" s="71"/>
      <c r="C551" s="79" t="s">
        <v>889</v>
      </c>
      <c r="D551" s="71">
        <v>0</v>
      </c>
      <c r="E551" s="65">
        <v>2</v>
      </c>
      <c r="F551" s="80">
        <v>73.167123287671231</v>
      </c>
      <c r="G551" s="81">
        <v>0</v>
      </c>
      <c r="H551" s="65">
        <v>1</v>
      </c>
      <c r="I551" s="82">
        <v>8</v>
      </c>
      <c r="J551" s="82">
        <v>2</v>
      </c>
      <c r="K551" s="82">
        <v>24.066666666666698</v>
      </c>
      <c r="L551" s="82">
        <v>2.02</v>
      </c>
      <c r="M551" s="71">
        <v>2.97</v>
      </c>
      <c r="N551" s="71">
        <v>0.95000000000000018</v>
      </c>
      <c r="O551" s="71" t="s">
        <v>1732</v>
      </c>
      <c r="P551" s="71"/>
      <c r="Q551" s="71"/>
    </row>
    <row r="552" spans="1:18" hidden="1" x14ac:dyDescent="0.2">
      <c r="A552" s="71">
        <v>440</v>
      </c>
      <c r="B552" s="71" t="s">
        <v>1210</v>
      </c>
      <c r="C552" s="79" t="s">
        <v>1214</v>
      </c>
      <c r="D552" s="71">
        <v>0</v>
      </c>
      <c r="E552" s="65">
        <v>1</v>
      </c>
      <c r="F552" s="80">
        <v>70.295890410958904</v>
      </c>
      <c r="G552" s="81">
        <v>1</v>
      </c>
      <c r="H552" s="65">
        <v>1</v>
      </c>
      <c r="I552" s="82">
        <v>8</v>
      </c>
      <c r="J552" s="82">
        <v>1</v>
      </c>
      <c r="K552" s="82">
        <v>0.93333333333333335</v>
      </c>
      <c r="L552" s="71">
        <v>0.75</v>
      </c>
      <c r="M552" s="71">
        <v>3.44</v>
      </c>
      <c r="N552" s="71">
        <v>2.69</v>
      </c>
      <c r="O552" s="71"/>
      <c r="P552" s="71" t="s">
        <v>1732</v>
      </c>
      <c r="Q552" s="71"/>
      <c r="R552" t="s">
        <v>1732</v>
      </c>
    </row>
    <row r="553" spans="1:18" hidden="1" x14ac:dyDescent="0.2">
      <c r="A553" s="71">
        <v>456</v>
      </c>
      <c r="B553" s="71" t="s">
        <v>1277</v>
      </c>
      <c r="C553" s="79" t="s">
        <v>1281</v>
      </c>
      <c r="D553" s="71">
        <v>0</v>
      </c>
      <c r="E553" s="65">
        <v>2</v>
      </c>
      <c r="F553" s="80">
        <v>70.849315068493155</v>
      </c>
      <c r="G553" s="81">
        <v>1</v>
      </c>
      <c r="H553" s="65">
        <v>1</v>
      </c>
      <c r="I553" s="82">
        <v>8</v>
      </c>
      <c r="J553" s="82">
        <v>0.5</v>
      </c>
      <c r="K553" s="82">
        <v>10.566666666666666</v>
      </c>
      <c r="L553" s="82">
        <v>1.79</v>
      </c>
      <c r="M553" s="71">
        <v>3.67</v>
      </c>
      <c r="N553" s="71">
        <v>1.88</v>
      </c>
      <c r="O553" s="71"/>
      <c r="P553" s="71" t="s">
        <v>1732</v>
      </c>
      <c r="Q553" s="71"/>
      <c r="R553" t="s">
        <v>1732</v>
      </c>
    </row>
    <row r="554" spans="1:18" hidden="1" x14ac:dyDescent="0.2">
      <c r="A554" s="71">
        <v>473</v>
      </c>
      <c r="B554" s="71" t="s">
        <v>1336</v>
      </c>
      <c r="C554" s="79" t="s">
        <v>220</v>
      </c>
      <c r="D554" s="71">
        <v>0</v>
      </c>
      <c r="E554" s="65">
        <v>2</v>
      </c>
      <c r="F554" s="80">
        <v>75.394520547945206</v>
      </c>
      <c r="G554" s="81">
        <v>0</v>
      </c>
      <c r="H554" s="65">
        <v>1</v>
      </c>
      <c r="I554" s="82">
        <v>8</v>
      </c>
      <c r="J554" s="82">
        <v>1</v>
      </c>
      <c r="K554" s="82">
        <v>3.2</v>
      </c>
      <c r="L554" s="71">
        <v>1.73</v>
      </c>
      <c r="M554" s="71">
        <v>4.0999999999999996</v>
      </c>
      <c r="N554" s="71">
        <v>2.3699999999999997</v>
      </c>
      <c r="O554" s="71"/>
      <c r="P554" s="71" t="s">
        <v>1732</v>
      </c>
      <c r="Q554" s="71"/>
      <c r="R554" t="s">
        <v>1732</v>
      </c>
    </row>
  </sheetData>
  <autoFilter ref="A1:R554" xr:uid="{CDCFA238-9471-0049-A441-71ED1D625210}">
    <filterColumn colId="0">
      <customFilters>
        <customFilter operator="notEqual" val=" "/>
      </customFilters>
    </filterColumn>
    <filterColumn colId="15">
      <filters blank="1">
        <filter val="yes"/>
      </filters>
    </filterColumn>
    <filterColumn colId="16">
      <filters blank="1"/>
    </filterColumn>
    <filterColumn colId="17">
      <filters blank="1"/>
    </filterColumn>
  </autoFilter>
  <sortState xmlns:xlrd2="http://schemas.microsoft.com/office/spreadsheetml/2017/richdata2" ref="A3:R513">
    <sortCondition ref="L2:L513"/>
  </sortState>
  <conditionalFormatting sqref="N2:N39">
    <cfRule type="cellIs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7885-E21B-A148-8833-12BD89386AA6}">
  <sheetPr>
    <tabColor rgb="FFFF0000"/>
  </sheetPr>
  <dimension ref="A1:P33"/>
  <sheetViews>
    <sheetView topLeftCell="M1" workbookViewId="0">
      <selection activeCell="L2" sqref="L2:L17"/>
    </sheetView>
  </sheetViews>
  <sheetFormatPr baseColWidth="10" defaultRowHeight="16" x14ac:dyDescent="0.2"/>
  <cols>
    <col min="4" max="4" width="40.6640625" customWidth="1"/>
  </cols>
  <sheetData>
    <row r="1" spans="1:16" ht="51" x14ac:dyDescent="0.2">
      <c r="A1" s="84" t="s">
        <v>1</v>
      </c>
      <c r="B1" s="84" t="s">
        <v>8</v>
      </c>
      <c r="C1" s="104" t="s">
        <v>10</v>
      </c>
      <c r="D1" s="104" t="s">
        <v>24</v>
      </c>
      <c r="E1" s="104" t="s">
        <v>25</v>
      </c>
      <c r="F1" s="86" t="s">
        <v>40</v>
      </c>
      <c r="G1" s="86" t="s">
        <v>41</v>
      </c>
      <c r="H1" s="84" t="s">
        <v>46</v>
      </c>
      <c r="I1" s="84" t="s">
        <v>48</v>
      </c>
      <c r="J1" s="84" t="s">
        <v>49</v>
      </c>
      <c r="K1" s="84" t="s">
        <v>50</v>
      </c>
      <c r="L1" s="84" t="s">
        <v>54</v>
      </c>
      <c r="M1" s="84" t="s">
        <v>61</v>
      </c>
      <c r="N1" s="90" t="s">
        <v>70</v>
      </c>
    </row>
    <row r="2" spans="1:16" x14ac:dyDescent="0.2">
      <c r="A2" s="96" t="s">
        <v>1737</v>
      </c>
      <c r="B2" s="105">
        <v>1735438</v>
      </c>
      <c r="C2" s="97">
        <v>14922</v>
      </c>
      <c r="D2" s="96" t="s">
        <v>1738</v>
      </c>
      <c r="E2" s="96">
        <v>0</v>
      </c>
      <c r="F2" s="96">
        <v>2</v>
      </c>
      <c r="G2" s="96"/>
      <c r="H2" s="96">
        <v>7</v>
      </c>
      <c r="I2" s="97">
        <v>44425</v>
      </c>
      <c r="J2" s="96"/>
      <c r="K2" s="96"/>
      <c r="L2" s="96">
        <v>0.24299999999999999</v>
      </c>
      <c r="M2" s="96">
        <v>4.4950000000000001</v>
      </c>
      <c r="N2" s="96">
        <f>M2-L2</f>
        <v>4.2519999999999998</v>
      </c>
      <c r="O2" t="s">
        <v>101</v>
      </c>
    </row>
    <row r="3" spans="1:16" x14ac:dyDescent="0.2">
      <c r="A3" s="96" t="s">
        <v>1741</v>
      </c>
      <c r="B3" s="105">
        <v>3576527</v>
      </c>
      <c r="C3" s="97">
        <v>13171</v>
      </c>
      <c r="D3" s="96" t="s">
        <v>1742</v>
      </c>
      <c r="E3" s="96">
        <v>0</v>
      </c>
      <c r="F3" s="96">
        <v>1</v>
      </c>
      <c r="G3" s="96"/>
      <c r="H3" s="96">
        <v>7</v>
      </c>
      <c r="I3" s="97">
        <v>44342</v>
      </c>
      <c r="J3" s="96"/>
      <c r="K3" s="96"/>
      <c r="L3" s="96">
        <v>-0.47899999999999998</v>
      </c>
      <c r="M3" s="96">
        <v>2.4260000000000002</v>
      </c>
      <c r="N3" s="96">
        <f t="shared" ref="N3:N17" si="0">M3-L3</f>
        <v>2.9050000000000002</v>
      </c>
      <c r="O3" t="s">
        <v>118</v>
      </c>
    </row>
    <row r="4" spans="1:16" x14ac:dyDescent="0.2">
      <c r="A4" s="96" t="s">
        <v>1743</v>
      </c>
      <c r="B4" s="105">
        <v>3883022</v>
      </c>
      <c r="C4" s="97">
        <v>14801</v>
      </c>
      <c r="D4" s="96" t="s">
        <v>1742</v>
      </c>
      <c r="E4" s="96">
        <v>0</v>
      </c>
      <c r="F4" s="96">
        <v>1</v>
      </c>
      <c r="G4" s="96"/>
      <c r="H4" s="96">
        <v>7</v>
      </c>
      <c r="I4" s="97">
        <v>44438</v>
      </c>
      <c r="J4" s="96"/>
      <c r="K4" s="96"/>
      <c r="L4" s="96">
        <v>0.34699999999999998</v>
      </c>
      <c r="M4" s="96">
        <v>3.4740000000000002</v>
      </c>
      <c r="N4" s="96">
        <f t="shared" si="0"/>
        <v>3.1270000000000002</v>
      </c>
      <c r="O4" t="s">
        <v>118</v>
      </c>
    </row>
    <row r="5" spans="1:16" x14ac:dyDescent="0.2">
      <c r="A5" s="96" t="s">
        <v>1744</v>
      </c>
      <c r="B5" s="105">
        <v>3947139</v>
      </c>
      <c r="C5" s="97">
        <v>21169</v>
      </c>
      <c r="D5" s="96" t="s">
        <v>1745</v>
      </c>
      <c r="E5" s="96">
        <v>0</v>
      </c>
      <c r="F5" s="96">
        <v>2</v>
      </c>
      <c r="G5" s="96"/>
      <c r="H5" s="96">
        <v>7</v>
      </c>
      <c r="I5" s="97">
        <v>44620</v>
      </c>
      <c r="J5" s="96"/>
      <c r="K5" s="96"/>
      <c r="L5" s="96">
        <v>1.877</v>
      </c>
      <c r="M5" s="96">
        <v>3.0720000000000001</v>
      </c>
      <c r="N5" s="96">
        <f t="shared" si="0"/>
        <v>1.1950000000000001</v>
      </c>
      <c r="O5" t="s">
        <v>118</v>
      </c>
    </row>
    <row r="6" spans="1:16" x14ac:dyDescent="0.2">
      <c r="A6" s="96" t="s">
        <v>1746</v>
      </c>
      <c r="B6" s="105">
        <v>4719145</v>
      </c>
      <c r="C6" s="97">
        <v>17679</v>
      </c>
      <c r="D6" s="96" t="s">
        <v>1747</v>
      </c>
      <c r="E6" s="96">
        <v>0</v>
      </c>
      <c r="F6" s="96">
        <v>2</v>
      </c>
      <c r="G6" s="96"/>
      <c r="H6" s="96">
        <v>7</v>
      </c>
      <c r="I6" s="97">
        <v>44518</v>
      </c>
      <c r="J6" s="96"/>
      <c r="K6" s="96"/>
      <c r="L6" s="96">
        <v>1.7410000000000001</v>
      </c>
      <c r="M6" s="96">
        <v>4.5170000000000003</v>
      </c>
      <c r="N6" s="96">
        <f t="shared" si="0"/>
        <v>2.7760000000000002</v>
      </c>
      <c r="O6" t="s">
        <v>101</v>
      </c>
    </row>
    <row r="7" spans="1:16" x14ac:dyDescent="0.2">
      <c r="A7" s="96" t="s">
        <v>1748</v>
      </c>
      <c r="B7" s="105">
        <v>5031290</v>
      </c>
      <c r="C7" s="97">
        <v>16678</v>
      </c>
      <c r="D7" s="96" t="s">
        <v>1740</v>
      </c>
      <c r="E7" s="96">
        <v>0</v>
      </c>
      <c r="F7" s="96">
        <v>2</v>
      </c>
      <c r="G7" s="96"/>
      <c r="H7" s="96">
        <v>7</v>
      </c>
      <c r="I7" s="97">
        <v>44447</v>
      </c>
      <c r="J7" s="96"/>
      <c r="K7" s="96"/>
      <c r="L7" s="96">
        <v>-1.518</v>
      </c>
      <c r="M7" s="96">
        <v>1.0649999999999999</v>
      </c>
      <c r="N7" s="96">
        <f t="shared" si="0"/>
        <v>2.5830000000000002</v>
      </c>
      <c r="O7" t="s">
        <v>101</v>
      </c>
    </row>
    <row r="8" spans="1:16" x14ac:dyDescent="0.2">
      <c r="A8" s="106" t="s">
        <v>1752</v>
      </c>
      <c r="B8" s="107">
        <v>6379359</v>
      </c>
      <c r="C8" s="108">
        <v>17161</v>
      </c>
      <c r="D8" s="106" t="s">
        <v>1753</v>
      </c>
      <c r="E8" s="106">
        <v>0</v>
      </c>
      <c r="F8" s="106"/>
      <c r="G8" s="106"/>
      <c r="H8" s="106">
        <v>7</v>
      </c>
      <c r="I8" s="108">
        <v>44403</v>
      </c>
      <c r="J8" s="106"/>
      <c r="K8" s="106"/>
      <c r="L8" s="106">
        <v>1.41</v>
      </c>
      <c r="M8" s="106">
        <v>2.4980000000000002</v>
      </c>
      <c r="N8" s="106">
        <f t="shared" si="0"/>
        <v>1.0880000000000003</v>
      </c>
      <c r="P8" t="s">
        <v>101</v>
      </c>
    </row>
    <row r="9" spans="1:16" x14ac:dyDescent="0.2">
      <c r="A9" s="96" t="s">
        <v>1755</v>
      </c>
      <c r="B9" s="105">
        <v>4342463</v>
      </c>
      <c r="C9" s="97">
        <v>18317</v>
      </c>
      <c r="D9" s="96" t="s">
        <v>1756</v>
      </c>
      <c r="E9" s="96">
        <v>0</v>
      </c>
      <c r="F9" s="96">
        <v>1</v>
      </c>
      <c r="G9" s="96"/>
      <c r="H9" s="96">
        <v>7</v>
      </c>
      <c r="I9" s="97">
        <v>45281</v>
      </c>
      <c r="J9" s="96"/>
      <c r="K9" s="96"/>
      <c r="L9" s="96">
        <v>-0.89900000000000002</v>
      </c>
      <c r="M9" s="96">
        <v>2.4750000000000001</v>
      </c>
      <c r="N9" s="96">
        <f t="shared" si="0"/>
        <v>3.3740000000000001</v>
      </c>
      <c r="O9" t="s">
        <v>118</v>
      </c>
    </row>
    <row r="10" spans="1:16" x14ac:dyDescent="0.2">
      <c r="A10" s="96" t="s">
        <v>1759</v>
      </c>
      <c r="B10" s="105">
        <v>4775573</v>
      </c>
      <c r="C10" s="97">
        <v>16741</v>
      </c>
      <c r="D10" s="96" t="s">
        <v>1760</v>
      </c>
      <c r="E10" s="96">
        <v>0</v>
      </c>
      <c r="F10" s="96">
        <v>2</v>
      </c>
      <c r="G10" s="96"/>
      <c r="H10" s="96">
        <v>7</v>
      </c>
      <c r="I10" s="97">
        <v>44844</v>
      </c>
      <c r="J10" s="96"/>
      <c r="K10" s="96"/>
      <c r="L10" s="96">
        <v>0.72599999999999998</v>
      </c>
      <c r="M10" s="96">
        <v>2.1459999999999999</v>
      </c>
      <c r="N10" s="96">
        <f t="shared" si="0"/>
        <v>1.42</v>
      </c>
      <c r="O10" t="s">
        <v>118</v>
      </c>
    </row>
    <row r="11" spans="1:16" x14ac:dyDescent="0.2">
      <c r="A11" s="106" t="s">
        <v>1763</v>
      </c>
      <c r="B11" s="107">
        <v>6602144</v>
      </c>
      <c r="C11" s="108">
        <v>14579</v>
      </c>
      <c r="D11" s="106" t="s">
        <v>1764</v>
      </c>
      <c r="E11" s="106">
        <v>0</v>
      </c>
      <c r="F11" s="106"/>
      <c r="G11" s="106"/>
      <c r="H11" s="106">
        <v>7</v>
      </c>
      <c r="I11" s="108">
        <v>44728</v>
      </c>
      <c r="J11" s="106"/>
      <c r="K11" s="106"/>
      <c r="L11" s="106">
        <v>-1.4890000000000001</v>
      </c>
      <c r="M11" s="106">
        <v>0.79800000000000004</v>
      </c>
      <c r="N11" s="106">
        <f t="shared" si="0"/>
        <v>2.2869999999999999</v>
      </c>
      <c r="P11" t="s">
        <v>118</v>
      </c>
    </row>
    <row r="12" spans="1:16" x14ac:dyDescent="0.2">
      <c r="A12" s="106" t="s">
        <v>1767</v>
      </c>
      <c r="B12" s="107">
        <v>6856112</v>
      </c>
      <c r="C12" s="108">
        <v>21886</v>
      </c>
      <c r="D12" s="106" t="s">
        <v>1768</v>
      </c>
      <c r="E12" s="106">
        <v>0</v>
      </c>
      <c r="F12" s="106"/>
      <c r="G12" s="106"/>
      <c r="H12" s="106">
        <v>7</v>
      </c>
      <c r="I12" s="108">
        <v>44998</v>
      </c>
      <c r="J12" s="106"/>
      <c r="K12" s="106"/>
      <c r="L12" s="106">
        <v>0.16300000000000001</v>
      </c>
      <c r="M12" s="106">
        <v>0.65900000000000003</v>
      </c>
      <c r="N12" s="106">
        <f t="shared" si="0"/>
        <v>0.496</v>
      </c>
      <c r="P12" t="s">
        <v>101</v>
      </c>
    </row>
    <row r="13" spans="1:16" x14ac:dyDescent="0.2">
      <c r="A13" s="96" t="s">
        <v>1769</v>
      </c>
      <c r="B13" s="105">
        <v>2138559</v>
      </c>
      <c r="C13" s="97">
        <v>17340</v>
      </c>
      <c r="D13" s="96" t="s">
        <v>1770</v>
      </c>
      <c r="E13" s="96">
        <v>0</v>
      </c>
      <c r="F13" s="96">
        <v>1</v>
      </c>
      <c r="G13" s="96"/>
      <c r="H13" s="96">
        <v>7</v>
      </c>
      <c r="I13" s="97">
        <v>45449</v>
      </c>
      <c r="J13" s="96"/>
      <c r="K13" s="96"/>
      <c r="L13" s="96">
        <v>0.54600000000000004</v>
      </c>
      <c r="M13" s="96">
        <v>4.7640000000000002</v>
      </c>
      <c r="N13" s="96">
        <f t="shared" si="0"/>
        <v>4.218</v>
      </c>
      <c r="O13" t="s">
        <v>118</v>
      </c>
    </row>
    <row r="14" spans="1:16" x14ac:dyDescent="0.2">
      <c r="A14" s="96" t="s">
        <v>1772</v>
      </c>
      <c r="B14" s="105">
        <v>4343291</v>
      </c>
      <c r="C14" s="97">
        <v>17104</v>
      </c>
      <c r="D14" s="96" t="s">
        <v>1770</v>
      </c>
      <c r="E14" s="96">
        <v>0</v>
      </c>
      <c r="F14" s="96">
        <v>1</v>
      </c>
      <c r="G14" s="96"/>
      <c r="H14" s="96">
        <v>7</v>
      </c>
      <c r="I14" s="97">
        <v>45189</v>
      </c>
      <c r="J14" s="96"/>
      <c r="K14" s="96"/>
      <c r="L14" s="96">
        <v>-0.71699999999999997</v>
      </c>
      <c r="M14" s="96">
        <v>2.532</v>
      </c>
      <c r="N14" s="96">
        <f t="shared" si="0"/>
        <v>3.2490000000000001</v>
      </c>
      <c r="O14" t="s">
        <v>118</v>
      </c>
    </row>
    <row r="15" spans="1:16" x14ac:dyDescent="0.2">
      <c r="A15" s="106" t="s">
        <v>1774</v>
      </c>
      <c r="B15" s="107">
        <v>7065773</v>
      </c>
      <c r="C15" s="108">
        <v>19983</v>
      </c>
      <c r="D15" s="106" t="s">
        <v>1753</v>
      </c>
      <c r="E15" s="106">
        <v>0</v>
      </c>
      <c r="F15" s="106">
        <v>1</v>
      </c>
      <c r="G15" s="106"/>
      <c r="H15" s="106">
        <v>7</v>
      </c>
      <c r="I15" s="108">
        <v>45322</v>
      </c>
      <c r="J15" s="106"/>
      <c r="K15" s="106"/>
      <c r="L15" s="106">
        <v>-0.36199999999999999</v>
      </c>
      <c r="M15" s="106">
        <v>2.222</v>
      </c>
      <c r="N15" s="106">
        <f t="shared" si="0"/>
        <v>2.5840000000000001</v>
      </c>
      <c r="P15" t="s">
        <v>118</v>
      </c>
    </row>
    <row r="16" spans="1:16" x14ac:dyDescent="0.2">
      <c r="A16" s="96" t="s">
        <v>1775</v>
      </c>
      <c r="B16" s="105">
        <v>7081630</v>
      </c>
      <c r="C16" s="97">
        <v>18803</v>
      </c>
      <c r="D16" s="96" t="s">
        <v>1766</v>
      </c>
      <c r="E16" s="96">
        <v>0</v>
      </c>
      <c r="F16" s="96">
        <v>1</v>
      </c>
      <c r="G16" s="96"/>
      <c r="H16" s="96">
        <v>7</v>
      </c>
      <c r="I16" s="97">
        <v>45266</v>
      </c>
      <c r="J16" s="96"/>
      <c r="K16" s="96"/>
      <c r="L16" s="96">
        <v>-2.3370000000000002</v>
      </c>
      <c r="M16" s="96">
        <v>1.734</v>
      </c>
      <c r="N16" s="96">
        <f t="shared" si="0"/>
        <v>4.0709999999999997</v>
      </c>
      <c r="O16" t="s">
        <v>101</v>
      </c>
    </row>
    <row r="17" spans="1:16" x14ac:dyDescent="0.2">
      <c r="A17" s="106" t="s">
        <v>1779</v>
      </c>
      <c r="B17" s="107">
        <v>7093113</v>
      </c>
      <c r="C17" s="108">
        <v>16588</v>
      </c>
      <c r="D17" s="106" t="s">
        <v>1753</v>
      </c>
      <c r="E17" s="106">
        <v>0</v>
      </c>
      <c r="F17" s="106">
        <v>1</v>
      </c>
      <c r="G17" s="106"/>
      <c r="H17" s="106">
        <v>7</v>
      </c>
      <c r="I17" s="108">
        <v>45469</v>
      </c>
      <c r="J17" s="106"/>
      <c r="K17" s="106"/>
      <c r="L17" s="106">
        <v>-0.224</v>
      </c>
      <c r="M17" s="106">
        <v>4.032</v>
      </c>
      <c r="N17" s="106">
        <f t="shared" si="0"/>
        <v>4.2560000000000002</v>
      </c>
      <c r="P17" t="s">
        <v>101</v>
      </c>
    </row>
    <row r="20" spans="1:16" x14ac:dyDescent="0.2">
      <c r="A20" t="s">
        <v>1784</v>
      </c>
    </row>
    <row r="21" spans="1:16" x14ac:dyDescent="0.2">
      <c r="A21" s="96" t="s">
        <v>1749</v>
      </c>
      <c r="B21" s="105">
        <v>5084217</v>
      </c>
      <c r="C21" s="96"/>
      <c r="D21" s="96" t="s">
        <v>1750</v>
      </c>
      <c r="E21" s="96">
        <v>0</v>
      </c>
      <c r="F21" s="96">
        <v>2</v>
      </c>
      <c r="G21" s="96"/>
      <c r="H21" s="96">
        <v>7</v>
      </c>
      <c r="I21" s="96"/>
      <c r="J21" s="96"/>
      <c r="K21" s="96"/>
      <c r="L21" s="96"/>
      <c r="M21" s="96"/>
      <c r="N21" s="96">
        <f t="shared" ref="N21:N26" si="1">M21-L21</f>
        <v>0</v>
      </c>
    </row>
    <row r="22" spans="1:16" x14ac:dyDescent="0.2">
      <c r="A22" s="96" t="s">
        <v>1757</v>
      </c>
      <c r="B22" s="105">
        <v>4386561</v>
      </c>
      <c r="C22" s="96"/>
      <c r="D22" s="96" t="s">
        <v>1758</v>
      </c>
      <c r="E22" s="96">
        <v>0</v>
      </c>
      <c r="F22" s="96"/>
      <c r="G22" s="96"/>
      <c r="H22" s="96">
        <v>7</v>
      </c>
      <c r="I22" s="96"/>
      <c r="J22" s="96"/>
      <c r="K22" s="96"/>
      <c r="L22" s="96"/>
      <c r="M22" s="96"/>
      <c r="N22" s="96">
        <f t="shared" si="1"/>
        <v>0</v>
      </c>
    </row>
    <row r="23" spans="1:16" x14ac:dyDescent="0.2">
      <c r="A23" s="96" t="s">
        <v>1762</v>
      </c>
      <c r="B23" s="105">
        <v>6510743</v>
      </c>
      <c r="C23" s="96"/>
      <c r="D23" s="96" t="s">
        <v>1780</v>
      </c>
      <c r="E23" s="96">
        <v>0</v>
      </c>
      <c r="F23" s="96">
        <v>2</v>
      </c>
      <c r="G23" s="96"/>
      <c r="H23" s="96">
        <v>7</v>
      </c>
      <c r="I23" s="96"/>
      <c r="J23" s="96"/>
      <c r="K23" s="96"/>
      <c r="L23" s="96"/>
      <c r="M23" s="96"/>
      <c r="N23" s="96">
        <f t="shared" si="1"/>
        <v>0</v>
      </c>
    </row>
    <row r="24" spans="1:16" x14ac:dyDescent="0.2">
      <c r="A24" s="96" t="s">
        <v>1761</v>
      </c>
      <c r="B24" s="105">
        <v>5921772</v>
      </c>
      <c r="C24" s="96"/>
      <c r="D24" s="96" t="s">
        <v>1781</v>
      </c>
      <c r="E24" s="96">
        <v>0</v>
      </c>
      <c r="F24" s="96"/>
      <c r="G24" s="96"/>
      <c r="H24" s="96">
        <v>7</v>
      </c>
      <c r="I24" s="96"/>
      <c r="J24" s="96"/>
      <c r="K24" s="96"/>
      <c r="L24" s="96"/>
      <c r="M24" s="96"/>
      <c r="N24" s="96">
        <f t="shared" si="1"/>
        <v>0</v>
      </c>
    </row>
    <row r="25" spans="1:16" x14ac:dyDescent="0.2">
      <c r="A25" s="96" t="s">
        <v>1751</v>
      </c>
      <c r="B25" s="105">
        <v>5448070</v>
      </c>
      <c r="C25" s="96"/>
      <c r="D25" s="96" t="s">
        <v>1782</v>
      </c>
      <c r="E25" s="96">
        <v>0</v>
      </c>
      <c r="F25" s="96"/>
      <c r="G25" s="96"/>
      <c r="H25" s="96">
        <v>7</v>
      </c>
      <c r="I25" s="96"/>
      <c r="J25" s="96"/>
      <c r="K25" s="96"/>
      <c r="L25" s="96"/>
      <c r="M25" s="96"/>
      <c r="N25" s="96">
        <f t="shared" si="1"/>
        <v>0</v>
      </c>
    </row>
    <row r="26" spans="1:16" x14ac:dyDescent="0.2">
      <c r="A26" s="96" t="s">
        <v>1739</v>
      </c>
      <c r="B26" s="105">
        <v>3381992</v>
      </c>
      <c r="C26" s="97">
        <v>19564</v>
      </c>
      <c r="D26" s="96" t="s">
        <v>1783</v>
      </c>
      <c r="E26" s="96">
        <v>0</v>
      </c>
      <c r="F26" s="96">
        <v>2</v>
      </c>
      <c r="G26" s="96"/>
      <c r="H26" s="96">
        <v>7</v>
      </c>
      <c r="I26" s="97">
        <v>44309</v>
      </c>
      <c r="J26" s="96"/>
      <c r="K26" s="96"/>
      <c r="L26" s="96"/>
      <c r="M26" s="96"/>
      <c r="N26" s="96">
        <f t="shared" si="1"/>
        <v>0</v>
      </c>
    </row>
    <row r="27" spans="1:16" x14ac:dyDescent="0.2">
      <c r="A27" s="96" t="s">
        <v>1778</v>
      </c>
      <c r="B27" s="105">
        <v>7088989</v>
      </c>
      <c r="C27" s="96"/>
      <c r="D27" s="96" t="s">
        <v>1785</v>
      </c>
      <c r="E27" s="96">
        <v>0</v>
      </c>
      <c r="F27" s="96"/>
      <c r="G27" s="96"/>
      <c r="H27" s="96">
        <v>7</v>
      </c>
      <c r="I27" s="96"/>
      <c r="J27" s="96"/>
      <c r="K27" s="96"/>
      <c r="L27" s="96"/>
      <c r="M27" s="96"/>
      <c r="N27" s="96">
        <f t="shared" ref="N27:N33" si="2">M27-L27</f>
        <v>0</v>
      </c>
    </row>
    <row r="28" spans="1:16" x14ac:dyDescent="0.2">
      <c r="A28" s="96" t="s">
        <v>1777</v>
      </c>
      <c r="B28" s="105">
        <v>5607289</v>
      </c>
      <c r="C28" s="96"/>
      <c r="D28" s="96" t="s">
        <v>1786</v>
      </c>
      <c r="E28" s="96">
        <v>0</v>
      </c>
      <c r="F28" s="96">
        <v>1</v>
      </c>
      <c r="G28" s="96"/>
      <c r="H28" s="96">
        <v>7</v>
      </c>
      <c r="I28" s="96"/>
      <c r="J28" s="96"/>
      <c r="K28" s="96"/>
      <c r="L28" s="96"/>
      <c r="M28" s="96"/>
      <c r="N28" s="96">
        <f t="shared" si="2"/>
        <v>0</v>
      </c>
    </row>
    <row r="29" spans="1:16" x14ac:dyDescent="0.2">
      <c r="A29" s="96" t="s">
        <v>1765</v>
      </c>
      <c r="B29" s="105">
        <v>6695736</v>
      </c>
      <c r="C29" s="97">
        <v>31377</v>
      </c>
      <c r="D29" s="96" t="s">
        <v>1787</v>
      </c>
      <c r="E29" s="96">
        <v>0</v>
      </c>
      <c r="F29" s="96">
        <v>2</v>
      </c>
      <c r="G29" s="96"/>
      <c r="H29" s="96">
        <v>7</v>
      </c>
      <c r="I29" s="96"/>
      <c r="J29" s="96"/>
      <c r="K29" s="96"/>
      <c r="L29" s="96">
        <v>1.679</v>
      </c>
      <c r="M29" s="96"/>
      <c r="N29" s="96">
        <f t="shared" si="2"/>
        <v>-1.679</v>
      </c>
      <c r="O29" t="s">
        <v>101</v>
      </c>
    </row>
    <row r="30" spans="1:16" x14ac:dyDescent="0.2">
      <c r="A30" s="96" t="s">
        <v>1771</v>
      </c>
      <c r="B30" s="105">
        <v>3637168</v>
      </c>
      <c r="C30" s="97">
        <v>29461</v>
      </c>
      <c r="D30" s="96" t="s">
        <v>1788</v>
      </c>
      <c r="E30" s="96">
        <v>0</v>
      </c>
      <c r="F30" s="96"/>
      <c r="G30" s="96"/>
      <c r="H30" s="96">
        <v>7</v>
      </c>
      <c r="I30" s="96"/>
      <c r="J30" s="96"/>
      <c r="K30" s="96"/>
      <c r="L30" s="96"/>
      <c r="M30" s="96"/>
      <c r="N30" s="96">
        <f t="shared" si="2"/>
        <v>0</v>
      </c>
      <c r="O30" t="s">
        <v>118</v>
      </c>
    </row>
    <row r="31" spans="1:16" x14ac:dyDescent="0.2">
      <c r="A31" s="96" t="s">
        <v>1754</v>
      </c>
      <c r="B31" s="105">
        <v>2319940</v>
      </c>
      <c r="C31" s="97">
        <v>29556</v>
      </c>
      <c r="D31" s="96" t="s">
        <v>1789</v>
      </c>
      <c r="E31" s="96">
        <v>0</v>
      </c>
      <c r="F31" s="96">
        <v>2</v>
      </c>
      <c r="G31" s="96"/>
      <c r="H31" s="96">
        <v>7</v>
      </c>
      <c r="I31" s="96"/>
      <c r="J31" s="96"/>
      <c r="K31" s="96"/>
      <c r="L31" s="96">
        <v>1.1819999999999999</v>
      </c>
      <c r="M31" s="96"/>
      <c r="N31" s="96">
        <f t="shared" si="2"/>
        <v>-1.1819999999999999</v>
      </c>
      <c r="O31" t="s">
        <v>101</v>
      </c>
    </row>
    <row r="32" spans="1:16" x14ac:dyDescent="0.2">
      <c r="A32" s="96" t="s">
        <v>1773</v>
      </c>
      <c r="B32" s="105">
        <v>6608282</v>
      </c>
      <c r="C32" s="96"/>
      <c r="D32" s="96" t="s">
        <v>1790</v>
      </c>
      <c r="E32" s="96">
        <v>0</v>
      </c>
      <c r="F32" s="96">
        <v>1</v>
      </c>
      <c r="G32" s="96"/>
      <c r="H32" s="96">
        <v>7</v>
      </c>
      <c r="I32" s="96"/>
      <c r="J32" s="96"/>
      <c r="K32" s="96"/>
      <c r="L32" s="96"/>
      <c r="M32" s="96"/>
      <c r="N32" s="96">
        <f t="shared" si="2"/>
        <v>0</v>
      </c>
      <c r="O32" t="s">
        <v>101</v>
      </c>
    </row>
    <row r="33" spans="1:15" x14ac:dyDescent="0.2">
      <c r="A33" s="96" t="s">
        <v>1776</v>
      </c>
      <c r="B33" s="105">
        <v>7115308</v>
      </c>
      <c r="C33" s="96"/>
      <c r="D33" s="96" t="s">
        <v>1791</v>
      </c>
      <c r="E33" s="96">
        <v>0</v>
      </c>
      <c r="F33" s="96"/>
      <c r="G33" s="96"/>
      <c r="H33" s="96">
        <v>7</v>
      </c>
      <c r="I33" s="96"/>
      <c r="J33" s="96"/>
      <c r="K33" s="96"/>
      <c r="L33" s="96"/>
      <c r="M33" s="96"/>
      <c r="N33" s="96">
        <f t="shared" si="2"/>
        <v>0</v>
      </c>
      <c r="O3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5E92-0B54-A844-913C-1863A6BB5437}">
  <dimension ref="A1:V52"/>
  <sheetViews>
    <sheetView topLeftCell="F1" zoomScale="75" workbookViewId="0">
      <selection activeCell="S2" sqref="S2"/>
    </sheetView>
  </sheetViews>
  <sheetFormatPr baseColWidth="10" defaultRowHeight="16" x14ac:dyDescent="0.2"/>
  <sheetData>
    <row r="1" spans="1:22" ht="119" x14ac:dyDescent="0.2">
      <c r="A1" s="30" t="s">
        <v>0</v>
      </c>
      <c r="B1" s="1"/>
      <c r="C1" s="3" t="s">
        <v>24</v>
      </c>
      <c r="D1" s="3" t="s">
        <v>25</v>
      </c>
      <c r="E1" s="8" t="s">
        <v>40</v>
      </c>
      <c r="F1" s="77" t="s">
        <v>41</v>
      </c>
      <c r="G1" s="10" t="s">
        <v>44</v>
      </c>
      <c r="H1" s="8" t="s">
        <v>45</v>
      </c>
      <c r="I1" s="11" t="s">
        <v>46</v>
      </c>
      <c r="J1" s="11" t="s">
        <v>47</v>
      </c>
      <c r="K1" s="78" t="s">
        <v>51</v>
      </c>
      <c r="L1" s="11" t="s">
        <v>54</v>
      </c>
      <c r="M1" s="1" t="s">
        <v>61</v>
      </c>
      <c r="N1" s="74" t="s">
        <v>70</v>
      </c>
      <c r="O1" s="11" t="s">
        <v>1733</v>
      </c>
      <c r="P1" s="11" t="s">
        <v>1735</v>
      </c>
      <c r="Q1" s="11" t="s">
        <v>1734</v>
      </c>
      <c r="S1" s="11" t="s">
        <v>1796</v>
      </c>
      <c r="T1" s="11" t="s">
        <v>1793</v>
      </c>
      <c r="U1" s="11" t="s">
        <v>1794</v>
      </c>
      <c r="V1" s="11" t="s">
        <v>1795</v>
      </c>
    </row>
    <row r="2" spans="1:22" x14ac:dyDescent="0.2">
      <c r="A2" s="71">
        <v>1</v>
      </c>
      <c r="B2" s="71"/>
      <c r="C2" s="79" t="s">
        <v>99</v>
      </c>
      <c r="D2" s="71">
        <v>0</v>
      </c>
      <c r="E2" s="65">
        <v>1</v>
      </c>
      <c r="F2" s="80">
        <v>71.673972602739724</v>
      </c>
      <c r="G2" s="81">
        <v>0</v>
      </c>
      <c r="H2" s="65">
        <v>1</v>
      </c>
      <c r="I2" s="82">
        <v>8</v>
      </c>
      <c r="J2" s="82">
        <v>1</v>
      </c>
      <c r="K2" s="82">
        <v>2.9666666666666668</v>
      </c>
      <c r="L2" s="82">
        <v>0</v>
      </c>
      <c r="M2" s="71">
        <v>2.92</v>
      </c>
      <c r="N2" s="71">
        <v>2.92</v>
      </c>
      <c r="O2" s="71"/>
      <c r="P2" s="71" t="s">
        <v>1732</v>
      </c>
      <c r="Q2" s="71"/>
      <c r="T2" s="27">
        <v>0</v>
      </c>
      <c r="U2">
        <v>1.78</v>
      </c>
      <c r="V2">
        <v>1.78</v>
      </c>
    </row>
    <row r="3" spans="1:22" x14ac:dyDescent="0.2">
      <c r="A3" s="71"/>
      <c r="B3" s="71"/>
      <c r="C3" s="79"/>
      <c r="D3" s="71"/>
      <c r="E3" s="65"/>
      <c r="F3" s="80"/>
      <c r="G3" s="81"/>
      <c r="H3" s="65"/>
      <c r="I3" s="82"/>
      <c r="J3" s="82"/>
      <c r="K3" s="82"/>
      <c r="L3" s="82"/>
      <c r="M3" s="71"/>
      <c r="N3" s="71"/>
      <c r="O3" s="71"/>
      <c r="P3" s="71"/>
      <c r="Q3" s="71"/>
      <c r="T3" s="27">
        <v>0</v>
      </c>
      <c r="U3">
        <v>2.33</v>
      </c>
      <c r="V3">
        <v>2.33</v>
      </c>
    </row>
    <row r="4" spans="1:22" x14ac:dyDescent="0.2">
      <c r="A4" s="71">
        <v>18</v>
      </c>
      <c r="B4" s="71"/>
      <c r="C4" s="79" t="s">
        <v>148</v>
      </c>
      <c r="D4" s="71">
        <v>0</v>
      </c>
      <c r="E4" s="65">
        <v>2</v>
      </c>
      <c r="F4" s="80">
        <v>79.164383561643831</v>
      </c>
      <c r="G4" s="81">
        <v>1</v>
      </c>
      <c r="H4" s="65">
        <v>1</v>
      </c>
      <c r="I4" s="82">
        <v>7.5</v>
      </c>
      <c r="J4" s="82">
        <v>1.5</v>
      </c>
      <c r="K4" s="82">
        <v>6.333333333333333</v>
      </c>
      <c r="L4" s="82">
        <v>0</v>
      </c>
      <c r="M4" s="71">
        <v>1.57</v>
      </c>
      <c r="N4" s="71">
        <v>1.57</v>
      </c>
      <c r="O4" s="71"/>
      <c r="P4" s="71" t="s">
        <v>1732</v>
      </c>
      <c r="Q4" s="71"/>
      <c r="T4" s="27">
        <v>0</v>
      </c>
      <c r="U4">
        <v>2.31</v>
      </c>
      <c r="V4">
        <v>2.31</v>
      </c>
    </row>
    <row r="5" spans="1:22" x14ac:dyDescent="0.2">
      <c r="A5" s="71"/>
      <c r="B5" s="71"/>
      <c r="C5" s="79"/>
      <c r="D5" s="71"/>
      <c r="E5" s="65"/>
      <c r="F5" s="80"/>
      <c r="G5" s="81"/>
      <c r="H5" s="65"/>
      <c r="I5" s="82"/>
      <c r="J5" s="82"/>
      <c r="K5" s="82"/>
      <c r="L5" s="82"/>
      <c r="M5" s="71"/>
      <c r="N5" s="71"/>
      <c r="O5" s="71"/>
      <c r="P5" s="71"/>
      <c r="Q5" s="71"/>
      <c r="T5" s="27">
        <v>0</v>
      </c>
      <c r="U5">
        <v>0.9</v>
      </c>
      <c r="V5">
        <v>0.9</v>
      </c>
    </row>
    <row r="6" spans="1:22" x14ac:dyDescent="0.2">
      <c r="A6" s="71">
        <v>21</v>
      </c>
      <c r="B6" s="71"/>
      <c r="C6" s="79" t="s">
        <v>158</v>
      </c>
      <c r="D6" s="71">
        <v>0</v>
      </c>
      <c r="E6" s="65">
        <v>1</v>
      </c>
      <c r="F6" s="80">
        <v>76.347945205479448</v>
      </c>
      <c r="G6" s="81">
        <v>0</v>
      </c>
      <c r="H6" s="65">
        <v>1</v>
      </c>
      <c r="I6" s="82">
        <v>8</v>
      </c>
      <c r="J6" s="82">
        <v>1</v>
      </c>
      <c r="K6" s="82">
        <v>4.2333333333333334</v>
      </c>
      <c r="L6" s="71">
        <v>1.84</v>
      </c>
      <c r="M6" s="71">
        <v>3.18</v>
      </c>
      <c r="N6" s="71">
        <v>1.34</v>
      </c>
      <c r="O6" s="71"/>
      <c r="P6" s="71"/>
      <c r="Q6" s="71"/>
      <c r="T6" s="27">
        <v>1.82</v>
      </c>
      <c r="U6">
        <v>2.27</v>
      </c>
      <c r="V6">
        <v>0.44999999999999996</v>
      </c>
    </row>
    <row r="7" spans="1:22" x14ac:dyDescent="0.2">
      <c r="A7" s="71"/>
      <c r="B7" s="71"/>
      <c r="C7" s="79"/>
      <c r="D7" s="71"/>
      <c r="E7" s="65"/>
      <c r="F7" s="80"/>
      <c r="G7" s="81"/>
      <c r="H7" s="65"/>
      <c r="I7" s="82"/>
      <c r="J7" s="82"/>
      <c r="K7" s="82"/>
      <c r="L7" s="71"/>
      <c r="M7" s="71"/>
      <c r="N7" s="71"/>
      <c r="O7" s="71"/>
      <c r="P7" s="71"/>
      <c r="Q7" s="71"/>
      <c r="T7" s="27">
        <v>1.83</v>
      </c>
      <c r="U7">
        <v>4.41</v>
      </c>
      <c r="V7">
        <v>2.58</v>
      </c>
    </row>
    <row r="8" spans="1:22" x14ac:dyDescent="0.2">
      <c r="A8" s="71">
        <v>86</v>
      </c>
      <c r="B8" s="71"/>
      <c r="C8" s="79" t="s">
        <v>336</v>
      </c>
      <c r="D8" s="71">
        <v>0</v>
      </c>
      <c r="E8" s="65">
        <v>2</v>
      </c>
      <c r="F8" s="80">
        <v>60.331506849315069</v>
      </c>
      <c r="G8" s="81">
        <v>0</v>
      </c>
      <c r="H8" s="65">
        <v>1</v>
      </c>
      <c r="I8" s="82">
        <v>8</v>
      </c>
      <c r="J8" s="82">
        <v>1</v>
      </c>
      <c r="K8" s="82">
        <v>1.5</v>
      </c>
      <c r="L8" s="71">
        <v>2.4</v>
      </c>
      <c r="M8" s="71">
        <v>3.99</v>
      </c>
      <c r="N8" s="71">
        <v>1.5900000000000003</v>
      </c>
      <c r="O8" s="71"/>
      <c r="P8" s="71" t="s">
        <v>1732</v>
      </c>
      <c r="Q8" s="71"/>
      <c r="T8" s="27">
        <v>2.36</v>
      </c>
      <c r="U8">
        <v>4.3899999999999997</v>
      </c>
      <c r="V8">
        <v>2.0299999999999998</v>
      </c>
    </row>
    <row r="9" spans="1:22" x14ac:dyDescent="0.2">
      <c r="A9" s="71"/>
      <c r="B9" s="71"/>
      <c r="C9" s="79"/>
      <c r="D9" s="71"/>
      <c r="E9" s="65"/>
      <c r="F9" s="80"/>
      <c r="G9" s="81"/>
      <c r="H9" s="65"/>
      <c r="I9" s="82"/>
      <c r="J9" s="82"/>
      <c r="K9" s="82"/>
      <c r="L9" s="71"/>
      <c r="M9" s="71"/>
      <c r="N9" s="71"/>
      <c r="O9" s="71"/>
      <c r="P9" s="71"/>
      <c r="Q9" s="71"/>
      <c r="T9">
        <v>2.4300000000000002</v>
      </c>
      <c r="U9">
        <v>4.0599999999999996</v>
      </c>
      <c r="V9">
        <v>1.6299999999999994</v>
      </c>
    </row>
    <row r="10" spans="1:22" x14ac:dyDescent="0.2">
      <c r="A10" s="71">
        <v>363</v>
      </c>
      <c r="B10" s="71"/>
      <c r="C10" s="79" t="s">
        <v>469</v>
      </c>
      <c r="D10" s="71">
        <v>0</v>
      </c>
      <c r="E10" s="65">
        <v>2</v>
      </c>
      <c r="F10" s="80">
        <v>58.986301369863014</v>
      </c>
      <c r="G10" s="81">
        <v>1</v>
      </c>
      <c r="H10" s="65">
        <v>1</v>
      </c>
      <c r="I10" s="82">
        <v>8</v>
      </c>
      <c r="J10" s="82">
        <v>1</v>
      </c>
      <c r="K10" s="82">
        <v>1.93333333333333</v>
      </c>
      <c r="L10" s="71">
        <v>3.03</v>
      </c>
      <c r="M10" s="71">
        <v>3.55</v>
      </c>
      <c r="N10" s="71">
        <v>0.52</v>
      </c>
      <c r="O10" s="71" t="s">
        <v>1732</v>
      </c>
      <c r="P10" s="71"/>
      <c r="Q10" s="71"/>
      <c r="T10">
        <v>2.96</v>
      </c>
      <c r="U10">
        <v>3.2309999999999999</v>
      </c>
      <c r="V10">
        <v>0.27099999999999991</v>
      </c>
    </row>
    <row r="11" spans="1:22" x14ac:dyDescent="0.2">
      <c r="A11" s="71"/>
      <c r="B11" s="71"/>
      <c r="C11" s="79"/>
      <c r="D11" s="71"/>
      <c r="E11" s="65"/>
      <c r="F11" s="80"/>
      <c r="G11" s="81"/>
      <c r="H11" s="65"/>
      <c r="I11" s="82"/>
      <c r="J11" s="82"/>
      <c r="K11" s="82"/>
      <c r="L11" s="71"/>
      <c r="M11" s="71"/>
      <c r="N11" s="71"/>
      <c r="O11" s="71"/>
      <c r="P11" s="71"/>
      <c r="Q11" s="71"/>
      <c r="T11">
        <v>3.0019999999999998</v>
      </c>
      <c r="U11">
        <v>2.6560000000000001</v>
      </c>
      <c r="V11">
        <v>-0.34599999999999964</v>
      </c>
    </row>
    <row r="12" spans="1:22" x14ac:dyDescent="0.2">
      <c r="A12" s="71">
        <v>368</v>
      </c>
      <c r="B12" s="71"/>
      <c r="C12" s="79" t="s">
        <v>940</v>
      </c>
      <c r="D12" s="71">
        <v>0</v>
      </c>
      <c r="E12" s="65">
        <v>2</v>
      </c>
      <c r="F12" s="80">
        <v>19.967123287671232</v>
      </c>
      <c r="G12" s="81">
        <v>0</v>
      </c>
      <c r="H12" s="65">
        <v>1</v>
      </c>
      <c r="I12" s="82">
        <v>6</v>
      </c>
      <c r="J12" s="82">
        <v>1</v>
      </c>
      <c r="K12" s="82">
        <v>3.2</v>
      </c>
      <c r="L12" s="82">
        <v>2.65</v>
      </c>
      <c r="M12" s="71">
        <v>3.36</v>
      </c>
      <c r="N12" s="71">
        <v>0.71</v>
      </c>
      <c r="O12" s="71" t="s">
        <v>1732</v>
      </c>
      <c r="P12" s="71"/>
      <c r="Q12" s="71"/>
      <c r="T12" s="27">
        <v>2.65</v>
      </c>
      <c r="U12">
        <v>3.64</v>
      </c>
      <c r="V12">
        <v>0.99000000000000021</v>
      </c>
    </row>
    <row r="13" spans="1:22" x14ac:dyDescent="0.2">
      <c r="A13" s="71"/>
      <c r="B13" s="71"/>
      <c r="C13" s="79"/>
      <c r="D13" s="71"/>
      <c r="E13" s="65"/>
      <c r="F13" s="80"/>
      <c r="G13" s="81"/>
      <c r="H13" s="65"/>
      <c r="I13" s="82"/>
      <c r="J13" s="82"/>
      <c r="K13" s="82"/>
      <c r="L13" s="82"/>
      <c r="M13" s="71"/>
      <c r="N13" s="71"/>
      <c r="O13" s="71"/>
      <c r="P13" s="71"/>
      <c r="Q13" s="71"/>
      <c r="T13">
        <v>2.66</v>
      </c>
      <c r="U13">
        <v>2.67</v>
      </c>
      <c r="V13">
        <v>9.9999999999997868E-3</v>
      </c>
    </row>
    <row r="14" spans="1:22" x14ac:dyDescent="0.2">
      <c r="A14" s="71">
        <v>374</v>
      </c>
      <c r="B14" s="71"/>
      <c r="C14" s="79" t="s">
        <v>889</v>
      </c>
      <c r="D14" s="71">
        <v>0</v>
      </c>
      <c r="E14" s="65">
        <v>1</v>
      </c>
      <c r="F14" s="80">
        <v>23.079452054794519</v>
      </c>
      <c r="G14" s="81">
        <v>0</v>
      </c>
      <c r="H14" s="65">
        <v>1</v>
      </c>
      <c r="I14" s="82">
        <v>8</v>
      </c>
      <c r="J14" s="82">
        <v>1</v>
      </c>
      <c r="K14" s="82">
        <v>0.93333333333333302</v>
      </c>
      <c r="L14" s="71">
        <v>0.6</v>
      </c>
      <c r="M14" s="71">
        <v>2.68</v>
      </c>
      <c r="N14" s="71">
        <v>2.08</v>
      </c>
      <c r="O14" s="71" t="s">
        <v>1732</v>
      </c>
      <c r="P14" s="71"/>
      <c r="Q14" s="71"/>
      <c r="T14" s="27">
        <v>0.59</v>
      </c>
      <c r="U14" s="48">
        <v>2.4</v>
      </c>
      <c r="V14">
        <v>1.81</v>
      </c>
    </row>
    <row r="15" spans="1:22" x14ac:dyDescent="0.2">
      <c r="A15" s="71"/>
      <c r="B15" s="71"/>
      <c r="C15" s="79"/>
      <c r="D15" s="71"/>
      <c r="E15" s="65"/>
      <c r="F15" s="80"/>
      <c r="G15" s="81"/>
      <c r="H15" s="65"/>
      <c r="I15" s="82"/>
      <c r="J15" s="82"/>
      <c r="K15" s="82"/>
      <c r="L15" s="71"/>
      <c r="M15" s="71"/>
      <c r="N15" s="71"/>
      <c r="O15" s="71"/>
      <c r="P15" s="71"/>
      <c r="Q15" s="71"/>
      <c r="T15" s="27">
        <v>0.6</v>
      </c>
      <c r="U15">
        <v>4.2</v>
      </c>
      <c r="V15">
        <v>3.6</v>
      </c>
    </row>
    <row r="16" spans="1:22" x14ac:dyDescent="0.2">
      <c r="A16" s="71">
        <v>396</v>
      </c>
      <c r="B16" s="71"/>
      <c r="C16" s="79" t="s">
        <v>889</v>
      </c>
      <c r="D16" s="71">
        <v>0</v>
      </c>
      <c r="E16" s="65">
        <v>2</v>
      </c>
      <c r="F16" s="80">
        <v>68.635616438356166</v>
      </c>
      <c r="G16" s="81">
        <v>0</v>
      </c>
      <c r="H16" s="65">
        <v>1</v>
      </c>
      <c r="I16" s="82">
        <v>6</v>
      </c>
      <c r="J16" s="82">
        <v>0.5</v>
      </c>
      <c r="K16" s="82">
        <v>5.0333333333333297</v>
      </c>
      <c r="L16" s="71">
        <v>2.84</v>
      </c>
      <c r="M16" s="71">
        <v>4.79</v>
      </c>
      <c r="N16" s="71">
        <v>1.9500000000000002</v>
      </c>
      <c r="O16" s="71" t="s">
        <v>1732</v>
      </c>
      <c r="P16" s="71"/>
      <c r="Q16" s="71"/>
      <c r="T16" s="27">
        <v>2.83</v>
      </c>
      <c r="U16">
        <v>3.67</v>
      </c>
      <c r="V16">
        <v>0.83999999999999986</v>
      </c>
    </row>
    <row r="17" spans="1:22" x14ac:dyDescent="0.2">
      <c r="A17" s="71"/>
      <c r="B17" s="71"/>
      <c r="C17" s="79"/>
      <c r="D17" s="71"/>
      <c r="E17" s="65"/>
      <c r="F17" s="80"/>
      <c r="G17" s="81"/>
      <c r="H17" s="65"/>
      <c r="I17" s="82"/>
      <c r="J17" s="82"/>
      <c r="K17" s="82"/>
      <c r="L17" s="71"/>
      <c r="M17" s="71"/>
      <c r="N17" s="71"/>
      <c r="O17" s="71"/>
      <c r="P17" s="71"/>
      <c r="Q17" s="71"/>
      <c r="T17">
        <v>2.85</v>
      </c>
      <c r="U17">
        <v>5.04</v>
      </c>
      <c r="V17">
        <v>2.19</v>
      </c>
    </row>
    <row r="18" spans="1:22" x14ac:dyDescent="0.2">
      <c r="A18" s="71">
        <v>409</v>
      </c>
      <c r="B18" s="71"/>
      <c r="C18" s="79" t="s">
        <v>469</v>
      </c>
      <c r="D18" s="71">
        <v>0</v>
      </c>
      <c r="E18" s="65">
        <v>2</v>
      </c>
      <c r="F18" s="80">
        <v>73.857534246575341</v>
      </c>
      <c r="G18" s="81">
        <v>1</v>
      </c>
      <c r="H18" s="65">
        <v>1</v>
      </c>
      <c r="I18" s="82">
        <v>7</v>
      </c>
      <c r="J18" s="82">
        <v>0.5</v>
      </c>
      <c r="K18" s="82">
        <v>3</v>
      </c>
      <c r="L18" s="71">
        <v>-2.21</v>
      </c>
      <c r="M18" s="71">
        <v>2.98</v>
      </c>
      <c r="N18" s="71">
        <v>5.1899999999999995</v>
      </c>
      <c r="O18" s="71" t="s">
        <v>1732</v>
      </c>
      <c r="P18" s="71"/>
      <c r="Q18" s="71"/>
    </row>
    <row r="19" spans="1:22" x14ac:dyDescent="0.2">
      <c r="A19" s="71"/>
      <c r="B19" s="71"/>
      <c r="C19" s="79"/>
      <c r="D19" s="71"/>
      <c r="E19" s="65"/>
      <c r="F19" s="80"/>
      <c r="G19" s="81"/>
      <c r="H19" s="65"/>
      <c r="I19" s="82"/>
      <c r="J19" s="82"/>
      <c r="K19" s="82"/>
      <c r="L19" s="71"/>
      <c r="M19" s="71"/>
      <c r="N19" s="71"/>
      <c r="O19" s="71"/>
      <c r="P19" s="71"/>
      <c r="Q19" s="71"/>
    </row>
    <row r="20" spans="1:22" x14ac:dyDescent="0.2">
      <c r="A20" s="71">
        <v>419</v>
      </c>
      <c r="B20" s="71"/>
      <c r="C20" s="79" t="s">
        <v>889</v>
      </c>
      <c r="D20" s="71">
        <v>0</v>
      </c>
      <c r="E20" s="65">
        <v>2</v>
      </c>
      <c r="F20" s="80">
        <v>73.167123287671231</v>
      </c>
      <c r="G20" s="81">
        <v>0</v>
      </c>
      <c r="H20" s="65">
        <v>1</v>
      </c>
      <c r="I20" s="82">
        <v>8</v>
      </c>
      <c r="J20" s="82">
        <v>2</v>
      </c>
      <c r="K20" s="82">
        <v>24.066666666666698</v>
      </c>
      <c r="L20" s="82">
        <v>2.02</v>
      </c>
      <c r="M20" s="71">
        <v>2.97</v>
      </c>
      <c r="N20" s="71">
        <v>0.95000000000000018</v>
      </c>
      <c r="O20" s="71" t="s">
        <v>1732</v>
      </c>
      <c r="P20" s="71"/>
      <c r="Q20" s="71"/>
      <c r="T20">
        <v>2.02</v>
      </c>
      <c r="U20">
        <v>3.46</v>
      </c>
      <c r="V20">
        <v>1.44</v>
      </c>
    </row>
    <row r="21" spans="1:22" x14ac:dyDescent="0.2">
      <c r="T21" s="27">
        <v>2.0299999999999998</v>
      </c>
      <c r="U21">
        <v>3.23</v>
      </c>
      <c r="V21">
        <v>1.2000000000000002</v>
      </c>
    </row>
    <row r="22" spans="1:22" x14ac:dyDescent="0.2">
      <c r="B22" s="96"/>
      <c r="C22" s="105">
        <v>1735438</v>
      </c>
      <c r="D22" s="97">
        <v>14922</v>
      </c>
      <c r="E22" s="96" t="s">
        <v>1738</v>
      </c>
      <c r="F22" s="96">
        <v>0</v>
      </c>
      <c r="G22" s="96">
        <v>2</v>
      </c>
      <c r="H22" s="96"/>
      <c r="I22" s="96">
        <v>7</v>
      </c>
      <c r="J22" s="82">
        <v>1</v>
      </c>
      <c r="K22" s="96"/>
      <c r="L22" s="96">
        <v>0.24299999999999999</v>
      </c>
      <c r="M22" s="96">
        <v>4.4950000000000001</v>
      </c>
      <c r="N22" s="96">
        <f>M22-L22</f>
        <v>4.2519999999999998</v>
      </c>
      <c r="O22" s="96"/>
      <c r="T22" s="27">
        <v>0.26600000000000001</v>
      </c>
      <c r="U22">
        <v>1.55</v>
      </c>
      <c r="V22">
        <v>1.284</v>
      </c>
    </row>
    <row r="23" spans="1:22" x14ac:dyDescent="0.2">
      <c r="B23" s="96"/>
      <c r="C23" s="105"/>
      <c r="D23" s="97"/>
      <c r="E23" s="96"/>
      <c r="F23" s="96"/>
      <c r="G23" s="96"/>
      <c r="H23" s="96"/>
      <c r="I23" s="96"/>
      <c r="J23" s="97"/>
      <c r="K23" s="96"/>
      <c r="L23" s="96"/>
      <c r="M23" s="96"/>
      <c r="N23" s="96"/>
      <c r="O23" s="96"/>
      <c r="T23">
        <v>0.28999999999999998</v>
      </c>
      <c r="U23">
        <v>2.23</v>
      </c>
      <c r="V23">
        <v>1.94</v>
      </c>
    </row>
    <row r="24" spans="1:22" x14ac:dyDescent="0.2">
      <c r="B24" s="96"/>
      <c r="C24" s="105">
        <v>3576527</v>
      </c>
      <c r="D24" s="97">
        <v>13171</v>
      </c>
      <c r="E24" s="96" t="s">
        <v>1742</v>
      </c>
      <c r="F24" s="96">
        <v>0</v>
      </c>
      <c r="G24" s="96">
        <v>1</v>
      </c>
      <c r="H24" s="96"/>
      <c r="I24" s="96">
        <v>7</v>
      </c>
      <c r="J24" s="82">
        <v>1</v>
      </c>
      <c r="K24" s="96"/>
      <c r="L24" s="96">
        <v>-0.47899999999999998</v>
      </c>
      <c r="M24" s="96">
        <v>2.4260000000000002</v>
      </c>
      <c r="N24" s="96">
        <f>M24-L24</f>
        <v>2.9050000000000002</v>
      </c>
      <c r="O24" s="96"/>
      <c r="T24" s="27">
        <v>-0.59</v>
      </c>
      <c r="U24">
        <v>0.4</v>
      </c>
      <c r="V24">
        <v>0.99</v>
      </c>
    </row>
    <row r="25" spans="1:22" x14ac:dyDescent="0.2">
      <c r="B25" s="96"/>
      <c r="C25" s="105"/>
      <c r="D25" s="97"/>
      <c r="E25" s="96"/>
      <c r="F25" s="96"/>
      <c r="G25" s="96"/>
      <c r="H25" s="96"/>
      <c r="I25" s="96"/>
      <c r="J25" s="97"/>
      <c r="K25" s="96"/>
      <c r="L25" s="96"/>
      <c r="M25" s="96"/>
      <c r="N25" s="96"/>
      <c r="O25" s="96"/>
      <c r="T25" s="27">
        <v>-0.38</v>
      </c>
      <c r="U25">
        <v>1.92</v>
      </c>
      <c r="V25">
        <v>2.2999999999999998</v>
      </c>
    </row>
    <row r="26" spans="1:22" x14ac:dyDescent="0.2">
      <c r="B26" s="96"/>
      <c r="C26" s="105">
        <v>3883022</v>
      </c>
      <c r="D26" s="97">
        <v>14801</v>
      </c>
      <c r="E26" s="96" t="s">
        <v>1742</v>
      </c>
      <c r="F26" s="96">
        <v>0</v>
      </c>
      <c r="G26" s="96">
        <v>1</v>
      </c>
      <c r="H26" s="96"/>
      <c r="I26" s="96">
        <v>7</v>
      </c>
      <c r="J26" s="82">
        <v>1</v>
      </c>
      <c r="K26" s="96"/>
      <c r="L26" s="96">
        <v>0.34699999999999998</v>
      </c>
      <c r="M26" s="96">
        <v>3.4740000000000002</v>
      </c>
      <c r="N26" s="96">
        <f>M26-L26</f>
        <v>3.1270000000000002</v>
      </c>
      <c r="O26" s="96"/>
      <c r="T26" s="27">
        <v>0.32</v>
      </c>
      <c r="U26">
        <v>1.63</v>
      </c>
      <c r="V26">
        <v>1.3099999999999998</v>
      </c>
    </row>
    <row r="27" spans="1:22" x14ac:dyDescent="0.2">
      <c r="B27" s="96"/>
      <c r="C27" s="105"/>
      <c r="D27" s="97"/>
      <c r="E27" s="96"/>
      <c r="F27" s="96"/>
      <c r="G27" s="96"/>
      <c r="H27" s="96"/>
      <c r="I27" s="96"/>
      <c r="J27" s="97"/>
      <c r="K27" s="96"/>
      <c r="L27" s="96"/>
      <c r="M27" s="96"/>
      <c r="N27" s="96"/>
      <c r="O27" s="96"/>
      <c r="T27" s="27">
        <v>0.39</v>
      </c>
      <c r="U27">
        <v>2.38</v>
      </c>
      <c r="V27">
        <v>1.9899999999999998</v>
      </c>
    </row>
    <row r="28" spans="1:22" x14ac:dyDescent="0.2">
      <c r="B28" s="96"/>
      <c r="C28" s="105">
        <v>3947139</v>
      </c>
      <c r="D28" s="97">
        <v>21169</v>
      </c>
      <c r="E28" s="96" t="s">
        <v>1745</v>
      </c>
      <c r="F28" s="96">
        <v>0</v>
      </c>
      <c r="G28" s="96">
        <v>2</v>
      </c>
      <c r="H28" s="96"/>
      <c r="I28" s="96">
        <v>7</v>
      </c>
      <c r="J28" s="82">
        <v>1</v>
      </c>
      <c r="K28" s="96"/>
      <c r="L28" s="96">
        <v>1.877</v>
      </c>
      <c r="M28" s="96">
        <v>3.0720000000000001</v>
      </c>
      <c r="N28" s="96">
        <f>M28-L28</f>
        <v>1.1950000000000001</v>
      </c>
      <c r="O28" s="96"/>
      <c r="T28">
        <v>1.8759999999999999</v>
      </c>
      <c r="U28" s="23">
        <v>3.1</v>
      </c>
      <c r="V28">
        <v>1.2240000000000002</v>
      </c>
    </row>
    <row r="29" spans="1:22" x14ac:dyDescent="0.2">
      <c r="B29" s="96"/>
      <c r="C29" s="105"/>
      <c r="D29" s="97"/>
      <c r="E29" s="96"/>
      <c r="F29" s="96"/>
      <c r="G29" s="96"/>
      <c r="H29" s="96"/>
      <c r="I29" s="96"/>
      <c r="J29" s="97"/>
      <c r="K29" s="96"/>
      <c r="L29" s="96"/>
      <c r="M29" s="96"/>
      <c r="N29" s="96"/>
      <c r="O29" s="96"/>
      <c r="T29" s="27">
        <v>1.89</v>
      </c>
      <c r="U29" s="27">
        <v>2.88</v>
      </c>
      <c r="V29">
        <v>0.99</v>
      </c>
    </row>
    <row r="30" spans="1:22" x14ac:dyDescent="0.2">
      <c r="B30" s="96"/>
      <c r="C30" s="105">
        <v>4719145</v>
      </c>
      <c r="D30" s="97">
        <v>17679</v>
      </c>
      <c r="E30" s="96" t="s">
        <v>1747</v>
      </c>
      <c r="F30" s="96">
        <v>0</v>
      </c>
      <c r="G30" s="96">
        <v>2</v>
      </c>
      <c r="H30" s="96"/>
      <c r="I30" s="96">
        <v>7</v>
      </c>
      <c r="J30" s="82">
        <v>1</v>
      </c>
      <c r="K30" s="96"/>
      <c r="L30" s="96">
        <v>1.7410000000000001</v>
      </c>
      <c r="M30" s="96">
        <v>4.5170000000000003</v>
      </c>
      <c r="N30" s="96">
        <f>M30-L30</f>
        <v>2.7760000000000002</v>
      </c>
      <c r="O30" s="96"/>
      <c r="T30">
        <v>1.7</v>
      </c>
      <c r="U30">
        <v>4.08</v>
      </c>
      <c r="V30">
        <v>2.38</v>
      </c>
    </row>
    <row r="31" spans="1:22" x14ac:dyDescent="0.2">
      <c r="B31" s="96"/>
      <c r="C31" s="105"/>
      <c r="D31" s="97"/>
      <c r="E31" s="96"/>
      <c r="F31" s="96"/>
      <c r="G31" s="96"/>
      <c r="H31" s="96"/>
      <c r="I31" s="96"/>
      <c r="J31" s="97"/>
      <c r="K31" s="96"/>
      <c r="L31" s="96"/>
      <c r="M31" s="96"/>
      <c r="N31" s="96"/>
      <c r="O31" s="96"/>
      <c r="T31">
        <v>1.75</v>
      </c>
      <c r="U31">
        <v>2.5</v>
      </c>
      <c r="V31">
        <v>0.75</v>
      </c>
    </row>
    <row r="32" spans="1:22" x14ac:dyDescent="0.2">
      <c r="B32" s="96"/>
      <c r="C32" s="105">
        <v>5031290</v>
      </c>
      <c r="D32" s="97">
        <v>16678</v>
      </c>
      <c r="E32" s="96" t="s">
        <v>1740</v>
      </c>
      <c r="F32" s="96">
        <v>0</v>
      </c>
      <c r="G32" s="96">
        <v>2</v>
      </c>
      <c r="H32" s="96"/>
      <c r="I32" s="96">
        <v>7</v>
      </c>
      <c r="J32" s="82">
        <v>1</v>
      </c>
      <c r="K32" s="96"/>
      <c r="L32" s="96">
        <v>-1.518</v>
      </c>
      <c r="M32" s="96">
        <v>1.0649999999999999</v>
      </c>
      <c r="N32" s="96">
        <f>M32-L32</f>
        <v>2.5830000000000002</v>
      </c>
      <c r="O32" s="96"/>
      <c r="T32" s="27">
        <v>-1.6359999999999999</v>
      </c>
      <c r="U32">
        <v>0.85399999999999998</v>
      </c>
      <c r="V32">
        <v>2.4899999999999998</v>
      </c>
    </row>
    <row r="33" spans="2:22" x14ac:dyDescent="0.2">
      <c r="B33" s="96"/>
      <c r="C33" s="105"/>
      <c r="D33" s="97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</row>
    <row r="34" spans="2:22" x14ac:dyDescent="0.2">
      <c r="B34" s="106"/>
      <c r="C34" s="107">
        <v>6379359</v>
      </c>
      <c r="D34" s="108">
        <v>17161</v>
      </c>
      <c r="E34" s="106" t="s">
        <v>1753</v>
      </c>
      <c r="F34" s="106">
        <v>0</v>
      </c>
      <c r="G34" s="106"/>
      <c r="H34" s="106"/>
      <c r="I34" s="106">
        <v>7</v>
      </c>
      <c r="J34" s="106">
        <v>1</v>
      </c>
      <c r="K34" s="106"/>
      <c r="L34" s="106">
        <v>1.41</v>
      </c>
      <c r="M34" s="106">
        <v>2.4980000000000002</v>
      </c>
      <c r="N34" s="106"/>
      <c r="O34" s="106"/>
      <c r="T34">
        <v>1.4</v>
      </c>
      <c r="U34">
        <v>3.69</v>
      </c>
      <c r="V34">
        <v>2.29</v>
      </c>
    </row>
    <row r="35" spans="2:22" x14ac:dyDescent="0.2">
      <c r="B35" s="106"/>
      <c r="C35" s="107"/>
      <c r="D35" s="108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T35">
        <v>1.42</v>
      </c>
      <c r="U35">
        <v>3.15</v>
      </c>
      <c r="V35">
        <v>1.73</v>
      </c>
    </row>
    <row r="36" spans="2:22" x14ac:dyDescent="0.2">
      <c r="B36" s="96"/>
      <c r="C36" s="105">
        <v>4342463</v>
      </c>
      <c r="D36" s="97">
        <v>18317</v>
      </c>
      <c r="E36" s="96" t="s">
        <v>1756</v>
      </c>
      <c r="F36" s="96">
        <v>0</v>
      </c>
      <c r="G36" s="96">
        <v>1</v>
      </c>
      <c r="H36" s="96"/>
      <c r="I36" s="96">
        <v>7</v>
      </c>
      <c r="J36" s="101">
        <v>1</v>
      </c>
      <c r="K36" s="96"/>
      <c r="L36" s="96">
        <v>-0.89900000000000002</v>
      </c>
      <c r="M36" s="96">
        <v>2.4750000000000001</v>
      </c>
      <c r="N36" s="96">
        <f>M36-L36</f>
        <v>3.3740000000000001</v>
      </c>
      <c r="O36" s="96"/>
      <c r="T36" s="27"/>
    </row>
    <row r="37" spans="2:22" x14ac:dyDescent="0.2">
      <c r="B37" s="96"/>
      <c r="C37" s="105"/>
      <c r="D37" s="97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T37" s="27"/>
    </row>
    <row r="38" spans="2:22" x14ac:dyDescent="0.2">
      <c r="B38" s="96"/>
      <c r="C38" s="105">
        <v>4775573</v>
      </c>
      <c r="D38" s="97">
        <v>16741</v>
      </c>
      <c r="E38" s="96" t="s">
        <v>1760</v>
      </c>
      <c r="F38" s="96">
        <v>0</v>
      </c>
      <c r="G38" s="96">
        <v>2</v>
      </c>
      <c r="H38" s="96"/>
      <c r="I38" s="96">
        <v>7</v>
      </c>
      <c r="J38" s="101">
        <v>1</v>
      </c>
      <c r="K38" s="96"/>
      <c r="L38" s="96">
        <v>0.72599999999999998</v>
      </c>
      <c r="M38" s="96">
        <v>2.1459999999999999</v>
      </c>
      <c r="N38" s="96">
        <f>M38-L38</f>
        <v>1.42</v>
      </c>
      <c r="O38" s="96"/>
      <c r="T38" s="27">
        <v>0.69</v>
      </c>
      <c r="U38" s="27">
        <v>1.25</v>
      </c>
      <c r="V38">
        <v>0.56000000000000005</v>
      </c>
    </row>
    <row r="39" spans="2:22" x14ac:dyDescent="0.2">
      <c r="B39" s="96"/>
      <c r="C39" s="105"/>
      <c r="D39" s="97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T39" s="27">
        <v>0.75</v>
      </c>
      <c r="U39">
        <v>4.29</v>
      </c>
      <c r="V39">
        <v>3.54</v>
      </c>
    </row>
    <row r="40" spans="2:22" x14ac:dyDescent="0.2">
      <c r="B40" s="106"/>
      <c r="C40" s="107">
        <v>6602144</v>
      </c>
      <c r="D40" s="108">
        <v>14579</v>
      </c>
      <c r="E40" s="106" t="s">
        <v>1764</v>
      </c>
      <c r="F40" s="106">
        <v>0</v>
      </c>
      <c r="G40" s="106"/>
      <c r="H40" s="106"/>
      <c r="I40" s="106">
        <v>7</v>
      </c>
      <c r="J40" s="106">
        <v>1</v>
      </c>
      <c r="K40" s="106"/>
      <c r="L40" s="106">
        <v>-1.4890000000000001</v>
      </c>
      <c r="M40" s="106">
        <v>0.79800000000000004</v>
      </c>
      <c r="N40" s="106">
        <f>M40-L40</f>
        <v>2.2869999999999999</v>
      </c>
      <c r="O40" s="106"/>
    </row>
    <row r="41" spans="2:22" x14ac:dyDescent="0.2">
      <c r="B41" s="106"/>
      <c r="C41" s="107"/>
      <c r="D41" s="108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</row>
    <row r="42" spans="2:22" x14ac:dyDescent="0.2">
      <c r="B42" s="106"/>
      <c r="C42" s="107">
        <v>6856112</v>
      </c>
      <c r="D42" s="108">
        <v>21886</v>
      </c>
      <c r="E42" s="106" t="s">
        <v>1768</v>
      </c>
      <c r="F42" s="106">
        <v>0</v>
      </c>
      <c r="G42" s="106"/>
      <c r="H42" s="106"/>
      <c r="I42" s="106">
        <v>7</v>
      </c>
      <c r="J42" s="106">
        <v>1</v>
      </c>
      <c r="K42" s="106"/>
      <c r="L42" s="106">
        <v>0.16300000000000001</v>
      </c>
      <c r="M42" s="106">
        <v>0.65900000000000003</v>
      </c>
      <c r="N42" s="106">
        <f>M42-L42</f>
        <v>0.496</v>
      </c>
      <c r="O42" s="106"/>
    </row>
    <row r="43" spans="2:22" x14ac:dyDescent="0.2">
      <c r="B43" s="106"/>
      <c r="C43" s="107"/>
      <c r="D43" s="108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</row>
    <row r="44" spans="2:22" x14ac:dyDescent="0.2">
      <c r="B44" s="96"/>
      <c r="C44" s="105">
        <v>2138559</v>
      </c>
      <c r="D44" s="97">
        <v>17340</v>
      </c>
      <c r="E44" s="96" t="s">
        <v>1770</v>
      </c>
      <c r="F44" s="96">
        <v>0</v>
      </c>
      <c r="G44" s="96">
        <v>1</v>
      </c>
      <c r="H44" s="96"/>
      <c r="I44" s="96">
        <v>7</v>
      </c>
      <c r="J44" s="101">
        <v>1</v>
      </c>
      <c r="K44" s="96"/>
      <c r="L44" s="96">
        <v>0.54600000000000004</v>
      </c>
      <c r="M44" s="96">
        <v>4.7640000000000002</v>
      </c>
      <c r="N44" s="96">
        <f>M44-L44</f>
        <v>4.218</v>
      </c>
      <c r="O44" s="96"/>
      <c r="T44" s="27">
        <v>0.48</v>
      </c>
      <c r="U44">
        <v>0.98099999999999998</v>
      </c>
      <c r="V44">
        <v>0.501</v>
      </c>
    </row>
    <row r="45" spans="2:22" x14ac:dyDescent="0.2">
      <c r="B45" s="96"/>
      <c r="C45" s="105"/>
      <c r="D45" s="97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T45" s="27">
        <v>0.56399999999999995</v>
      </c>
      <c r="U45">
        <v>2.56</v>
      </c>
      <c r="V45">
        <v>1.996</v>
      </c>
    </row>
    <row r="46" spans="2:22" x14ac:dyDescent="0.2">
      <c r="B46" s="96"/>
      <c r="C46" s="105">
        <v>4343291</v>
      </c>
      <c r="D46" s="97">
        <v>17104</v>
      </c>
      <c r="E46" s="96" t="s">
        <v>1770</v>
      </c>
      <c r="F46" s="96">
        <v>0</v>
      </c>
      <c r="G46" s="96">
        <v>1</v>
      </c>
      <c r="H46" s="96"/>
      <c r="I46" s="96">
        <v>7</v>
      </c>
      <c r="J46" s="101">
        <v>1</v>
      </c>
      <c r="K46" s="96"/>
      <c r="L46" s="96">
        <v>-0.71699999999999997</v>
      </c>
      <c r="M46" s="96">
        <v>2.532</v>
      </c>
      <c r="N46" s="96">
        <f>M46-L46</f>
        <v>3.2490000000000001</v>
      </c>
      <c r="O46" s="96"/>
      <c r="T46" s="27"/>
    </row>
    <row r="47" spans="2:22" x14ac:dyDescent="0.2">
      <c r="B47" s="96"/>
      <c r="C47" s="105"/>
      <c r="D47" s="97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</row>
    <row r="48" spans="2:22" x14ac:dyDescent="0.2">
      <c r="B48" s="106"/>
      <c r="C48" s="107">
        <v>7065773</v>
      </c>
      <c r="D48" s="108">
        <v>19983</v>
      </c>
      <c r="E48" s="106" t="s">
        <v>1753</v>
      </c>
      <c r="F48" s="106">
        <v>0</v>
      </c>
      <c r="G48" s="106">
        <v>1</v>
      </c>
      <c r="H48" s="106"/>
      <c r="I48" s="106">
        <v>7</v>
      </c>
      <c r="J48" s="106">
        <v>1</v>
      </c>
      <c r="K48" s="106"/>
      <c r="L48" s="106">
        <v>-0.36199999999999999</v>
      </c>
      <c r="M48" s="106">
        <v>2.222</v>
      </c>
      <c r="N48" s="106">
        <f>M48-L48</f>
        <v>2.5840000000000001</v>
      </c>
      <c r="O48" s="106"/>
    </row>
    <row r="49" spans="2:15" x14ac:dyDescent="0.2">
      <c r="B49" s="106"/>
      <c r="C49" s="107"/>
      <c r="D49" s="108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</row>
    <row r="50" spans="2:15" x14ac:dyDescent="0.2">
      <c r="B50" s="96"/>
      <c r="C50" s="105">
        <v>7081630</v>
      </c>
      <c r="D50" s="97">
        <v>18803</v>
      </c>
      <c r="E50" s="96" t="s">
        <v>1766</v>
      </c>
      <c r="F50" s="96">
        <v>0</v>
      </c>
      <c r="G50" s="96">
        <v>1</v>
      </c>
      <c r="H50" s="96"/>
      <c r="I50" s="96">
        <v>7</v>
      </c>
      <c r="J50" s="101">
        <v>1</v>
      </c>
      <c r="K50" s="96"/>
      <c r="L50" s="96">
        <v>-2.3370000000000002</v>
      </c>
      <c r="M50" s="96">
        <v>1.734</v>
      </c>
      <c r="N50" s="96">
        <f>M50-L50</f>
        <v>4.0709999999999997</v>
      </c>
      <c r="O50" s="96"/>
    </row>
    <row r="51" spans="2:15" x14ac:dyDescent="0.2">
      <c r="B51" s="96"/>
      <c r="C51" s="105"/>
      <c r="D51" s="97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2:15" x14ac:dyDescent="0.2">
      <c r="B52" s="106"/>
      <c r="C52" s="107">
        <v>7093113</v>
      </c>
      <c r="D52" s="108">
        <v>16588</v>
      </c>
      <c r="E52" s="106" t="s">
        <v>1753</v>
      </c>
      <c r="F52" s="106">
        <v>0</v>
      </c>
      <c r="G52" s="106">
        <v>1</v>
      </c>
      <c r="H52" s="106"/>
      <c r="I52" s="106">
        <v>7</v>
      </c>
      <c r="J52" s="106">
        <v>1</v>
      </c>
      <c r="K52" s="106"/>
      <c r="L52" s="106">
        <v>-0.224</v>
      </c>
      <c r="M52" s="106">
        <v>4.032</v>
      </c>
      <c r="N52" s="106">
        <f>M52-L52</f>
        <v>4.2560000000000002</v>
      </c>
      <c r="O52" s="106"/>
    </row>
  </sheetData>
  <conditionalFormatting sqref="V2:V4">
    <cfRule type="cellIs" priority="4" operator="equal">
      <formula>1</formula>
    </cfRule>
  </conditionalFormatting>
  <conditionalFormatting sqref="V24:V25">
    <cfRule type="cellIs" priority="3" operator="equal">
      <formula>1</formula>
    </cfRule>
  </conditionalFormatting>
  <conditionalFormatting sqref="V32">
    <cfRule type="cellIs" priority="2" operator="equal">
      <formula>1</formula>
    </cfRule>
  </conditionalFormatting>
  <conditionalFormatting sqref="V36">
    <cfRule type="cellIs" priority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BD77-F080-9B42-8ECD-36240012F80B}">
  <dimension ref="A1:CJ38"/>
  <sheetViews>
    <sheetView topLeftCell="AE1" zoomScale="75" workbookViewId="0">
      <selection activeCell="E18" activeCellId="1" sqref="B1:B1048576 E1:E1048576"/>
    </sheetView>
  </sheetViews>
  <sheetFormatPr baseColWidth="10" defaultRowHeight="16" x14ac:dyDescent="0.2"/>
  <cols>
    <col min="5" max="5" width="20" customWidth="1"/>
  </cols>
  <sheetData>
    <row r="1" spans="1:88" ht="136" x14ac:dyDescent="0.2">
      <c r="A1" s="30" t="s">
        <v>0</v>
      </c>
      <c r="B1" s="1"/>
      <c r="C1" s="1" t="s">
        <v>2</v>
      </c>
      <c r="D1" s="1" t="s">
        <v>8</v>
      </c>
      <c r="E1" s="2"/>
      <c r="F1" s="3" t="s">
        <v>10</v>
      </c>
      <c r="G1" s="6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3" t="s">
        <v>24</v>
      </c>
      <c r="U1" s="3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5" t="s">
        <v>31</v>
      </c>
      <c r="AB1" s="4" t="s">
        <v>32</v>
      </c>
      <c r="AC1" s="4" t="s">
        <v>33</v>
      </c>
      <c r="AD1" s="4" t="s">
        <v>34</v>
      </c>
      <c r="AE1" s="6" t="s">
        <v>35</v>
      </c>
      <c r="AF1" s="7" t="s">
        <v>36</v>
      </c>
      <c r="AG1" s="4" t="s">
        <v>37</v>
      </c>
      <c r="AH1" s="4" t="s">
        <v>38</v>
      </c>
      <c r="AI1" s="6" t="s">
        <v>39</v>
      </c>
      <c r="AJ1" s="8" t="s">
        <v>40</v>
      </c>
      <c r="AK1" s="9" t="s">
        <v>41</v>
      </c>
      <c r="AL1" s="2" t="s">
        <v>42</v>
      </c>
      <c r="AM1" s="2" t="s">
        <v>43</v>
      </c>
      <c r="AN1" s="10" t="s">
        <v>44</v>
      </c>
      <c r="AO1" s="8" t="s">
        <v>45</v>
      </c>
      <c r="AP1" s="11" t="s">
        <v>46</v>
      </c>
      <c r="AQ1" s="11" t="s">
        <v>47</v>
      </c>
      <c r="AR1" s="1" t="s">
        <v>48</v>
      </c>
      <c r="AS1" s="12" t="s">
        <v>49</v>
      </c>
      <c r="AT1" s="1" t="s">
        <v>50</v>
      </c>
      <c r="AU1" s="13" t="s">
        <v>51</v>
      </c>
      <c r="AV1" s="1" t="s">
        <v>52</v>
      </c>
      <c r="AW1" s="9" t="s">
        <v>53</v>
      </c>
      <c r="AX1" s="11" t="s">
        <v>54</v>
      </c>
      <c r="AY1" s="14" t="s">
        <v>55</v>
      </c>
      <c r="AZ1" s="11" t="s">
        <v>56</v>
      </c>
      <c r="BA1" s="14" t="s">
        <v>57</v>
      </c>
      <c r="BB1" s="15" t="s">
        <v>58</v>
      </c>
      <c r="BC1" s="15" t="s">
        <v>59</v>
      </c>
      <c r="BD1" s="15" t="s">
        <v>60</v>
      </c>
      <c r="BE1" s="1" t="s">
        <v>61</v>
      </c>
      <c r="BF1" s="2" t="s">
        <v>62</v>
      </c>
      <c r="BG1" s="2" t="s">
        <v>63</v>
      </c>
      <c r="BH1" s="16" t="s">
        <v>64</v>
      </c>
      <c r="BI1" s="17" t="s">
        <v>65</v>
      </c>
      <c r="BJ1" s="17" t="s">
        <v>66</v>
      </c>
      <c r="BK1" s="2" t="s">
        <v>67</v>
      </c>
      <c r="BL1" s="2" t="s">
        <v>68</v>
      </c>
      <c r="BM1" s="2" t="s">
        <v>69</v>
      </c>
      <c r="BN1" s="74" t="s">
        <v>70</v>
      </c>
      <c r="BO1" s="18" t="s">
        <v>71</v>
      </c>
      <c r="BP1" s="18" t="s">
        <v>72</v>
      </c>
      <c r="BQ1" s="18" t="s">
        <v>73</v>
      </c>
      <c r="BR1" s="18" t="s">
        <v>74</v>
      </c>
      <c r="BS1" s="19" t="s">
        <v>75</v>
      </c>
      <c r="BT1" s="19" t="s">
        <v>76</v>
      </c>
      <c r="BU1" s="19" t="s">
        <v>77</v>
      </c>
      <c r="BV1" s="20" t="s">
        <v>78</v>
      </c>
      <c r="BW1" s="21" t="s">
        <v>79</v>
      </c>
      <c r="BX1" s="20" t="s">
        <v>80</v>
      </c>
      <c r="BY1" s="20" t="s">
        <v>81</v>
      </c>
      <c r="BZ1" s="20" t="s">
        <v>82</v>
      </c>
      <c r="CA1" s="18" t="s">
        <v>83</v>
      </c>
      <c r="CB1" s="18" t="s">
        <v>84</v>
      </c>
      <c r="CC1" s="18" t="s">
        <v>85</v>
      </c>
      <c r="CD1" s="18" t="s">
        <v>86</v>
      </c>
      <c r="CE1" s="18" t="s">
        <v>87</v>
      </c>
      <c r="CF1" s="18" t="s">
        <v>88</v>
      </c>
      <c r="CG1" s="18" t="s">
        <v>89</v>
      </c>
      <c r="CH1" s="18" t="s">
        <v>90</v>
      </c>
      <c r="CI1" s="18" t="s">
        <v>91</v>
      </c>
      <c r="CJ1" s="18" t="s">
        <v>92</v>
      </c>
    </row>
    <row r="2" spans="1:88" x14ac:dyDescent="0.2">
      <c r="A2">
        <v>78</v>
      </c>
      <c r="C2" t="s">
        <v>94</v>
      </c>
      <c r="F2" s="22">
        <v>17550</v>
      </c>
      <c r="G2">
        <v>0</v>
      </c>
      <c r="H2" s="22"/>
      <c r="I2" s="22"/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2" t="s">
        <v>317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 s="23">
        <v>0</v>
      </c>
      <c r="AB2">
        <v>0</v>
      </c>
      <c r="AC2">
        <v>0</v>
      </c>
      <c r="AE2">
        <v>0</v>
      </c>
      <c r="AF2" s="22"/>
      <c r="AG2">
        <v>26</v>
      </c>
      <c r="AH2">
        <v>5</v>
      </c>
      <c r="AI2">
        <v>15</v>
      </c>
      <c r="AJ2" s="24">
        <v>2</v>
      </c>
      <c r="AK2" s="25">
        <v>52.564383561643837</v>
      </c>
      <c r="AL2">
        <v>1</v>
      </c>
      <c r="AN2" s="26">
        <v>0</v>
      </c>
      <c r="AO2" s="24">
        <v>1</v>
      </c>
      <c r="AP2" s="27">
        <v>8</v>
      </c>
      <c r="AQ2" s="27">
        <v>0.5</v>
      </c>
      <c r="AR2" s="22">
        <v>37015</v>
      </c>
      <c r="AS2" s="22" t="s">
        <v>1729</v>
      </c>
      <c r="AT2" s="22">
        <v>37067</v>
      </c>
      <c r="AU2" s="27">
        <v>1.7</v>
      </c>
      <c r="AV2" t="s">
        <v>118</v>
      </c>
      <c r="AW2" s="25">
        <v>1</v>
      </c>
      <c r="AX2" s="27">
        <v>0</v>
      </c>
      <c r="AY2" s="27">
        <v>12.858000000000001</v>
      </c>
      <c r="AZ2" s="27">
        <v>0</v>
      </c>
      <c r="BA2" s="27">
        <v>15.16</v>
      </c>
      <c r="BB2" s="27" t="s">
        <v>1729</v>
      </c>
      <c r="BC2" s="27" t="s">
        <v>1729</v>
      </c>
      <c r="BD2" s="27"/>
      <c r="BE2">
        <v>2.04</v>
      </c>
      <c r="BF2">
        <v>12</v>
      </c>
      <c r="BH2" s="28" t="s">
        <v>318</v>
      </c>
      <c r="BI2" s="28" t="s">
        <v>1729</v>
      </c>
      <c r="BJ2" s="28" t="s">
        <v>1729</v>
      </c>
      <c r="BK2">
        <v>0</v>
      </c>
      <c r="BL2">
        <v>2.3019999999999996</v>
      </c>
      <c r="BM2">
        <v>2.3019999999999996</v>
      </c>
      <c r="BN2">
        <v>2.04</v>
      </c>
      <c r="BO2">
        <v>-0.85800000000000054</v>
      </c>
      <c r="BP2">
        <v>-2.8979999999999997</v>
      </c>
      <c r="BQ2" t="s">
        <v>1729</v>
      </c>
      <c r="BR2" s="24">
        <v>0</v>
      </c>
      <c r="BS2" s="24">
        <v>0.3600000000000001</v>
      </c>
      <c r="BT2" s="24">
        <v>0</v>
      </c>
      <c r="BU2" s="24">
        <v>-1.1739999999999999</v>
      </c>
      <c r="BV2" s="24">
        <v>1</v>
      </c>
      <c r="BW2" s="24" t="s">
        <v>1729</v>
      </c>
      <c r="BX2" s="24">
        <v>1</v>
      </c>
      <c r="BY2" s="25">
        <v>0</v>
      </c>
      <c r="BZ2" s="24">
        <v>0</v>
      </c>
      <c r="CA2">
        <v>1</v>
      </c>
      <c r="CB2">
        <v>0</v>
      </c>
      <c r="CC2">
        <v>1</v>
      </c>
      <c r="CD2">
        <v>1</v>
      </c>
      <c r="CE2">
        <v>1</v>
      </c>
      <c r="CF2">
        <v>3.9215686274509802</v>
      </c>
      <c r="CG2">
        <v>-4.0000000000000036E-2</v>
      </c>
      <c r="CH2">
        <v>0</v>
      </c>
      <c r="CI2" t="s">
        <v>1729</v>
      </c>
      <c r="CJ2">
        <v>1</v>
      </c>
    </row>
    <row r="3" spans="1:88" x14ac:dyDescent="0.2">
      <c r="A3">
        <v>79</v>
      </c>
      <c r="C3" t="s">
        <v>94</v>
      </c>
      <c r="F3" s="22">
        <v>17550</v>
      </c>
      <c r="G3">
        <v>0</v>
      </c>
      <c r="H3" s="22"/>
      <c r="I3" s="22"/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2" t="s">
        <v>317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 s="23">
        <v>0</v>
      </c>
      <c r="AB3">
        <v>0</v>
      </c>
      <c r="AC3">
        <v>0</v>
      </c>
      <c r="AE3">
        <v>0</v>
      </c>
      <c r="AF3" s="22"/>
      <c r="AG3">
        <v>26</v>
      </c>
      <c r="AH3">
        <v>5</v>
      </c>
      <c r="AI3">
        <v>15</v>
      </c>
      <c r="AJ3" s="24">
        <v>2</v>
      </c>
      <c r="AK3" s="25">
        <v>52.564383561643837</v>
      </c>
      <c r="AL3">
        <v>1</v>
      </c>
      <c r="AN3" s="26">
        <v>1</v>
      </c>
      <c r="AO3" s="24">
        <v>1</v>
      </c>
      <c r="AP3" s="27">
        <v>7.5</v>
      </c>
      <c r="AQ3" s="27">
        <v>0.5</v>
      </c>
      <c r="AR3" s="22">
        <v>37015</v>
      </c>
      <c r="AS3" s="22" t="s">
        <v>1729</v>
      </c>
      <c r="AT3" s="22">
        <v>37067</v>
      </c>
      <c r="AU3" s="27">
        <v>1.7</v>
      </c>
      <c r="AV3" t="s">
        <v>118</v>
      </c>
      <c r="AW3" s="25">
        <v>1</v>
      </c>
      <c r="AX3" s="27">
        <v>0</v>
      </c>
      <c r="AY3" s="27">
        <v>13.805999999999999</v>
      </c>
      <c r="AZ3" s="27">
        <v>1.1739999999999999</v>
      </c>
      <c r="BA3" s="27">
        <v>13.304</v>
      </c>
      <c r="BB3" s="27" t="s">
        <v>1729</v>
      </c>
      <c r="BC3" s="27" t="s">
        <v>1729</v>
      </c>
      <c r="BD3" s="27"/>
      <c r="BE3">
        <v>1.68</v>
      </c>
      <c r="BF3">
        <v>13.56</v>
      </c>
      <c r="BH3" s="28" t="s">
        <v>318</v>
      </c>
      <c r="BI3" s="28" t="s">
        <v>1729</v>
      </c>
      <c r="BJ3" s="28" t="s">
        <v>1729</v>
      </c>
      <c r="BK3">
        <v>1.1739999999999999</v>
      </c>
      <c r="BL3">
        <v>-0.50199999999999889</v>
      </c>
      <c r="BM3">
        <v>-1.6759999999999988</v>
      </c>
      <c r="BN3">
        <v>1.68</v>
      </c>
      <c r="BO3">
        <v>-0.24599999999999866</v>
      </c>
      <c r="BP3">
        <v>-1.9259999999999984</v>
      </c>
      <c r="BQ3" t="s">
        <v>1729</v>
      </c>
      <c r="BR3" s="24">
        <v>1</v>
      </c>
      <c r="BS3" s="24">
        <v>-0.3600000000000001</v>
      </c>
      <c r="BT3" s="24">
        <v>0</v>
      </c>
      <c r="BU3" s="24">
        <v>1.1739999999999999</v>
      </c>
      <c r="BV3" s="24">
        <v>1</v>
      </c>
      <c r="BW3" s="24">
        <v>0</v>
      </c>
      <c r="BX3" s="24">
        <v>1</v>
      </c>
      <c r="BY3" s="25">
        <v>0</v>
      </c>
      <c r="BZ3" s="24">
        <v>0</v>
      </c>
      <c r="CA3">
        <v>1</v>
      </c>
      <c r="CB3">
        <v>0</v>
      </c>
      <c r="CC3">
        <v>1</v>
      </c>
      <c r="CD3">
        <v>1</v>
      </c>
      <c r="CE3">
        <v>1</v>
      </c>
      <c r="CF3">
        <v>4.4642857142857144</v>
      </c>
      <c r="CG3">
        <v>0.19500000000000006</v>
      </c>
      <c r="CH3">
        <v>0</v>
      </c>
      <c r="CI3" t="s">
        <v>1729</v>
      </c>
      <c r="CJ3">
        <v>1</v>
      </c>
    </row>
    <row r="4" spans="1:88" x14ac:dyDescent="0.2">
      <c r="A4">
        <v>396</v>
      </c>
      <c r="C4" t="s">
        <v>94</v>
      </c>
      <c r="F4" s="22">
        <v>14885</v>
      </c>
      <c r="G4">
        <v>1</v>
      </c>
      <c r="H4" s="22" t="s">
        <v>1048</v>
      </c>
      <c r="I4" s="22"/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2" t="s">
        <v>889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 s="23">
        <v>0</v>
      </c>
      <c r="AB4">
        <v>0</v>
      </c>
      <c r="AC4">
        <v>0</v>
      </c>
      <c r="AE4">
        <v>0</v>
      </c>
      <c r="AF4" s="22"/>
      <c r="AI4">
        <v>15</v>
      </c>
      <c r="AJ4" s="24">
        <v>2</v>
      </c>
      <c r="AK4" s="25">
        <v>68.635616438356166</v>
      </c>
      <c r="AL4">
        <v>1</v>
      </c>
      <c r="AN4" s="26">
        <v>0</v>
      </c>
      <c r="AO4" s="24">
        <v>1</v>
      </c>
      <c r="AP4" s="27">
        <v>6</v>
      </c>
      <c r="AQ4" s="27">
        <v>0.5</v>
      </c>
      <c r="AR4" s="29">
        <v>40301</v>
      </c>
      <c r="AS4" s="22" t="s">
        <v>1729</v>
      </c>
      <c r="AT4" s="29">
        <v>40455</v>
      </c>
      <c r="AU4" s="27">
        <v>5.0333333333333297</v>
      </c>
      <c r="AV4" t="s">
        <v>101</v>
      </c>
      <c r="AW4" s="25">
        <v>0</v>
      </c>
      <c r="AX4">
        <v>2.84</v>
      </c>
      <c r="AY4">
        <v>20.94</v>
      </c>
      <c r="AZ4">
        <v>3.8</v>
      </c>
      <c r="BA4">
        <v>18.850000000000001</v>
      </c>
      <c r="BB4" s="27" t="s">
        <v>1729</v>
      </c>
      <c r="BC4" s="27" t="s">
        <v>1729</v>
      </c>
      <c r="BE4">
        <v>4.79</v>
      </c>
      <c r="BF4">
        <v>21.28</v>
      </c>
      <c r="BI4" s="28" t="s">
        <v>1729</v>
      </c>
      <c r="BJ4" s="28" t="s">
        <v>1729</v>
      </c>
      <c r="BK4">
        <v>0.96</v>
      </c>
      <c r="BL4">
        <v>-2.09</v>
      </c>
      <c r="BM4">
        <v>-3.05</v>
      </c>
      <c r="BN4">
        <v>1.9500000000000002</v>
      </c>
      <c r="BO4">
        <v>0.33999999999999986</v>
      </c>
      <c r="BP4">
        <v>-1.6099999999999994</v>
      </c>
      <c r="BR4" s="24">
        <v>1</v>
      </c>
      <c r="BS4" s="24">
        <v>0.79</v>
      </c>
      <c r="BT4" s="24">
        <v>-0.99000000000000021</v>
      </c>
      <c r="BU4" s="24">
        <v>0.25999999999999979</v>
      </c>
      <c r="BV4" s="24">
        <v>1</v>
      </c>
      <c r="BW4" s="24">
        <v>0</v>
      </c>
      <c r="BX4" s="24">
        <v>0</v>
      </c>
      <c r="BY4" s="25">
        <v>0</v>
      </c>
      <c r="BZ4" s="2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3.0769230769230766</v>
      </c>
      <c r="CG4">
        <v>-0.45000000000000018</v>
      </c>
      <c r="CH4">
        <v>0</v>
      </c>
      <c r="CI4" t="s">
        <v>1729</v>
      </c>
      <c r="CJ4" t="s">
        <v>1729</v>
      </c>
    </row>
    <row r="5" spans="1:88" x14ac:dyDescent="0.2">
      <c r="A5">
        <v>409</v>
      </c>
      <c r="C5" t="s">
        <v>94</v>
      </c>
      <c r="F5" s="22">
        <v>13736</v>
      </c>
      <c r="G5">
        <v>1</v>
      </c>
      <c r="H5" s="22" t="s">
        <v>1105</v>
      </c>
      <c r="I5" s="22"/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s="22" t="s">
        <v>469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 s="23">
        <v>0</v>
      </c>
      <c r="AB5">
        <v>0</v>
      </c>
      <c r="AC5">
        <v>0</v>
      </c>
      <c r="AE5">
        <v>0</v>
      </c>
      <c r="AF5" s="22" t="s">
        <v>1106</v>
      </c>
      <c r="AI5">
        <v>15</v>
      </c>
      <c r="AJ5" s="24">
        <v>2</v>
      </c>
      <c r="AK5" s="25">
        <v>73.857534246575341</v>
      </c>
      <c r="AL5">
        <v>1</v>
      </c>
      <c r="AN5" s="26">
        <v>1</v>
      </c>
      <c r="AO5" s="24">
        <v>1</v>
      </c>
      <c r="AP5" s="27">
        <v>7</v>
      </c>
      <c r="AQ5" s="27">
        <v>0.5</v>
      </c>
      <c r="AR5" s="29">
        <v>41087</v>
      </c>
      <c r="AS5" s="22" t="s">
        <v>1729</v>
      </c>
      <c r="AT5" s="29">
        <v>41179</v>
      </c>
      <c r="AU5" s="27">
        <v>3</v>
      </c>
      <c r="AV5" t="s">
        <v>118</v>
      </c>
      <c r="AW5" s="25">
        <v>1</v>
      </c>
      <c r="AX5">
        <v>-2.21</v>
      </c>
      <c r="AY5">
        <v>16.170000000000002</v>
      </c>
      <c r="AZ5">
        <v>2.2799999999999998</v>
      </c>
      <c r="BA5">
        <v>10.8</v>
      </c>
      <c r="BB5" s="27" t="s">
        <v>1729</v>
      </c>
      <c r="BC5" s="27" t="s">
        <v>1729</v>
      </c>
      <c r="BE5">
        <v>2.98</v>
      </c>
      <c r="BF5">
        <v>12.99</v>
      </c>
      <c r="BI5" s="28" t="s">
        <v>1729</v>
      </c>
      <c r="BJ5" s="28" t="s">
        <v>1729</v>
      </c>
      <c r="BK5">
        <v>4.49</v>
      </c>
      <c r="BL5">
        <v>-5.370000000000001</v>
      </c>
      <c r="BM5">
        <v>-9.8600000000000012</v>
      </c>
      <c r="BN5">
        <v>5.1899999999999995</v>
      </c>
      <c r="BO5">
        <v>-3.1800000000000015</v>
      </c>
      <c r="BP5">
        <v>-8.3700000000000028</v>
      </c>
      <c r="BR5" s="24">
        <v>1</v>
      </c>
      <c r="BS5" s="24">
        <v>-0.33999999999999986</v>
      </c>
      <c r="BT5" s="24">
        <v>-3.07</v>
      </c>
      <c r="BU5" s="24">
        <v>-0.18000000000000016</v>
      </c>
      <c r="BV5" s="24">
        <v>0</v>
      </c>
      <c r="BW5" s="24">
        <v>0</v>
      </c>
      <c r="BX5" s="24">
        <v>0</v>
      </c>
      <c r="BY5" s="25">
        <v>0</v>
      </c>
      <c r="BZ5" s="24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1.3487475915221581</v>
      </c>
      <c r="CG5">
        <v>-3.4399999999999995</v>
      </c>
      <c r="CH5">
        <v>1</v>
      </c>
      <c r="CI5">
        <v>1</v>
      </c>
      <c r="CJ5" t="s">
        <v>1729</v>
      </c>
    </row>
    <row r="6" spans="1:88" x14ac:dyDescent="0.2">
      <c r="A6">
        <v>456</v>
      </c>
      <c r="C6" t="s">
        <v>94</v>
      </c>
      <c r="F6" s="22">
        <v>12591</v>
      </c>
      <c r="G6">
        <v>1</v>
      </c>
      <c r="H6" t="s">
        <v>1280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2" t="s">
        <v>1281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 s="23">
        <v>0</v>
      </c>
      <c r="AB6">
        <v>0</v>
      </c>
      <c r="AC6">
        <v>0</v>
      </c>
      <c r="AE6">
        <v>0</v>
      </c>
      <c r="AF6">
        <v>365.9</v>
      </c>
      <c r="AI6">
        <v>10</v>
      </c>
      <c r="AJ6" s="24">
        <v>2</v>
      </c>
      <c r="AK6" s="25">
        <v>70.849315068493155</v>
      </c>
      <c r="AL6">
        <v>2</v>
      </c>
      <c r="AN6" s="26">
        <v>1</v>
      </c>
      <c r="AO6" s="24">
        <v>1</v>
      </c>
      <c r="AP6" s="27">
        <v>8</v>
      </c>
      <c r="AQ6" s="27">
        <v>0.5</v>
      </c>
      <c r="AR6" s="22">
        <v>38828</v>
      </c>
      <c r="AS6" s="22" t="s">
        <v>1729</v>
      </c>
      <c r="AT6" s="22">
        <v>39149</v>
      </c>
      <c r="AU6" s="27">
        <v>10.566666666666666</v>
      </c>
      <c r="AV6" t="s">
        <v>118</v>
      </c>
      <c r="AW6" s="25">
        <v>1</v>
      </c>
      <c r="AX6" s="27">
        <v>1.79</v>
      </c>
      <c r="AY6" s="27">
        <v>17.8</v>
      </c>
      <c r="AZ6" s="27">
        <v>3.73</v>
      </c>
      <c r="BA6" s="27">
        <v>21.17</v>
      </c>
      <c r="BB6" s="27" t="s">
        <v>1729</v>
      </c>
      <c r="BC6" s="27" t="s">
        <v>1729</v>
      </c>
      <c r="BD6" s="27"/>
      <c r="BE6">
        <v>3.67</v>
      </c>
      <c r="BF6">
        <v>15.8</v>
      </c>
      <c r="BH6" s="28" t="s">
        <v>1282</v>
      </c>
      <c r="BI6" s="28" t="s">
        <v>1729</v>
      </c>
      <c r="BJ6" s="28" t="s">
        <v>1729</v>
      </c>
      <c r="BK6">
        <v>1.94</v>
      </c>
      <c r="BL6">
        <v>3.370000000000001</v>
      </c>
      <c r="BM6">
        <v>1.430000000000001</v>
      </c>
      <c r="BN6">
        <v>1.88</v>
      </c>
      <c r="BO6">
        <v>-2</v>
      </c>
      <c r="BP6">
        <v>-3.8800000000000008</v>
      </c>
      <c r="BR6" s="24">
        <v>1</v>
      </c>
      <c r="BS6" s="24" t="s">
        <v>1729</v>
      </c>
      <c r="BT6" s="24" t="s">
        <v>1729</v>
      </c>
      <c r="BU6" s="24" t="s">
        <v>1729</v>
      </c>
      <c r="BV6" s="24" t="s">
        <v>1729</v>
      </c>
      <c r="BW6" s="24">
        <v>0</v>
      </c>
      <c r="BX6" s="24">
        <v>1</v>
      </c>
      <c r="BY6" s="25">
        <v>0</v>
      </c>
      <c r="BZ6" s="24" t="s">
        <v>1729</v>
      </c>
      <c r="CA6">
        <v>1</v>
      </c>
      <c r="CB6">
        <v>1</v>
      </c>
      <c r="CC6">
        <v>1</v>
      </c>
      <c r="CD6">
        <v>0</v>
      </c>
      <c r="CE6">
        <v>1</v>
      </c>
      <c r="CF6">
        <v>4.2553191489361701</v>
      </c>
      <c r="CG6">
        <v>0.12000000000000011</v>
      </c>
      <c r="CH6">
        <v>0</v>
      </c>
      <c r="CI6" t="s">
        <v>1729</v>
      </c>
      <c r="CJ6">
        <v>1</v>
      </c>
    </row>
    <row r="7" spans="1:88" x14ac:dyDescent="0.2">
      <c r="A7">
        <v>1</v>
      </c>
      <c r="C7" t="s">
        <v>94</v>
      </c>
      <c r="F7" s="22">
        <v>11458</v>
      </c>
      <c r="G7">
        <v>0</v>
      </c>
      <c r="H7" s="22"/>
      <c r="I7" s="22"/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2" t="s">
        <v>99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 s="23">
        <v>0</v>
      </c>
      <c r="AB7">
        <v>0</v>
      </c>
      <c r="AC7">
        <v>0</v>
      </c>
      <c r="AE7">
        <v>0</v>
      </c>
      <c r="AF7" s="22" t="s">
        <v>100</v>
      </c>
      <c r="AI7">
        <v>15</v>
      </c>
      <c r="AJ7" s="24">
        <v>1</v>
      </c>
      <c r="AK7" s="25">
        <v>71.673972602739724</v>
      </c>
      <c r="AL7">
        <v>1</v>
      </c>
      <c r="AN7" s="26">
        <v>0</v>
      </c>
      <c r="AO7" s="24">
        <v>1</v>
      </c>
      <c r="AP7" s="27">
        <v>8</v>
      </c>
      <c r="AQ7" s="27">
        <v>1</v>
      </c>
      <c r="AR7" s="22">
        <v>38002</v>
      </c>
      <c r="AS7" s="22">
        <v>38008</v>
      </c>
      <c r="AT7" s="22">
        <v>38092</v>
      </c>
      <c r="AU7" s="27">
        <v>2.9666666666666668</v>
      </c>
      <c r="AV7" t="s">
        <v>101</v>
      </c>
      <c r="AW7" s="25">
        <v>0</v>
      </c>
      <c r="AX7" s="27">
        <v>0</v>
      </c>
      <c r="AY7" s="27">
        <v>22.16</v>
      </c>
      <c r="AZ7" s="27">
        <v>1.22</v>
      </c>
      <c r="BA7" s="27">
        <v>15.9</v>
      </c>
      <c r="BB7" s="27">
        <v>6</v>
      </c>
      <c r="BC7" s="27">
        <v>1.99</v>
      </c>
      <c r="BD7" s="27"/>
      <c r="BE7">
        <v>2.92</v>
      </c>
      <c r="BF7">
        <v>19.41</v>
      </c>
      <c r="BH7" s="28" t="s">
        <v>102</v>
      </c>
      <c r="BI7" s="28">
        <v>1.99</v>
      </c>
      <c r="BJ7" s="28">
        <v>0.92999999999999994</v>
      </c>
      <c r="BK7" s="27">
        <v>1.22</v>
      </c>
      <c r="BL7">
        <v>-6.26</v>
      </c>
      <c r="BM7">
        <v>-7.4799999999999995</v>
      </c>
      <c r="BN7">
        <v>2.92</v>
      </c>
      <c r="BO7">
        <v>-2.75</v>
      </c>
      <c r="BP7">
        <v>-5.6699999999999982</v>
      </c>
      <c r="BQ7" t="s">
        <v>1729</v>
      </c>
      <c r="BR7" s="24">
        <v>1</v>
      </c>
      <c r="BS7" s="24">
        <v>0.25999999999999979</v>
      </c>
      <c r="BT7" s="24">
        <v>-1</v>
      </c>
      <c r="BU7" s="24">
        <v>0.24</v>
      </c>
      <c r="BV7" s="24">
        <v>1</v>
      </c>
      <c r="BW7" s="24">
        <v>0</v>
      </c>
      <c r="BX7" s="24">
        <v>0</v>
      </c>
      <c r="BY7" s="25">
        <v>0</v>
      </c>
      <c r="BZ7" s="24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2.7397260273972601</v>
      </c>
      <c r="CG7">
        <v>-0.91999999999999993</v>
      </c>
      <c r="CH7">
        <v>0</v>
      </c>
      <c r="CI7">
        <v>1</v>
      </c>
      <c r="CJ7" t="s">
        <v>1729</v>
      </c>
    </row>
    <row r="8" spans="1:88" x14ac:dyDescent="0.2">
      <c r="A8">
        <v>15</v>
      </c>
      <c r="C8" t="s">
        <v>94</v>
      </c>
      <c r="F8" s="22">
        <v>12903</v>
      </c>
      <c r="G8">
        <v>1</v>
      </c>
      <c r="H8" s="22" t="s">
        <v>141</v>
      </c>
      <c r="I8" s="22"/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s="22" t="s">
        <v>142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 s="23">
        <v>1</v>
      </c>
      <c r="AB8">
        <v>0</v>
      </c>
      <c r="AC8">
        <v>0</v>
      </c>
      <c r="AE8">
        <v>0</v>
      </c>
      <c r="AF8" s="22"/>
      <c r="AI8">
        <v>9</v>
      </c>
      <c r="AJ8" s="24">
        <v>2</v>
      </c>
      <c r="AK8" s="25">
        <v>74.991780821917814</v>
      </c>
      <c r="AL8">
        <v>1</v>
      </c>
      <c r="AN8" s="26">
        <v>0</v>
      </c>
      <c r="AO8" s="24">
        <v>1</v>
      </c>
      <c r="AP8" s="27">
        <v>8</v>
      </c>
      <c r="AQ8" s="27">
        <v>1</v>
      </c>
      <c r="AR8" s="22">
        <v>40674</v>
      </c>
      <c r="AS8" s="22">
        <v>40679</v>
      </c>
      <c r="AT8" s="22">
        <v>40770</v>
      </c>
      <c r="AU8" s="27">
        <v>3.1333333333333333</v>
      </c>
      <c r="AV8" t="s">
        <v>101</v>
      </c>
      <c r="AW8" s="25">
        <v>0</v>
      </c>
      <c r="AX8" s="27">
        <v>1.0900000000000001</v>
      </c>
      <c r="AY8" s="27">
        <v>22.66</v>
      </c>
      <c r="AZ8" s="27">
        <v>2.36</v>
      </c>
      <c r="BA8" s="27">
        <v>24</v>
      </c>
      <c r="BB8" s="27">
        <v>5</v>
      </c>
      <c r="BC8" s="27">
        <v>3.25</v>
      </c>
      <c r="BD8" s="27"/>
      <c r="BE8">
        <v>3.9</v>
      </c>
      <c r="BF8">
        <v>24.21</v>
      </c>
      <c r="BH8" s="28" t="s">
        <v>143</v>
      </c>
      <c r="BI8" s="28">
        <v>2.16</v>
      </c>
      <c r="BJ8" s="28">
        <v>0.64999999999999991</v>
      </c>
      <c r="BK8">
        <v>1.2699999999999998</v>
      </c>
      <c r="BL8">
        <v>1.3399999999999999</v>
      </c>
      <c r="BM8">
        <v>7.0000000000000062E-2</v>
      </c>
      <c r="BN8">
        <v>2.8099999999999996</v>
      </c>
      <c r="BO8">
        <v>1.5500000000000007</v>
      </c>
      <c r="BP8">
        <v>-1.259999999999998</v>
      </c>
      <c r="BQ8" t="s">
        <v>1729</v>
      </c>
      <c r="BR8" s="24">
        <v>1</v>
      </c>
      <c r="BS8" s="24">
        <v>-0.25000000000000044</v>
      </c>
      <c r="BT8" s="24">
        <v>3.400000000000003E-2</v>
      </c>
      <c r="BU8" s="24">
        <v>2.75</v>
      </c>
      <c r="BV8" s="24">
        <v>1</v>
      </c>
      <c r="BW8" s="24">
        <v>0</v>
      </c>
      <c r="BX8" s="24">
        <v>1</v>
      </c>
      <c r="BY8" s="25">
        <v>0</v>
      </c>
      <c r="BZ8" s="24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2.8469750889679721</v>
      </c>
      <c r="CG8">
        <v>-0.80999999999999961</v>
      </c>
      <c r="CH8">
        <v>0</v>
      </c>
      <c r="CI8" t="s">
        <v>1729</v>
      </c>
      <c r="CJ8">
        <v>1</v>
      </c>
    </row>
    <row r="9" spans="1:88" x14ac:dyDescent="0.2">
      <c r="A9">
        <v>21</v>
      </c>
      <c r="C9" t="s">
        <v>94</v>
      </c>
      <c r="F9" s="22">
        <v>12844</v>
      </c>
      <c r="G9">
        <v>1</v>
      </c>
      <c r="H9" s="22" t="s">
        <v>157</v>
      </c>
      <c r="I9" s="22"/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s="22" t="s">
        <v>158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 s="23">
        <v>0</v>
      </c>
      <c r="AB9">
        <v>0</v>
      </c>
      <c r="AC9">
        <v>1</v>
      </c>
      <c r="AE9">
        <v>0</v>
      </c>
      <c r="AF9" s="22"/>
      <c r="AI9">
        <v>17</v>
      </c>
      <c r="AJ9" s="24">
        <v>1</v>
      </c>
      <c r="AK9" s="25">
        <v>76.347945205479448</v>
      </c>
      <c r="AL9">
        <v>1</v>
      </c>
      <c r="AN9" s="26">
        <v>0</v>
      </c>
      <c r="AO9" s="24">
        <v>1</v>
      </c>
      <c r="AP9" s="27">
        <v>8</v>
      </c>
      <c r="AQ9" s="27">
        <v>1</v>
      </c>
      <c r="AR9" s="29">
        <v>41118</v>
      </c>
      <c r="AS9" s="22">
        <v>41122</v>
      </c>
      <c r="AT9" s="29">
        <v>41248</v>
      </c>
      <c r="AU9" s="27">
        <v>4.2333333333333334</v>
      </c>
      <c r="AV9" t="s">
        <v>101</v>
      </c>
      <c r="AW9" s="25">
        <v>0</v>
      </c>
      <c r="AX9">
        <v>1.84</v>
      </c>
      <c r="AY9">
        <v>21.44</v>
      </c>
      <c r="AZ9">
        <v>3.74</v>
      </c>
      <c r="BA9">
        <v>16.72</v>
      </c>
      <c r="BB9" s="27">
        <v>3</v>
      </c>
      <c r="BC9" s="27">
        <v>2.08</v>
      </c>
      <c r="BE9">
        <v>3.18</v>
      </c>
      <c r="BF9">
        <v>21.84</v>
      </c>
      <c r="BI9" s="28">
        <v>0.24</v>
      </c>
      <c r="BJ9" s="28">
        <v>1.1000000000000001</v>
      </c>
      <c r="BK9">
        <v>1.9000000000000001</v>
      </c>
      <c r="BL9">
        <v>-4.7200000000000024</v>
      </c>
      <c r="BM9">
        <v>-6.6200000000000028</v>
      </c>
      <c r="BN9">
        <v>1.34</v>
      </c>
      <c r="BO9">
        <v>0.39999999999999858</v>
      </c>
      <c r="BP9">
        <v>-0.94000000000000128</v>
      </c>
      <c r="BQ9" t="s">
        <v>1729</v>
      </c>
      <c r="BR9" s="24">
        <v>1</v>
      </c>
      <c r="BS9" s="24">
        <v>0.74000000000000021</v>
      </c>
      <c r="BT9" s="24">
        <v>-0.19999999999999996</v>
      </c>
      <c r="BU9" s="24">
        <v>1.7000000000000002</v>
      </c>
      <c r="BV9" s="24">
        <v>1</v>
      </c>
      <c r="BW9" s="24">
        <v>0</v>
      </c>
      <c r="BX9" s="24">
        <v>0</v>
      </c>
      <c r="BY9" s="25">
        <v>0</v>
      </c>
      <c r="BZ9" s="24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5.9701492537313428</v>
      </c>
      <c r="CG9">
        <v>0.65999999999999992</v>
      </c>
      <c r="CH9">
        <v>0</v>
      </c>
      <c r="CI9" t="s">
        <v>1729</v>
      </c>
      <c r="CJ9" t="s">
        <v>1729</v>
      </c>
    </row>
    <row r="10" spans="1:88" x14ac:dyDescent="0.2">
      <c r="A10">
        <v>22</v>
      </c>
      <c r="C10" t="s">
        <v>94</v>
      </c>
      <c r="F10" s="22">
        <v>12844</v>
      </c>
      <c r="G10">
        <v>1</v>
      </c>
      <c r="H10" s="22" t="s">
        <v>157</v>
      </c>
      <c r="I10" s="22"/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s="22" t="s">
        <v>159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s="23">
        <v>0</v>
      </c>
      <c r="AB10">
        <v>0</v>
      </c>
      <c r="AC10">
        <v>1</v>
      </c>
      <c r="AD10" t="s">
        <v>160</v>
      </c>
      <c r="AE10">
        <v>0</v>
      </c>
      <c r="AF10" s="22"/>
      <c r="AI10">
        <v>17</v>
      </c>
      <c r="AJ10" s="24">
        <v>1</v>
      </c>
      <c r="AK10" s="25">
        <v>76.347945205479448</v>
      </c>
      <c r="AL10">
        <v>1</v>
      </c>
      <c r="AN10" s="26">
        <v>1</v>
      </c>
      <c r="AO10" s="24">
        <v>1</v>
      </c>
      <c r="AP10" s="27">
        <v>8</v>
      </c>
      <c r="AQ10" s="27">
        <v>1</v>
      </c>
      <c r="AR10" s="29">
        <v>41118</v>
      </c>
      <c r="AS10" s="22">
        <v>41122</v>
      </c>
      <c r="AT10" s="29">
        <v>41248</v>
      </c>
      <c r="AU10" s="27">
        <v>4.2333333333333334</v>
      </c>
      <c r="AV10" t="s">
        <v>101</v>
      </c>
      <c r="AW10" s="25">
        <v>0</v>
      </c>
      <c r="AX10">
        <v>2.04</v>
      </c>
      <c r="AY10">
        <v>19.399999999999999</v>
      </c>
      <c r="AZ10">
        <v>2.04</v>
      </c>
      <c r="BA10">
        <v>20.02</v>
      </c>
      <c r="BB10" s="27">
        <v>3</v>
      </c>
      <c r="BC10" s="27">
        <v>1.23</v>
      </c>
      <c r="BE10">
        <v>2.44</v>
      </c>
      <c r="BF10">
        <v>20.83</v>
      </c>
      <c r="BI10" s="28">
        <v>-0.81</v>
      </c>
      <c r="BJ10" s="28">
        <v>1.21</v>
      </c>
      <c r="BK10">
        <v>0</v>
      </c>
      <c r="BL10">
        <v>0.62000000000000099</v>
      </c>
      <c r="BM10">
        <v>0.62000000000000099</v>
      </c>
      <c r="BN10">
        <v>0.39999999999999991</v>
      </c>
      <c r="BO10">
        <v>1.4299999999999997</v>
      </c>
      <c r="BP10">
        <v>1.0299999999999976</v>
      </c>
      <c r="BQ10" t="s">
        <v>1729</v>
      </c>
      <c r="BR10" s="24">
        <v>0</v>
      </c>
      <c r="BS10" s="24">
        <v>-0.74000000000000021</v>
      </c>
      <c r="BT10" s="24">
        <v>0.19999999999999996</v>
      </c>
      <c r="BU10" s="24">
        <v>-1.7000000000000002</v>
      </c>
      <c r="BV10" s="24">
        <v>1</v>
      </c>
      <c r="BW10" s="24" t="s">
        <v>1729</v>
      </c>
      <c r="BX10" s="24">
        <v>0</v>
      </c>
      <c r="BY10" s="25">
        <v>0</v>
      </c>
      <c r="BZ10" s="24">
        <v>0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20.000000000000004</v>
      </c>
      <c r="CG10">
        <v>1.6</v>
      </c>
      <c r="CH10">
        <v>1</v>
      </c>
      <c r="CI10" t="s">
        <v>1729</v>
      </c>
      <c r="CJ10" t="s">
        <v>1729</v>
      </c>
    </row>
    <row r="11" spans="1:88" x14ac:dyDescent="0.2">
      <c r="A11">
        <v>86</v>
      </c>
      <c r="C11" t="s">
        <v>94</v>
      </c>
      <c r="F11" s="22">
        <v>17254</v>
      </c>
      <c r="G11">
        <v>0</v>
      </c>
      <c r="H11" s="22"/>
      <c r="I11" s="22"/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2" t="s">
        <v>336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 s="23">
        <v>0</v>
      </c>
      <c r="AB11">
        <v>0</v>
      </c>
      <c r="AC11">
        <v>0</v>
      </c>
      <c r="AE11">
        <v>0</v>
      </c>
      <c r="AF11" s="22"/>
      <c r="AI11" t="s">
        <v>1729</v>
      </c>
      <c r="AJ11" s="24">
        <v>2</v>
      </c>
      <c r="AK11" s="25">
        <v>60.331506849315069</v>
      </c>
      <c r="AL11">
        <v>1</v>
      </c>
      <c r="AN11" s="26">
        <v>0</v>
      </c>
      <c r="AO11" s="24">
        <v>1</v>
      </c>
      <c r="AP11" s="27">
        <v>8</v>
      </c>
      <c r="AQ11" s="27">
        <v>1</v>
      </c>
      <c r="AR11" s="29">
        <v>39597</v>
      </c>
      <c r="AS11" s="22" t="s">
        <v>1729</v>
      </c>
      <c r="AT11" s="29">
        <v>39643</v>
      </c>
      <c r="AU11" s="27">
        <v>1.5</v>
      </c>
      <c r="AV11" t="s">
        <v>101</v>
      </c>
      <c r="AW11" s="25">
        <v>0</v>
      </c>
      <c r="AX11">
        <v>2.4</v>
      </c>
      <c r="AY11">
        <v>18</v>
      </c>
      <c r="AZ11">
        <v>3.63</v>
      </c>
      <c r="BA11">
        <v>17.27</v>
      </c>
      <c r="BB11" s="27" t="s">
        <v>1729</v>
      </c>
      <c r="BC11" s="27" t="s">
        <v>1729</v>
      </c>
      <c r="BE11">
        <v>3.99</v>
      </c>
      <c r="BF11">
        <v>16.91</v>
      </c>
      <c r="BI11" s="28" t="s">
        <v>1729</v>
      </c>
      <c r="BJ11" s="28" t="s">
        <v>1729</v>
      </c>
      <c r="BK11">
        <v>1.23</v>
      </c>
      <c r="BL11">
        <v>-0.73000000000000043</v>
      </c>
      <c r="BM11">
        <v>-1.9600000000000004</v>
      </c>
      <c r="BN11">
        <v>1.5900000000000003</v>
      </c>
      <c r="BO11">
        <v>-1.0899999999999999</v>
      </c>
      <c r="BP11">
        <v>-2.6799999999999997</v>
      </c>
      <c r="BQ11" t="s">
        <v>1729</v>
      </c>
      <c r="BR11" s="24">
        <v>1</v>
      </c>
      <c r="BS11" s="24">
        <v>0.61000000000000032</v>
      </c>
      <c r="BT11" s="24">
        <v>0</v>
      </c>
      <c r="BU11" s="24">
        <v>0.75</v>
      </c>
      <c r="BV11" s="24">
        <v>1</v>
      </c>
      <c r="BW11" s="24">
        <v>0</v>
      </c>
      <c r="BX11" s="24">
        <v>0</v>
      </c>
      <c r="BY11" s="25">
        <v>0</v>
      </c>
      <c r="BZ11" s="24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5.031446540880502</v>
      </c>
      <c r="CG11">
        <v>0.4099999999999997</v>
      </c>
      <c r="CH11">
        <v>0</v>
      </c>
      <c r="CI11" t="s">
        <v>1729</v>
      </c>
      <c r="CJ11" t="s">
        <v>1729</v>
      </c>
    </row>
    <row r="12" spans="1:88" x14ac:dyDescent="0.2">
      <c r="A12">
        <v>182</v>
      </c>
      <c r="C12" t="s">
        <v>94</v>
      </c>
      <c r="F12" s="22">
        <v>10355</v>
      </c>
      <c r="G12">
        <v>0</v>
      </c>
      <c r="H12" s="22"/>
      <c r="I12" s="22"/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2" t="s">
        <v>573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 s="23">
        <v>0</v>
      </c>
      <c r="AB12">
        <v>1</v>
      </c>
      <c r="AC12">
        <v>0</v>
      </c>
      <c r="AE12">
        <v>0</v>
      </c>
      <c r="AF12" s="22"/>
      <c r="AI12">
        <v>14</v>
      </c>
      <c r="AJ12" s="24">
        <v>1</v>
      </c>
      <c r="AK12" s="25">
        <v>76.657534246575338</v>
      </c>
      <c r="AL12">
        <v>1</v>
      </c>
      <c r="AN12" s="26">
        <v>0</v>
      </c>
      <c r="AO12" s="24">
        <v>1</v>
      </c>
      <c r="AP12" s="27">
        <v>7</v>
      </c>
      <c r="AQ12" s="27">
        <v>1</v>
      </c>
      <c r="AR12" s="22">
        <v>38744</v>
      </c>
      <c r="AS12" s="22">
        <v>38750</v>
      </c>
      <c r="AT12" s="22">
        <v>38848</v>
      </c>
      <c r="AU12" s="27">
        <v>3.4666666666666668</v>
      </c>
      <c r="AV12" t="s">
        <v>118</v>
      </c>
      <c r="AW12" s="25">
        <v>1</v>
      </c>
      <c r="AX12" s="27">
        <v>1.61</v>
      </c>
      <c r="AY12" s="27">
        <v>22.25</v>
      </c>
      <c r="AZ12" s="27">
        <v>1.1200000000000001</v>
      </c>
      <c r="BA12" s="27">
        <v>22.06</v>
      </c>
      <c r="BB12" s="27">
        <v>5</v>
      </c>
      <c r="BC12" s="27">
        <v>1.6060000000000001</v>
      </c>
      <c r="BD12" s="27"/>
      <c r="BE12">
        <v>3.5</v>
      </c>
      <c r="BF12">
        <v>21.24</v>
      </c>
      <c r="BH12" s="28" t="s">
        <v>574</v>
      </c>
      <c r="BI12" s="28">
        <v>-4.0000000000000036E-3</v>
      </c>
      <c r="BJ12" s="28">
        <v>1.8939999999999999</v>
      </c>
      <c r="BK12">
        <v>-0.49</v>
      </c>
      <c r="BL12">
        <v>-0.19000000000000128</v>
      </c>
      <c r="BM12">
        <v>0.29999999999999871</v>
      </c>
      <c r="BN12">
        <v>1.89</v>
      </c>
      <c r="BO12">
        <v>-1.0100000000000016</v>
      </c>
      <c r="BP12">
        <v>-2.9000000000000021</v>
      </c>
      <c r="BQ12" t="s">
        <v>1729</v>
      </c>
      <c r="BR12" s="24">
        <v>0</v>
      </c>
      <c r="BS12" s="24">
        <v>0.43000000000000016</v>
      </c>
      <c r="BT12" s="24">
        <v>0.45000000000000018</v>
      </c>
      <c r="BU12" s="24">
        <v>-0.54999999999999982</v>
      </c>
      <c r="BV12" s="24">
        <v>1</v>
      </c>
      <c r="BW12" s="24" t="s">
        <v>1729</v>
      </c>
      <c r="BX12" s="24">
        <v>1</v>
      </c>
      <c r="BY12" s="25">
        <v>0</v>
      </c>
      <c r="BZ12" s="24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3.7037037037037037</v>
      </c>
      <c r="CG12">
        <v>-0.1399999999999999</v>
      </c>
      <c r="CH12">
        <v>0</v>
      </c>
      <c r="CI12" t="s">
        <v>1729</v>
      </c>
      <c r="CJ12" t="s">
        <v>1729</v>
      </c>
    </row>
    <row r="13" spans="1:88" x14ac:dyDescent="0.2">
      <c r="A13">
        <v>183</v>
      </c>
      <c r="C13" t="s">
        <v>94</v>
      </c>
      <c r="F13" s="22">
        <v>10355</v>
      </c>
      <c r="G13">
        <v>0</v>
      </c>
      <c r="H13" s="22"/>
      <c r="I13" s="22"/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2" t="s">
        <v>573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 s="23">
        <v>0</v>
      </c>
      <c r="AB13">
        <v>1</v>
      </c>
      <c r="AC13">
        <v>0</v>
      </c>
      <c r="AE13">
        <v>0</v>
      </c>
      <c r="AF13" s="22"/>
      <c r="AI13">
        <v>14</v>
      </c>
      <c r="AJ13" s="24">
        <v>1</v>
      </c>
      <c r="AK13" s="25">
        <v>76.657534246575338</v>
      </c>
      <c r="AL13">
        <v>1</v>
      </c>
      <c r="AN13" s="26">
        <v>1</v>
      </c>
      <c r="AO13" s="24">
        <v>1</v>
      </c>
      <c r="AP13" s="27">
        <v>7</v>
      </c>
      <c r="AQ13" s="27">
        <v>1</v>
      </c>
      <c r="AR13" s="22">
        <v>38744</v>
      </c>
      <c r="AS13" s="22">
        <v>38750</v>
      </c>
      <c r="AT13" s="22">
        <v>38848</v>
      </c>
      <c r="AU13" s="27">
        <v>3.4666666666666668</v>
      </c>
      <c r="AV13" t="s">
        <v>118</v>
      </c>
      <c r="AW13" s="25">
        <v>1</v>
      </c>
      <c r="AX13" s="27">
        <v>1.1599999999999999</v>
      </c>
      <c r="AY13" s="27">
        <v>22.27</v>
      </c>
      <c r="AZ13" s="27">
        <v>1.67</v>
      </c>
      <c r="BA13" s="27">
        <v>22.51</v>
      </c>
      <c r="BB13" s="27">
        <v>5</v>
      </c>
      <c r="BC13" s="27">
        <v>1.204</v>
      </c>
      <c r="BD13" s="27"/>
      <c r="BE13">
        <v>3.07</v>
      </c>
      <c r="BF13">
        <v>19.55</v>
      </c>
      <c r="BH13" s="28" t="s">
        <v>574</v>
      </c>
      <c r="BI13" s="28">
        <v>4.4000000000000039E-2</v>
      </c>
      <c r="BJ13" s="28">
        <v>1.8659999999999999</v>
      </c>
      <c r="BK13">
        <v>0.51</v>
      </c>
      <c r="BL13">
        <v>0.24000000000000199</v>
      </c>
      <c r="BM13">
        <v>-0.26999999999999802</v>
      </c>
      <c r="BN13">
        <v>1.91</v>
      </c>
      <c r="BO13">
        <v>-2.7199999999999989</v>
      </c>
      <c r="BP13">
        <v>-4.629999999999999</v>
      </c>
      <c r="BQ13" t="s">
        <v>1729</v>
      </c>
      <c r="BR13" s="24">
        <v>1</v>
      </c>
      <c r="BS13" s="24">
        <v>-0.43000000000000016</v>
      </c>
      <c r="BT13" s="24">
        <v>-0.45000000000000018</v>
      </c>
      <c r="BU13" s="24">
        <v>0.54999999999999982</v>
      </c>
      <c r="BV13" s="24">
        <v>1</v>
      </c>
      <c r="BW13" s="24">
        <v>0</v>
      </c>
      <c r="BX13" s="24">
        <v>1</v>
      </c>
      <c r="BY13" s="25">
        <v>0</v>
      </c>
      <c r="BZ13" s="24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3.6649214659685865</v>
      </c>
      <c r="CG13">
        <v>-0.15999999999999992</v>
      </c>
      <c r="CH13">
        <v>0</v>
      </c>
      <c r="CI13" t="s">
        <v>1729</v>
      </c>
      <c r="CJ13" t="s">
        <v>1729</v>
      </c>
    </row>
    <row r="14" spans="1:88" x14ac:dyDescent="0.2">
      <c r="A14">
        <v>198</v>
      </c>
      <c r="C14" t="s">
        <v>94</v>
      </c>
      <c r="F14" s="22">
        <v>15961</v>
      </c>
      <c r="G14">
        <v>1</v>
      </c>
      <c r="H14" s="22" t="s">
        <v>111</v>
      </c>
      <c r="I14" s="22"/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2" t="s">
        <v>613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 s="23">
        <v>1</v>
      </c>
      <c r="AB14">
        <v>0</v>
      </c>
      <c r="AC14">
        <v>0</v>
      </c>
      <c r="AE14">
        <v>0</v>
      </c>
      <c r="AF14" s="22"/>
      <c r="AG14">
        <v>24</v>
      </c>
      <c r="AH14">
        <v>11</v>
      </c>
      <c r="AI14">
        <v>12</v>
      </c>
      <c r="AJ14" s="24">
        <v>1</v>
      </c>
      <c r="AK14" s="25">
        <v>64.712328767123282</v>
      </c>
      <c r="AL14">
        <v>1</v>
      </c>
      <c r="AN14" s="26">
        <v>0</v>
      </c>
      <c r="AO14" s="24">
        <v>1</v>
      </c>
      <c r="AP14" s="27">
        <v>7</v>
      </c>
      <c r="AQ14" s="27">
        <v>1</v>
      </c>
      <c r="AR14" s="22">
        <v>39925</v>
      </c>
      <c r="AS14" s="22">
        <v>39933</v>
      </c>
      <c r="AT14" s="22">
        <v>40042</v>
      </c>
      <c r="AU14" s="27">
        <v>3.8333333333333335</v>
      </c>
      <c r="AV14" t="s">
        <v>245</v>
      </c>
      <c r="AW14" s="25">
        <v>2</v>
      </c>
      <c r="AX14" s="27">
        <v>0.91</v>
      </c>
      <c r="AY14" s="27">
        <v>16.920000000000002</v>
      </c>
      <c r="AZ14" s="27">
        <v>1.58</v>
      </c>
      <c r="BA14" s="27">
        <v>18.8</v>
      </c>
      <c r="BB14" s="27">
        <v>8</v>
      </c>
      <c r="BC14" s="27">
        <v>1.8</v>
      </c>
      <c r="BD14" s="27"/>
      <c r="BE14" s="27">
        <v>1.94</v>
      </c>
      <c r="BF14" s="27">
        <v>19.13</v>
      </c>
      <c r="BH14" s="28" t="s">
        <v>614</v>
      </c>
      <c r="BI14" s="28">
        <v>0.89</v>
      </c>
      <c r="BJ14" s="28">
        <v>0.1399999999999999</v>
      </c>
      <c r="BK14">
        <v>0.67</v>
      </c>
      <c r="BL14">
        <v>1.879999999999999</v>
      </c>
      <c r="BM14">
        <v>1.2099999999999991</v>
      </c>
      <c r="BN14">
        <v>1.0299999999999998</v>
      </c>
      <c r="BO14">
        <v>2.2099999999999973</v>
      </c>
      <c r="BP14">
        <v>1.1799999999999962</v>
      </c>
      <c r="BQ14" t="s">
        <v>1729</v>
      </c>
      <c r="BR14" s="24">
        <v>1</v>
      </c>
      <c r="BS14" s="24">
        <v>0.5</v>
      </c>
      <c r="BT14" s="24">
        <v>0.91</v>
      </c>
      <c r="BU14" s="24">
        <v>0.19000000000000017</v>
      </c>
      <c r="BV14" s="24">
        <v>1</v>
      </c>
      <c r="BW14" s="24">
        <v>0</v>
      </c>
      <c r="BX14" s="24">
        <v>1</v>
      </c>
      <c r="BY14" s="25">
        <v>0</v>
      </c>
      <c r="BZ14" s="2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6.7961165048543704</v>
      </c>
      <c r="CG14">
        <v>0.7200000000000002</v>
      </c>
      <c r="CH14">
        <v>0</v>
      </c>
      <c r="CI14" t="s">
        <v>1729</v>
      </c>
      <c r="CJ14" t="s">
        <v>1729</v>
      </c>
    </row>
    <row r="15" spans="1:88" x14ac:dyDescent="0.2">
      <c r="A15">
        <v>199</v>
      </c>
      <c r="C15" t="s">
        <v>94</v>
      </c>
      <c r="F15" s="22">
        <v>15961</v>
      </c>
      <c r="G15">
        <v>1</v>
      </c>
      <c r="H15" s="22" t="s">
        <v>111</v>
      </c>
      <c r="I15" s="22"/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2" t="s">
        <v>613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 s="23">
        <v>1</v>
      </c>
      <c r="AB15">
        <v>0</v>
      </c>
      <c r="AC15">
        <v>0</v>
      </c>
      <c r="AE15">
        <v>0</v>
      </c>
      <c r="AF15" s="22"/>
      <c r="AG15">
        <v>26</v>
      </c>
      <c r="AH15">
        <v>11</v>
      </c>
      <c r="AI15">
        <v>11</v>
      </c>
      <c r="AJ15" s="24">
        <v>1</v>
      </c>
      <c r="AK15" s="25">
        <v>64.712328767123282</v>
      </c>
      <c r="AL15">
        <v>1</v>
      </c>
      <c r="AN15" s="26">
        <v>1</v>
      </c>
      <c r="AO15" s="24">
        <v>1</v>
      </c>
      <c r="AP15" s="27">
        <v>8</v>
      </c>
      <c r="AQ15" s="27">
        <v>1</v>
      </c>
      <c r="AR15" s="22">
        <v>39925</v>
      </c>
      <c r="AS15" s="22">
        <v>39933</v>
      </c>
      <c r="AT15" s="22">
        <v>40042</v>
      </c>
      <c r="AU15" s="27">
        <v>3.8333333333333335</v>
      </c>
      <c r="AV15" t="s">
        <v>245</v>
      </c>
      <c r="AW15" s="25">
        <v>2</v>
      </c>
      <c r="AX15" s="27">
        <v>0</v>
      </c>
      <c r="AY15" s="27">
        <v>13.82</v>
      </c>
      <c r="AZ15" s="27">
        <v>1.39</v>
      </c>
      <c r="BA15" s="27">
        <v>14.73</v>
      </c>
      <c r="BB15" s="27">
        <v>8</v>
      </c>
      <c r="BC15" s="27">
        <v>0</v>
      </c>
      <c r="BD15" s="27"/>
      <c r="BE15">
        <v>1.44</v>
      </c>
      <c r="BF15">
        <v>14.32</v>
      </c>
      <c r="BH15" s="28" t="s">
        <v>614</v>
      </c>
      <c r="BI15" s="28">
        <v>0</v>
      </c>
      <c r="BJ15" s="28">
        <v>1.44</v>
      </c>
      <c r="BK15">
        <v>1.39</v>
      </c>
      <c r="BL15">
        <v>0.91000000000000014</v>
      </c>
      <c r="BM15">
        <v>-0.47999999999999976</v>
      </c>
      <c r="BN15">
        <v>1.44</v>
      </c>
      <c r="BO15">
        <v>0.5</v>
      </c>
      <c r="BP15">
        <v>-0.9399999999999995</v>
      </c>
      <c r="BQ15" t="s">
        <v>1729</v>
      </c>
      <c r="BR15" s="24">
        <v>1</v>
      </c>
      <c r="BS15" s="24">
        <v>-0.5</v>
      </c>
      <c r="BT15" s="24">
        <v>-0.91</v>
      </c>
      <c r="BU15" s="24">
        <v>-0.19000000000000017</v>
      </c>
      <c r="BV15" s="24">
        <v>1</v>
      </c>
      <c r="BW15" s="24">
        <v>0</v>
      </c>
      <c r="BX15" s="24">
        <v>1</v>
      </c>
      <c r="BY15" s="25">
        <v>0</v>
      </c>
      <c r="BZ15" s="24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5.5555555555555554</v>
      </c>
      <c r="CG15">
        <v>0.56000000000000005</v>
      </c>
      <c r="CH15">
        <v>0</v>
      </c>
      <c r="CI15" t="s">
        <v>1729</v>
      </c>
      <c r="CJ15" t="s">
        <v>1729</v>
      </c>
    </row>
    <row r="16" spans="1:88" x14ac:dyDescent="0.2">
      <c r="A16">
        <v>201</v>
      </c>
      <c r="C16" t="s">
        <v>94</v>
      </c>
      <c r="F16" s="22">
        <v>13666</v>
      </c>
      <c r="G16">
        <v>1</v>
      </c>
      <c r="H16" s="32" t="s">
        <v>624</v>
      </c>
      <c r="I16" s="32"/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s="22" t="s">
        <v>625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 s="23">
        <v>1</v>
      </c>
      <c r="AB16">
        <v>0</v>
      </c>
      <c r="AC16">
        <v>0</v>
      </c>
      <c r="AE16">
        <v>0</v>
      </c>
      <c r="AF16" s="22"/>
      <c r="AG16">
        <v>33</v>
      </c>
      <c r="AI16">
        <v>12</v>
      </c>
      <c r="AJ16" s="24">
        <v>1</v>
      </c>
      <c r="AK16" s="25">
        <v>73.095890410958901</v>
      </c>
      <c r="AL16">
        <v>1</v>
      </c>
      <c r="AN16" s="26">
        <v>0</v>
      </c>
      <c r="AO16" s="24">
        <v>1</v>
      </c>
      <c r="AP16" s="27">
        <v>8</v>
      </c>
      <c r="AQ16" s="27">
        <v>1</v>
      </c>
      <c r="AR16" s="29">
        <v>40734</v>
      </c>
      <c r="AS16" s="22" t="s">
        <v>1729</v>
      </c>
      <c r="AT16" s="29">
        <v>40814</v>
      </c>
      <c r="AU16" s="27">
        <v>2.6</v>
      </c>
      <c r="AV16" t="s">
        <v>101</v>
      </c>
      <c r="AW16" s="25">
        <v>0</v>
      </c>
      <c r="AX16">
        <v>0</v>
      </c>
      <c r="AY16">
        <v>23.87</v>
      </c>
      <c r="AZ16">
        <v>0.47</v>
      </c>
      <c r="BA16">
        <v>24.48</v>
      </c>
      <c r="BB16" s="27" t="s">
        <v>1729</v>
      </c>
      <c r="BC16" s="27" t="s">
        <v>1729</v>
      </c>
      <c r="BE16">
        <v>3.68</v>
      </c>
      <c r="BF16">
        <v>23.94</v>
      </c>
      <c r="BH16" t="s">
        <v>626</v>
      </c>
      <c r="BI16" s="28" t="s">
        <v>1729</v>
      </c>
      <c r="BJ16" s="28" t="s">
        <v>1729</v>
      </c>
      <c r="BK16">
        <v>0.47</v>
      </c>
      <c r="BL16">
        <v>0.60999999999999943</v>
      </c>
      <c r="BM16">
        <v>0.13999999999999946</v>
      </c>
      <c r="BN16">
        <v>3.68</v>
      </c>
      <c r="BO16">
        <v>7.0000000000000284E-2</v>
      </c>
      <c r="BP16">
        <v>-3.6099999999999994</v>
      </c>
      <c r="BR16" s="24">
        <v>1</v>
      </c>
      <c r="BS16" s="24">
        <v>0.4700000000000002</v>
      </c>
      <c r="BT16" s="24">
        <v>-3.69</v>
      </c>
      <c r="BU16" s="24">
        <v>-2.0599999999999996</v>
      </c>
      <c r="BV16" s="24">
        <v>0</v>
      </c>
      <c r="BW16" s="24">
        <v>1</v>
      </c>
      <c r="BX16" s="24">
        <v>1</v>
      </c>
      <c r="BY16" s="25">
        <v>0</v>
      </c>
      <c r="BZ16" s="24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2.1739130434782608</v>
      </c>
      <c r="CG16">
        <v>-1.6800000000000002</v>
      </c>
      <c r="CH16">
        <v>1</v>
      </c>
      <c r="CI16">
        <v>1</v>
      </c>
      <c r="CJ16">
        <v>1</v>
      </c>
    </row>
    <row r="17" spans="1:88" x14ac:dyDescent="0.2">
      <c r="A17">
        <v>205</v>
      </c>
      <c r="C17" t="s">
        <v>94</v>
      </c>
      <c r="F17" s="22">
        <v>12897</v>
      </c>
      <c r="G17">
        <v>0</v>
      </c>
      <c r="H17" s="22"/>
      <c r="I17" s="22"/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2" t="s">
        <v>635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 s="23">
        <v>1</v>
      </c>
      <c r="AB17">
        <v>0</v>
      </c>
      <c r="AC17">
        <v>0</v>
      </c>
      <c r="AE17">
        <v>0</v>
      </c>
      <c r="AF17" s="22" t="s">
        <v>633</v>
      </c>
      <c r="AI17" t="s">
        <v>1729</v>
      </c>
      <c r="AJ17" s="24">
        <v>1</v>
      </c>
      <c r="AK17" s="25">
        <v>75.824657534246569</v>
      </c>
      <c r="AL17">
        <v>1</v>
      </c>
      <c r="AN17" s="26">
        <v>1</v>
      </c>
      <c r="AO17" s="24">
        <v>1</v>
      </c>
      <c r="AP17" s="27">
        <v>8</v>
      </c>
      <c r="AQ17" s="27">
        <v>1</v>
      </c>
      <c r="AR17" s="29">
        <v>40977</v>
      </c>
      <c r="AS17" s="22" t="s">
        <v>1729</v>
      </c>
      <c r="AT17" s="29">
        <v>41101</v>
      </c>
      <c r="AU17" s="27">
        <v>4.06666666666667</v>
      </c>
      <c r="AV17" t="s">
        <v>118</v>
      </c>
      <c r="AW17" s="25">
        <v>1</v>
      </c>
      <c r="AX17">
        <v>1.73</v>
      </c>
      <c r="AY17">
        <v>22.96</v>
      </c>
      <c r="AZ17">
        <v>2.64</v>
      </c>
      <c r="BA17">
        <v>23.54</v>
      </c>
      <c r="BB17" s="27" t="s">
        <v>1729</v>
      </c>
      <c r="BC17" s="27" t="s">
        <v>1729</v>
      </c>
      <c r="BE17">
        <v>3.05</v>
      </c>
      <c r="BF17">
        <v>24.34</v>
      </c>
      <c r="BH17" t="s">
        <v>634</v>
      </c>
      <c r="BI17" s="28" t="s">
        <v>1729</v>
      </c>
      <c r="BJ17" s="28" t="s">
        <v>1729</v>
      </c>
      <c r="BK17">
        <v>0.91000000000000014</v>
      </c>
      <c r="BL17">
        <v>0.57999999999999829</v>
      </c>
      <c r="BM17">
        <v>-0.33000000000000185</v>
      </c>
      <c r="BN17">
        <v>1.3199999999999998</v>
      </c>
      <c r="BO17">
        <v>1.379999999999999</v>
      </c>
      <c r="BP17">
        <v>5.9999999999998721E-2</v>
      </c>
      <c r="BR17" s="24">
        <v>1</v>
      </c>
      <c r="BS17" s="24">
        <v>6.999999999999984E-2</v>
      </c>
      <c r="BT17" s="24">
        <v>-0.87000000000000011</v>
      </c>
      <c r="BU17" s="24">
        <v>-0.4099999999999997</v>
      </c>
      <c r="BV17" s="24">
        <v>1</v>
      </c>
      <c r="BW17" s="24">
        <v>0</v>
      </c>
      <c r="BX17" s="24">
        <v>1</v>
      </c>
      <c r="BY17" s="25">
        <v>0</v>
      </c>
      <c r="BZ17" s="24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6.0606060606060614</v>
      </c>
      <c r="CG17">
        <v>0.68000000000000016</v>
      </c>
      <c r="CH17">
        <v>0</v>
      </c>
      <c r="CI17" t="s">
        <v>1729</v>
      </c>
      <c r="CJ17">
        <v>1</v>
      </c>
    </row>
    <row r="18" spans="1:88" x14ac:dyDescent="0.2">
      <c r="A18">
        <v>212</v>
      </c>
      <c r="C18" t="s">
        <v>94</v>
      </c>
      <c r="F18" s="22">
        <v>13966</v>
      </c>
      <c r="G18">
        <v>1</v>
      </c>
      <c r="H18" s="22" t="s">
        <v>649</v>
      </c>
      <c r="I18" s="22"/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2" t="s">
        <v>220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 s="23">
        <v>0</v>
      </c>
      <c r="AB18">
        <v>0</v>
      </c>
      <c r="AC18">
        <v>0</v>
      </c>
      <c r="AE18">
        <v>0</v>
      </c>
      <c r="AF18" s="22"/>
      <c r="AG18">
        <v>32</v>
      </c>
      <c r="AI18">
        <v>15</v>
      </c>
      <c r="AJ18" s="24">
        <v>1</v>
      </c>
      <c r="AK18" s="25">
        <v>72.956164383561642</v>
      </c>
      <c r="AL18">
        <v>1</v>
      </c>
      <c r="AN18" s="26">
        <v>0</v>
      </c>
      <c r="AO18" s="24">
        <v>1</v>
      </c>
      <c r="AP18" s="27">
        <v>8</v>
      </c>
      <c r="AQ18" s="27">
        <v>1</v>
      </c>
      <c r="AR18" s="29">
        <v>40984</v>
      </c>
      <c r="AS18" s="22" t="s">
        <v>1729</v>
      </c>
      <c r="AT18" s="29">
        <v>41115</v>
      </c>
      <c r="AU18" s="27">
        <v>4.3</v>
      </c>
      <c r="AV18" t="s">
        <v>118</v>
      </c>
      <c r="AW18" s="25">
        <v>1</v>
      </c>
      <c r="AX18">
        <v>1.69</v>
      </c>
      <c r="AY18">
        <v>18.100000000000001</v>
      </c>
      <c r="AZ18">
        <v>0.36</v>
      </c>
      <c r="BA18">
        <v>18.510000000000002</v>
      </c>
      <c r="BB18" s="27" t="s">
        <v>1729</v>
      </c>
      <c r="BC18" s="27" t="s">
        <v>1729</v>
      </c>
      <c r="BE18">
        <v>3.87</v>
      </c>
      <c r="BF18">
        <v>16.29</v>
      </c>
      <c r="BI18" s="28" t="s">
        <v>1729</v>
      </c>
      <c r="BJ18" s="28" t="s">
        <v>1729</v>
      </c>
      <c r="BK18">
        <v>-1.33</v>
      </c>
      <c r="BL18">
        <v>0.41000000000000014</v>
      </c>
      <c r="BM18">
        <v>1.7400000000000002</v>
      </c>
      <c r="BN18">
        <v>2.1800000000000002</v>
      </c>
      <c r="BO18">
        <v>-1.8100000000000023</v>
      </c>
      <c r="BP18">
        <v>-3.990000000000002</v>
      </c>
      <c r="BR18" s="24">
        <v>0</v>
      </c>
      <c r="BS18" s="24">
        <v>-0.24000000000000021</v>
      </c>
      <c r="BT18" s="24">
        <v>6.999999999999984E-2</v>
      </c>
      <c r="BU18" s="24">
        <v>-1.1200000000000001</v>
      </c>
      <c r="BV18" s="24">
        <v>1</v>
      </c>
      <c r="BW18" s="24" t="s">
        <v>1729</v>
      </c>
      <c r="BX18" s="24">
        <v>1</v>
      </c>
      <c r="BY18" s="25">
        <v>0</v>
      </c>
      <c r="BZ18" s="24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3.6697247706422016</v>
      </c>
      <c r="CG18">
        <v>-0.18000000000000016</v>
      </c>
      <c r="CH18">
        <v>0</v>
      </c>
      <c r="CI18" t="s">
        <v>1729</v>
      </c>
      <c r="CJ18">
        <v>1</v>
      </c>
    </row>
    <row r="19" spans="1:88" x14ac:dyDescent="0.2">
      <c r="A19">
        <v>213</v>
      </c>
      <c r="C19" t="s">
        <v>94</v>
      </c>
      <c r="F19" s="22">
        <v>13966</v>
      </c>
      <c r="G19">
        <v>0</v>
      </c>
      <c r="H19" s="22"/>
      <c r="I19" s="22"/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2" t="s">
        <v>220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 s="23">
        <v>0</v>
      </c>
      <c r="AB19">
        <v>0</v>
      </c>
      <c r="AC19">
        <v>0</v>
      </c>
      <c r="AE19">
        <v>0</v>
      </c>
      <c r="AF19" s="22"/>
      <c r="AG19">
        <v>32</v>
      </c>
      <c r="AI19">
        <v>15</v>
      </c>
      <c r="AJ19" s="24">
        <v>1</v>
      </c>
      <c r="AK19" s="25">
        <v>72.956164383561642</v>
      </c>
      <c r="AL19">
        <v>1</v>
      </c>
      <c r="AN19" s="26">
        <v>1</v>
      </c>
      <c r="AO19" s="24">
        <v>1</v>
      </c>
      <c r="AP19" s="27">
        <v>8</v>
      </c>
      <c r="AQ19" s="27">
        <v>1</v>
      </c>
      <c r="AR19" s="29">
        <v>40984</v>
      </c>
      <c r="AS19" s="22" t="s">
        <v>1729</v>
      </c>
      <c r="AT19" s="29">
        <v>41115</v>
      </c>
      <c r="AU19" s="27">
        <v>4.3</v>
      </c>
      <c r="AV19" t="s">
        <v>118</v>
      </c>
      <c r="AW19" s="25">
        <v>1</v>
      </c>
      <c r="AX19">
        <v>1.62</v>
      </c>
      <c r="AY19">
        <v>13.98</v>
      </c>
      <c r="AZ19">
        <v>1.48</v>
      </c>
      <c r="BA19">
        <v>15.08</v>
      </c>
      <c r="BB19" s="27" t="s">
        <v>1729</v>
      </c>
      <c r="BC19" s="27" t="s">
        <v>1729</v>
      </c>
      <c r="BE19">
        <v>4.1100000000000003</v>
      </c>
      <c r="BF19">
        <v>13.87</v>
      </c>
      <c r="BI19" s="28" t="s">
        <v>1729</v>
      </c>
      <c r="BJ19" s="28" t="s">
        <v>1729</v>
      </c>
      <c r="BK19">
        <v>-0.14000000000000012</v>
      </c>
      <c r="BL19">
        <v>1.0999999999999996</v>
      </c>
      <c r="BM19">
        <v>1.2399999999999998</v>
      </c>
      <c r="BN19">
        <v>2.4900000000000002</v>
      </c>
      <c r="BO19">
        <v>-0.11000000000000121</v>
      </c>
      <c r="BP19">
        <v>-2.6000000000000014</v>
      </c>
      <c r="BR19" s="24">
        <v>1</v>
      </c>
      <c r="BS19" s="24">
        <v>0.24000000000000021</v>
      </c>
      <c r="BT19" s="24">
        <v>-6.999999999999984E-2</v>
      </c>
      <c r="BU19" s="24">
        <v>1.1200000000000001</v>
      </c>
      <c r="BV19" s="24">
        <v>1</v>
      </c>
      <c r="BW19" s="24">
        <v>1</v>
      </c>
      <c r="BX19" s="24">
        <v>1</v>
      </c>
      <c r="BY19" s="25">
        <v>0</v>
      </c>
      <c r="BZ19" s="24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3.2128514056224895</v>
      </c>
      <c r="CG19">
        <v>-0.49000000000000021</v>
      </c>
      <c r="CH19">
        <v>0</v>
      </c>
      <c r="CI19" t="s">
        <v>1729</v>
      </c>
      <c r="CJ19">
        <v>1</v>
      </c>
    </row>
    <row r="20" spans="1:88" x14ac:dyDescent="0.2">
      <c r="A20">
        <v>214</v>
      </c>
      <c r="C20" t="s">
        <v>94</v>
      </c>
      <c r="F20" s="22">
        <v>18849</v>
      </c>
      <c r="G20">
        <v>1</v>
      </c>
      <c r="H20" s="22" t="s">
        <v>651</v>
      </c>
      <c r="I20" s="22"/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2" t="s">
        <v>652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 s="23">
        <v>0</v>
      </c>
      <c r="AB20">
        <v>0</v>
      </c>
      <c r="AC20">
        <v>0</v>
      </c>
      <c r="AE20">
        <v>0</v>
      </c>
      <c r="AF20" s="22"/>
      <c r="AG20">
        <v>28</v>
      </c>
      <c r="AH20">
        <v>15</v>
      </c>
      <c r="AI20">
        <v>15</v>
      </c>
      <c r="AJ20" s="24">
        <v>2</v>
      </c>
      <c r="AK20" s="25">
        <v>60.375342465753427</v>
      </c>
      <c r="AL20">
        <v>1</v>
      </c>
      <c r="AN20" s="26">
        <v>0</v>
      </c>
      <c r="AO20" s="24">
        <v>1</v>
      </c>
      <c r="AP20" s="27">
        <v>8</v>
      </c>
      <c r="AQ20" s="27">
        <v>1</v>
      </c>
      <c r="AR20" s="29">
        <v>41208</v>
      </c>
      <c r="AS20" s="22" t="s">
        <v>1729</v>
      </c>
      <c r="AT20" s="29">
        <v>41278</v>
      </c>
      <c r="AU20" s="27">
        <v>2.2666666666666702</v>
      </c>
      <c r="AV20" t="s">
        <v>101</v>
      </c>
      <c r="AW20" s="25">
        <v>0</v>
      </c>
      <c r="AX20">
        <v>0.23</v>
      </c>
      <c r="AY20">
        <v>16.13</v>
      </c>
      <c r="AZ20">
        <v>2.4500000000000002</v>
      </c>
      <c r="BA20">
        <v>16.73</v>
      </c>
      <c r="BB20" s="27" t="s">
        <v>1729</v>
      </c>
      <c r="BC20" s="27" t="s">
        <v>1729</v>
      </c>
      <c r="BE20">
        <v>0.92</v>
      </c>
      <c r="BF20">
        <v>15.07</v>
      </c>
      <c r="BG20">
        <v>1</v>
      </c>
      <c r="BI20" s="28" t="s">
        <v>1729</v>
      </c>
      <c r="BJ20" s="28" t="s">
        <v>1729</v>
      </c>
      <c r="BK20">
        <v>2.2200000000000002</v>
      </c>
      <c r="BL20">
        <v>0.60000000000000142</v>
      </c>
      <c r="BM20">
        <v>-1.6199999999999988</v>
      </c>
      <c r="BN20">
        <v>0.69000000000000006</v>
      </c>
      <c r="BO20">
        <v>-1.0599999999999987</v>
      </c>
      <c r="BP20">
        <v>-1.7499999999999982</v>
      </c>
      <c r="BR20" s="24">
        <v>1</v>
      </c>
      <c r="BS20" s="24">
        <v>-0.49999999999999989</v>
      </c>
      <c r="BT20" s="24">
        <v>-0.16</v>
      </c>
      <c r="BU20" s="24">
        <v>1.8200000000000003</v>
      </c>
      <c r="BV20" s="24">
        <v>1</v>
      </c>
      <c r="BW20" s="24">
        <v>0</v>
      </c>
      <c r="BX20" s="24">
        <v>1</v>
      </c>
      <c r="BY20" s="25">
        <v>0</v>
      </c>
      <c r="BZ20" s="24">
        <v>0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11.594202898550723</v>
      </c>
      <c r="CG20">
        <v>1.31</v>
      </c>
      <c r="CH20">
        <v>1</v>
      </c>
      <c r="CI20" t="s">
        <v>1729</v>
      </c>
      <c r="CJ20">
        <v>1</v>
      </c>
    </row>
    <row r="21" spans="1:88" x14ac:dyDescent="0.2">
      <c r="A21">
        <v>215</v>
      </c>
      <c r="C21" t="s">
        <v>94</v>
      </c>
      <c r="F21" s="22">
        <v>18849</v>
      </c>
      <c r="G21">
        <v>1</v>
      </c>
      <c r="H21" s="22" t="s">
        <v>651</v>
      </c>
      <c r="I21" s="22"/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2" t="s">
        <v>652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 s="23">
        <v>0</v>
      </c>
      <c r="AB21">
        <v>0</v>
      </c>
      <c r="AC21">
        <v>0</v>
      </c>
      <c r="AE21">
        <v>0</v>
      </c>
      <c r="AF21" s="22"/>
      <c r="AG21">
        <v>28</v>
      </c>
      <c r="AH21">
        <v>15</v>
      </c>
      <c r="AI21">
        <v>15</v>
      </c>
      <c r="AJ21" s="24">
        <v>2</v>
      </c>
      <c r="AK21" s="25">
        <v>60.375342465753427</v>
      </c>
      <c r="AL21">
        <v>1</v>
      </c>
      <c r="AN21" s="26">
        <v>1</v>
      </c>
      <c r="AO21" s="24">
        <v>1</v>
      </c>
      <c r="AP21" s="27">
        <v>8</v>
      </c>
      <c r="AQ21" s="27">
        <v>1</v>
      </c>
      <c r="AR21" s="29">
        <v>41208</v>
      </c>
      <c r="AS21" s="22" t="s">
        <v>1729</v>
      </c>
      <c r="AT21" s="29">
        <v>41278</v>
      </c>
      <c r="AU21" s="27">
        <v>2.2666666666666702</v>
      </c>
      <c r="AV21" t="s">
        <v>101</v>
      </c>
      <c r="AW21" s="25">
        <v>0</v>
      </c>
      <c r="AX21">
        <v>0.39</v>
      </c>
      <c r="AY21">
        <v>17.07</v>
      </c>
      <c r="AZ21">
        <v>0.63</v>
      </c>
      <c r="BA21">
        <v>20.81</v>
      </c>
      <c r="BB21" s="27" t="s">
        <v>1729</v>
      </c>
      <c r="BC21" s="27" t="s">
        <v>1729</v>
      </c>
      <c r="BE21">
        <v>1.42</v>
      </c>
      <c r="BF21">
        <v>13.4</v>
      </c>
      <c r="BG21">
        <v>0</v>
      </c>
      <c r="BI21" s="28" t="s">
        <v>1729</v>
      </c>
      <c r="BJ21" s="28" t="s">
        <v>1729</v>
      </c>
      <c r="BK21">
        <v>0.24</v>
      </c>
      <c r="BL21">
        <v>3.7399999999999984</v>
      </c>
      <c r="BM21">
        <v>3.4999999999999982</v>
      </c>
      <c r="BN21">
        <v>1.0299999999999998</v>
      </c>
      <c r="BO21">
        <v>-3.67</v>
      </c>
      <c r="BP21">
        <v>-4.6999999999999993</v>
      </c>
      <c r="BR21" s="24">
        <v>0</v>
      </c>
      <c r="BS21" s="24">
        <v>0.49999999999999989</v>
      </c>
      <c r="BT21" s="24">
        <v>0.16</v>
      </c>
      <c r="BU21" s="24">
        <v>-1.8200000000000003</v>
      </c>
      <c r="BV21" s="24">
        <v>1</v>
      </c>
      <c r="BW21" s="24" t="s">
        <v>1729</v>
      </c>
      <c r="BX21" s="24">
        <v>1</v>
      </c>
      <c r="BY21" s="25">
        <v>0</v>
      </c>
      <c r="BZ21" s="24">
        <v>0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7.7669902912621378</v>
      </c>
      <c r="CG21">
        <v>0.9700000000000002</v>
      </c>
      <c r="CH21">
        <v>0</v>
      </c>
      <c r="CI21" t="s">
        <v>1729</v>
      </c>
      <c r="CJ21">
        <v>1</v>
      </c>
    </row>
    <row r="22" spans="1:88" x14ac:dyDescent="0.2">
      <c r="A22">
        <v>224</v>
      </c>
      <c r="C22" t="s">
        <v>94</v>
      </c>
      <c r="F22" s="22">
        <v>17639</v>
      </c>
      <c r="G22">
        <v>0</v>
      </c>
      <c r="H22" s="22"/>
      <c r="I22" s="22"/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2" t="s">
        <v>672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 s="23">
        <v>1</v>
      </c>
      <c r="AB22">
        <v>0</v>
      </c>
      <c r="AC22">
        <v>0</v>
      </c>
      <c r="AE22">
        <v>0</v>
      </c>
      <c r="AF22" s="22"/>
      <c r="AG22">
        <v>30</v>
      </c>
      <c r="AI22">
        <v>15</v>
      </c>
      <c r="AJ22" s="24">
        <v>1</v>
      </c>
      <c r="AK22" s="25">
        <v>63.493150684931507</v>
      </c>
      <c r="AL22">
        <v>1</v>
      </c>
      <c r="AN22" s="26">
        <v>1</v>
      </c>
      <c r="AO22" s="24">
        <v>1</v>
      </c>
      <c r="AP22" s="27">
        <v>8</v>
      </c>
      <c r="AQ22" s="27">
        <v>1</v>
      </c>
      <c r="AR22" s="29">
        <v>41152</v>
      </c>
      <c r="AS22" s="22" t="s">
        <v>1729</v>
      </c>
      <c r="AT22" s="29">
        <v>41250</v>
      </c>
      <c r="AU22" s="27">
        <v>3.2333333333333298</v>
      </c>
      <c r="AV22" t="s">
        <v>118</v>
      </c>
      <c r="AW22" s="25">
        <v>1</v>
      </c>
      <c r="AX22">
        <v>1.99</v>
      </c>
      <c r="AY22">
        <v>19.68</v>
      </c>
      <c r="AZ22">
        <v>2.34</v>
      </c>
      <c r="BA22">
        <v>19.52</v>
      </c>
      <c r="BB22" s="27" t="s">
        <v>1729</v>
      </c>
      <c r="BC22" s="27" t="s">
        <v>1729</v>
      </c>
      <c r="BE22">
        <v>4.13</v>
      </c>
      <c r="BF22">
        <v>16.559999999999999</v>
      </c>
      <c r="BI22" s="28" t="s">
        <v>1729</v>
      </c>
      <c r="BJ22" s="28" t="s">
        <v>1729</v>
      </c>
      <c r="BK22">
        <v>0.34999999999999987</v>
      </c>
      <c r="BL22">
        <v>-0.16000000000000014</v>
      </c>
      <c r="BM22">
        <v>-0.51</v>
      </c>
      <c r="BN22">
        <v>2.1399999999999997</v>
      </c>
      <c r="BO22">
        <v>-3.120000000000001</v>
      </c>
      <c r="BP22">
        <v>-5.2600000000000016</v>
      </c>
      <c r="BR22" s="24">
        <v>1</v>
      </c>
      <c r="BS22" s="24">
        <v>0.60999999999999988</v>
      </c>
      <c r="BT22" s="24">
        <v>0</v>
      </c>
      <c r="BU22" s="24">
        <v>0.48999999999999977</v>
      </c>
      <c r="BV22" s="24">
        <v>1</v>
      </c>
      <c r="BW22" s="24">
        <v>1</v>
      </c>
      <c r="BX22" s="24">
        <v>1</v>
      </c>
      <c r="BY22" s="25">
        <v>0</v>
      </c>
      <c r="BZ22" s="24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3.7383177570093462</v>
      </c>
      <c r="CG22">
        <v>-0.13999999999999968</v>
      </c>
      <c r="CH22">
        <v>0</v>
      </c>
      <c r="CI22" t="s">
        <v>1729</v>
      </c>
      <c r="CJ22">
        <v>1</v>
      </c>
    </row>
    <row r="23" spans="1:88" x14ac:dyDescent="0.2">
      <c r="A23">
        <v>231</v>
      </c>
      <c r="C23" t="s">
        <v>94</v>
      </c>
      <c r="F23" s="22">
        <v>14148</v>
      </c>
      <c r="G23">
        <v>1</v>
      </c>
      <c r="H23" s="22" t="s">
        <v>366</v>
      </c>
      <c r="I23" s="22"/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s="22" t="s">
        <v>689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 s="23">
        <v>1</v>
      </c>
      <c r="AB23">
        <v>0</v>
      </c>
      <c r="AC23">
        <v>0</v>
      </c>
      <c r="AE23">
        <v>0</v>
      </c>
      <c r="AF23" s="22"/>
      <c r="AG23">
        <v>26</v>
      </c>
      <c r="AI23">
        <v>13</v>
      </c>
      <c r="AJ23" s="24">
        <v>2</v>
      </c>
      <c r="AK23" s="25">
        <v>73.526027397260279</v>
      </c>
      <c r="AL23">
        <v>1</v>
      </c>
      <c r="AN23" s="26">
        <v>0</v>
      </c>
      <c r="AO23" s="24">
        <v>1</v>
      </c>
      <c r="AP23" s="27">
        <v>8</v>
      </c>
      <c r="AQ23" s="27">
        <v>1</v>
      </c>
      <c r="AR23" s="29">
        <v>41376</v>
      </c>
      <c r="AS23" s="22" t="s">
        <v>1729</v>
      </c>
      <c r="AT23" s="29">
        <v>41416</v>
      </c>
      <c r="AU23" s="27">
        <v>1.3333333333333299</v>
      </c>
      <c r="AV23" t="s">
        <v>101</v>
      </c>
      <c r="AW23" s="25">
        <v>0</v>
      </c>
      <c r="AX23">
        <v>0.89</v>
      </c>
      <c r="AY23">
        <v>19.84</v>
      </c>
      <c r="AZ23">
        <v>1.97</v>
      </c>
      <c r="BA23">
        <v>18.48</v>
      </c>
      <c r="BB23" s="27" t="s">
        <v>1729</v>
      </c>
      <c r="BC23" s="27" t="s">
        <v>1729</v>
      </c>
      <c r="BE23">
        <v>2.65</v>
      </c>
      <c r="BF23">
        <v>20.83</v>
      </c>
      <c r="BI23" s="28" t="s">
        <v>1729</v>
      </c>
      <c r="BJ23" s="28" t="s">
        <v>1729</v>
      </c>
      <c r="BK23">
        <v>1.08</v>
      </c>
      <c r="BL23">
        <v>-1.3599999999999994</v>
      </c>
      <c r="BM23">
        <v>-2.4399999999999995</v>
      </c>
      <c r="BN23">
        <v>1.7599999999999998</v>
      </c>
      <c r="BO23">
        <v>0.98999999999999844</v>
      </c>
      <c r="BP23">
        <v>-0.76999999999999957</v>
      </c>
      <c r="BR23" s="24">
        <v>1</v>
      </c>
      <c r="BS23" s="24">
        <v>-0.26000000000000023</v>
      </c>
      <c r="BT23" s="24">
        <v>-0.36</v>
      </c>
      <c r="BU23" s="24">
        <v>0.60999999999999988</v>
      </c>
      <c r="BV23" s="24">
        <v>1</v>
      </c>
      <c r="BW23" s="24">
        <v>0</v>
      </c>
      <c r="BX23" s="24">
        <v>1</v>
      </c>
      <c r="BY23" s="25">
        <v>0</v>
      </c>
      <c r="BZ23" s="24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4.5454545454545459</v>
      </c>
      <c r="CG23">
        <v>0.24000000000000021</v>
      </c>
      <c r="CH23">
        <v>0</v>
      </c>
      <c r="CI23" t="s">
        <v>1729</v>
      </c>
      <c r="CJ23">
        <v>1</v>
      </c>
    </row>
    <row r="24" spans="1:88" x14ac:dyDescent="0.2">
      <c r="A24">
        <v>240</v>
      </c>
      <c r="C24" t="s">
        <v>94</v>
      </c>
      <c r="F24" s="22">
        <v>10358</v>
      </c>
      <c r="G24">
        <v>1</v>
      </c>
      <c r="H24" s="22" t="s">
        <v>425</v>
      </c>
      <c r="I24" s="22"/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s="22" t="s">
        <v>706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 s="23">
        <v>0</v>
      </c>
      <c r="AB24">
        <v>0</v>
      </c>
      <c r="AC24">
        <v>0</v>
      </c>
      <c r="AE24">
        <v>0</v>
      </c>
      <c r="AF24" s="22"/>
      <c r="AI24">
        <v>14</v>
      </c>
      <c r="AJ24" s="24">
        <v>2</v>
      </c>
      <c r="AK24" s="25">
        <v>81.282191780821918</v>
      </c>
      <c r="AL24">
        <v>1</v>
      </c>
      <c r="AN24" s="26">
        <v>0</v>
      </c>
      <c r="AO24" s="24">
        <v>1</v>
      </c>
      <c r="AP24" s="27">
        <v>8</v>
      </c>
      <c r="AQ24" s="27">
        <v>1</v>
      </c>
      <c r="AR24" s="22">
        <v>40459</v>
      </c>
      <c r="AS24" s="22" t="s">
        <v>1729</v>
      </c>
      <c r="AT24" s="22">
        <v>40575</v>
      </c>
      <c r="AU24" s="27">
        <v>3.7666666666666702</v>
      </c>
      <c r="AV24" t="s">
        <v>101</v>
      </c>
      <c r="AW24" s="25">
        <v>0</v>
      </c>
      <c r="AX24" s="27">
        <v>0.82</v>
      </c>
      <c r="AY24" s="27">
        <v>11.59</v>
      </c>
      <c r="AZ24" s="27">
        <v>0.84399999999999997</v>
      </c>
      <c r="BA24" s="27">
        <v>14.72</v>
      </c>
      <c r="BB24" s="27" t="s">
        <v>1729</v>
      </c>
      <c r="BC24" s="27" t="s">
        <v>1729</v>
      </c>
      <c r="BD24" s="27"/>
      <c r="BE24">
        <v>2.75</v>
      </c>
      <c r="BF24">
        <v>17.61</v>
      </c>
      <c r="BH24" s="28"/>
      <c r="BI24" s="28" t="s">
        <v>1729</v>
      </c>
      <c r="BJ24" s="28" t="s">
        <v>1729</v>
      </c>
      <c r="BK24">
        <v>2.4000000000000021E-2</v>
      </c>
      <c r="BL24">
        <v>3.1300000000000008</v>
      </c>
      <c r="BM24">
        <v>3.1060000000000008</v>
      </c>
      <c r="BN24">
        <v>1.9300000000000002</v>
      </c>
      <c r="BO24">
        <v>6.02</v>
      </c>
      <c r="BP24">
        <v>4.09</v>
      </c>
      <c r="BR24" s="24">
        <v>1</v>
      </c>
      <c r="BS24" s="24">
        <v>-1.4000000000000004</v>
      </c>
      <c r="BT24" s="24">
        <v>-0.73000000000000009</v>
      </c>
      <c r="BU24" s="24">
        <v>0.16399999999999992</v>
      </c>
      <c r="BV24" s="24">
        <v>1</v>
      </c>
      <c r="BW24" s="24">
        <v>1</v>
      </c>
      <c r="BX24" s="24">
        <v>1</v>
      </c>
      <c r="BY24" s="25">
        <v>0</v>
      </c>
      <c r="BZ24" s="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4.1450777202072535</v>
      </c>
      <c r="CG24">
        <v>6.999999999999984E-2</v>
      </c>
      <c r="CH24">
        <v>0</v>
      </c>
      <c r="CI24" t="s">
        <v>1729</v>
      </c>
      <c r="CJ24">
        <v>1</v>
      </c>
    </row>
    <row r="25" spans="1:88" x14ac:dyDescent="0.2">
      <c r="A25">
        <v>241</v>
      </c>
      <c r="C25" t="s">
        <v>94</v>
      </c>
      <c r="F25" s="22">
        <v>10358</v>
      </c>
      <c r="G25">
        <v>1</v>
      </c>
      <c r="H25" s="22" t="s">
        <v>425</v>
      </c>
      <c r="I25" s="22"/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s="22" t="s">
        <v>706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 s="23">
        <v>0</v>
      </c>
      <c r="AB25">
        <v>0</v>
      </c>
      <c r="AC25">
        <v>0</v>
      </c>
      <c r="AE25">
        <v>0</v>
      </c>
      <c r="AF25" s="22"/>
      <c r="AI25">
        <v>14</v>
      </c>
      <c r="AJ25" s="24">
        <v>2</v>
      </c>
      <c r="AK25" s="25">
        <v>81.282191780821918</v>
      </c>
      <c r="AL25">
        <v>1</v>
      </c>
      <c r="AN25" s="26">
        <v>1</v>
      </c>
      <c r="AO25" s="24">
        <v>1</v>
      </c>
      <c r="AP25" s="27">
        <v>8</v>
      </c>
      <c r="AQ25" s="27">
        <v>1</v>
      </c>
      <c r="AR25" s="22">
        <v>40459</v>
      </c>
      <c r="AS25" s="22" t="s">
        <v>1729</v>
      </c>
      <c r="AT25" s="22">
        <v>40575</v>
      </c>
      <c r="AU25" s="27">
        <v>3.7666666666666702</v>
      </c>
      <c r="AV25" t="s">
        <v>101</v>
      </c>
      <c r="AW25" s="25">
        <v>0</v>
      </c>
      <c r="AX25" s="27">
        <v>1.55</v>
      </c>
      <c r="AY25" s="27">
        <v>10.97</v>
      </c>
      <c r="AZ25" s="27">
        <v>0.68</v>
      </c>
      <c r="BA25" s="27">
        <v>19.559999999999999</v>
      </c>
      <c r="BB25" s="27" t="s">
        <v>1729</v>
      </c>
      <c r="BC25" s="27" t="s">
        <v>1729</v>
      </c>
      <c r="BD25" s="27"/>
      <c r="BE25">
        <v>4.1500000000000004</v>
      </c>
      <c r="BF25">
        <v>15.84</v>
      </c>
      <c r="BH25" s="28"/>
      <c r="BI25" s="28" t="s">
        <v>1729</v>
      </c>
      <c r="BJ25" s="28" t="s">
        <v>1729</v>
      </c>
      <c r="BK25">
        <v>-0.87</v>
      </c>
      <c r="BL25">
        <v>8.5899999999999981</v>
      </c>
      <c r="BM25">
        <v>9.4599999999999973</v>
      </c>
      <c r="BN25">
        <v>2.6000000000000005</v>
      </c>
      <c r="BO25">
        <v>4.8699999999999992</v>
      </c>
      <c r="BP25">
        <v>2.2699999999999996</v>
      </c>
      <c r="BR25" s="24">
        <v>0</v>
      </c>
      <c r="BS25" s="24">
        <v>1.4000000000000004</v>
      </c>
      <c r="BT25" s="24">
        <v>0.73000000000000009</v>
      </c>
      <c r="BU25" s="24">
        <v>-0.16399999999999992</v>
      </c>
      <c r="BV25" s="24">
        <v>1</v>
      </c>
      <c r="BW25" s="24" t="s">
        <v>1729</v>
      </c>
      <c r="BX25" s="24">
        <v>1</v>
      </c>
      <c r="BY25" s="25">
        <v>0</v>
      </c>
      <c r="BZ25" s="24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3.0769230769230762</v>
      </c>
      <c r="CG25">
        <v>-0.60000000000000053</v>
      </c>
      <c r="CH25">
        <v>0</v>
      </c>
      <c r="CI25" t="s">
        <v>1729</v>
      </c>
      <c r="CJ25">
        <v>1</v>
      </c>
    </row>
    <row r="26" spans="1:88" x14ac:dyDescent="0.2">
      <c r="A26">
        <v>245</v>
      </c>
      <c r="C26" t="s">
        <v>94</v>
      </c>
      <c r="F26" s="22">
        <v>15235</v>
      </c>
      <c r="G26">
        <v>0</v>
      </c>
      <c r="H26" s="22"/>
      <c r="I26" s="22"/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2" t="s">
        <v>714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 s="23">
        <v>0</v>
      </c>
      <c r="AB26">
        <v>0</v>
      </c>
      <c r="AC26">
        <v>0</v>
      </c>
      <c r="AE26">
        <v>0</v>
      </c>
      <c r="AF26" s="22" t="s">
        <v>715</v>
      </c>
      <c r="AI26">
        <v>8</v>
      </c>
      <c r="AJ26" s="24">
        <v>2</v>
      </c>
      <c r="AK26" s="25">
        <v>69.435616438356163</v>
      </c>
      <c r="AL26">
        <v>1</v>
      </c>
      <c r="AN26" s="26">
        <v>0</v>
      </c>
      <c r="AO26" s="24">
        <v>1</v>
      </c>
      <c r="AP26" s="27">
        <v>8</v>
      </c>
      <c r="AQ26" s="27">
        <v>1</v>
      </c>
      <c r="AR26" s="29">
        <v>40949</v>
      </c>
      <c r="AS26" s="22" t="s">
        <v>1729</v>
      </c>
      <c r="AT26" s="29">
        <v>41038</v>
      </c>
      <c r="AU26" s="27">
        <v>2.9666666666666699</v>
      </c>
      <c r="AV26" t="s">
        <v>101</v>
      </c>
      <c r="AW26" s="25">
        <v>0</v>
      </c>
      <c r="AX26">
        <v>0.32</v>
      </c>
      <c r="AY26">
        <v>22.18</v>
      </c>
      <c r="AZ26">
        <v>2.77</v>
      </c>
      <c r="BA26">
        <v>21.44</v>
      </c>
      <c r="BB26" s="27" t="s">
        <v>1729</v>
      </c>
      <c r="BC26" s="27" t="s">
        <v>1729</v>
      </c>
      <c r="BE26">
        <v>2.06</v>
      </c>
      <c r="BF26">
        <v>12.99</v>
      </c>
      <c r="BI26" s="28" t="s">
        <v>1729</v>
      </c>
      <c r="BJ26" s="28" t="s">
        <v>1729</v>
      </c>
      <c r="BK26">
        <v>2.4500000000000002</v>
      </c>
      <c r="BL26">
        <v>-0.73999999999999844</v>
      </c>
      <c r="BM26">
        <v>-3.1899999999999986</v>
      </c>
      <c r="BN26">
        <v>1.74</v>
      </c>
      <c r="BO26">
        <v>-9.19</v>
      </c>
      <c r="BP26">
        <v>-10.93</v>
      </c>
      <c r="BR26" s="24">
        <v>1</v>
      </c>
      <c r="BS26" s="24">
        <v>0.68000000000000016</v>
      </c>
      <c r="BT26" s="24">
        <v>-0.87999999999999989</v>
      </c>
      <c r="BU26" s="24">
        <v>0.70000000000000018</v>
      </c>
      <c r="BV26" s="24">
        <v>1</v>
      </c>
      <c r="BW26" s="24">
        <v>0</v>
      </c>
      <c r="BX26" s="24">
        <v>1</v>
      </c>
      <c r="BY26" s="25">
        <v>0</v>
      </c>
      <c r="BZ26" s="24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4.5977011494252871</v>
      </c>
      <c r="CG26">
        <v>0.26</v>
      </c>
      <c r="CH26">
        <v>0</v>
      </c>
      <c r="CI26" t="s">
        <v>1729</v>
      </c>
      <c r="CJ26">
        <v>1</v>
      </c>
    </row>
    <row r="27" spans="1:88" x14ac:dyDescent="0.2">
      <c r="A27">
        <v>256</v>
      </c>
      <c r="C27" t="s">
        <v>94</v>
      </c>
      <c r="F27" s="22">
        <v>15245</v>
      </c>
      <c r="G27">
        <v>1</v>
      </c>
      <c r="H27" s="22" t="s">
        <v>738</v>
      </c>
      <c r="I27" s="22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2" t="s">
        <v>739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 s="23">
        <v>1</v>
      </c>
      <c r="AB27">
        <v>0</v>
      </c>
      <c r="AC27">
        <v>0</v>
      </c>
      <c r="AE27">
        <v>0</v>
      </c>
      <c r="AF27" s="22"/>
      <c r="AI27">
        <v>12</v>
      </c>
      <c r="AJ27" s="24">
        <v>2</v>
      </c>
      <c r="AK27" s="25">
        <v>69.128767123287673</v>
      </c>
      <c r="AL27">
        <v>1</v>
      </c>
      <c r="AN27" s="26">
        <v>1</v>
      </c>
      <c r="AO27" s="24">
        <v>1</v>
      </c>
      <c r="AP27" s="27">
        <v>8</v>
      </c>
      <c r="AQ27" s="27">
        <v>1</v>
      </c>
      <c r="AR27" s="29">
        <v>40844</v>
      </c>
      <c r="AS27" s="22" t="s">
        <v>1729</v>
      </c>
      <c r="AT27" s="29">
        <v>41024</v>
      </c>
      <c r="AU27" s="27">
        <v>5.9</v>
      </c>
      <c r="AV27" t="s">
        <v>118</v>
      </c>
      <c r="AW27" s="25">
        <v>1</v>
      </c>
      <c r="AX27">
        <v>1.01</v>
      </c>
      <c r="AY27">
        <v>27.32</v>
      </c>
      <c r="AZ27">
        <v>1.36</v>
      </c>
      <c r="BA27">
        <v>29.62</v>
      </c>
      <c r="BB27" s="27" t="s">
        <v>1729</v>
      </c>
      <c r="BC27" s="27" t="s">
        <v>1729</v>
      </c>
      <c r="BE27">
        <v>2.89</v>
      </c>
      <c r="BF27">
        <v>27.01</v>
      </c>
      <c r="BI27" s="28" t="s">
        <v>1729</v>
      </c>
      <c r="BJ27" s="28" t="s">
        <v>1729</v>
      </c>
      <c r="BK27">
        <v>0.35000000000000009</v>
      </c>
      <c r="BL27">
        <v>2.3000000000000007</v>
      </c>
      <c r="BM27">
        <v>1.9500000000000006</v>
      </c>
      <c r="BN27">
        <v>1.8800000000000001</v>
      </c>
      <c r="BO27">
        <v>-0.30999999999999872</v>
      </c>
      <c r="BP27">
        <v>-2.1899999999999977</v>
      </c>
      <c r="BR27" s="24">
        <v>1</v>
      </c>
      <c r="BS27" s="24">
        <v>0.30000000000000027</v>
      </c>
      <c r="BT27" s="24">
        <v>-0.8899999999999999</v>
      </c>
      <c r="BU27" s="24">
        <v>-0.20999999999999996</v>
      </c>
      <c r="BV27" s="24">
        <v>1</v>
      </c>
      <c r="BW27" s="24">
        <v>1</v>
      </c>
      <c r="BX27" s="24">
        <v>1</v>
      </c>
      <c r="BY27" s="25">
        <v>0</v>
      </c>
      <c r="BZ27" s="24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4.2553191489361701</v>
      </c>
      <c r="CG27">
        <v>0.11999999999999988</v>
      </c>
      <c r="CH27">
        <v>0</v>
      </c>
      <c r="CI27" t="s">
        <v>1729</v>
      </c>
      <c r="CJ27">
        <v>1</v>
      </c>
    </row>
    <row r="28" spans="1:88" x14ac:dyDescent="0.2">
      <c r="A28">
        <v>268</v>
      </c>
      <c r="C28" t="s">
        <v>94</v>
      </c>
      <c r="F28" s="22">
        <v>17170</v>
      </c>
      <c r="G28">
        <v>0</v>
      </c>
      <c r="H28" s="22"/>
      <c r="I28" s="22"/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2" t="s">
        <v>714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 s="23">
        <v>0</v>
      </c>
      <c r="AB28">
        <v>0</v>
      </c>
      <c r="AC28">
        <v>0</v>
      </c>
      <c r="AE28">
        <v>0</v>
      </c>
      <c r="AF28" s="22"/>
      <c r="AI28">
        <v>20</v>
      </c>
      <c r="AJ28" s="24">
        <v>2</v>
      </c>
      <c r="AK28" s="25">
        <v>64.479452054794521</v>
      </c>
      <c r="AL28">
        <v>1</v>
      </c>
      <c r="AN28" s="26">
        <v>1</v>
      </c>
      <c r="AO28" s="24">
        <v>1</v>
      </c>
      <c r="AP28" s="27">
        <v>8</v>
      </c>
      <c r="AQ28" s="27">
        <v>1</v>
      </c>
      <c r="AR28" s="29">
        <v>41047</v>
      </c>
      <c r="AS28" s="22" t="s">
        <v>1729</v>
      </c>
      <c r="AT28" s="29">
        <v>41108</v>
      </c>
      <c r="AU28" s="27">
        <v>2</v>
      </c>
      <c r="AV28" t="s">
        <v>118</v>
      </c>
      <c r="AW28" s="25">
        <v>1</v>
      </c>
      <c r="AX28">
        <v>1.51</v>
      </c>
      <c r="AY28">
        <v>16.93</v>
      </c>
      <c r="AZ28">
        <v>2.0499999999999998</v>
      </c>
      <c r="BA28">
        <v>12.78</v>
      </c>
      <c r="BB28" s="27" t="s">
        <v>1729</v>
      </c>
      <c r="BC28" s="27" t="s">
        <v>1729</v>
      </c>
      <c r="BE28">
        <v>3.58</v>
      </c>
      <c r="BF28">
        <v>18.72</v>
      </c>
      <c r="BI28" s="28" t="s">
        <v>1729</v>
      </c>
      <c r="BJ28" s="28" t="s">
        <v>1729</v>
      </c>
      <c r="BK28">
        <v>0.53999999999999981</v>
      </c>
      <c r="BL28">
        <v>-4.1500000000000004</v>
      </c>
      <c r="BM28">
        <v>-4.6900000000000004</v>
      </c>
      <c r="BN28">
        <v>2.0700000000000003</v>
      </c>
      <c r="BO28">
        <v>1.7899999999999991</v>
      </c>
      <c r="BP28">
        <v>-0.28000000000000114</v>
      </c>
      <c r="BR28" s="24">
        <v>1</v>
      </c>
      <c r="BS28" s="24">
        <v>0.41999999999999993</v>
      </c>
      <c r="BT28" s="24">
        <v>-0.14999999999999991</v>
      </c>
      <c r="BU28" s="24">
        <v>-0.22999999999999998</v>
      </c>
      <c r="BV28" s="24">
        <v>1</v>
      </c>
      <c r="BW28" s="24">
        <v>0</v>
      </c>
      <c r="BX28" s="24">
        <v>1</v>
      </c>
      <c r="BY28" s="25">
        <v>0</v>
      </c>
      <c r="BZ28" s="24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3.8647342995169076</v>
      </c>
      <c r="CG28">
        <v>-7.0000000000000284E-2</v>
      </c>
      <c r="CH28">
        <v>0</v>
      </c>
      <c r="CI28" t="s">
        <v>1729</v>
      </c>
      <c r="CJ28">
        <v>1</v>
      </c>
    </row>
    <row r="29" spans="1:88" x14ac:dyDescent="0.2">
      <c r="A29">
        <v>278</v>
      </c>
      <c r="C29" t="s">
        <v>94</v>
      </c>
      <c r="F29" s="22">
        <v>18505</v>
      </c>
      <c r="G29">
        <v>1</v>
      </c>
      <c r="H29" s="22" t="s">
        <v>780</v>
      </c>
      <c r="I29" s="22"/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s="22" t="s">
        <v>781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 s="23">
        <v>1</v>
      </c>
      <c r="AB29">
        <v>0</v>
      </c>
      <c r="AC29">
        <v>0</v>
      </c>
      <c r="AE29">
        <v>0</v>
      </c>
      <c r="AF29" s="22"/>
      <c r="AI29">
        <v>15</v>
      </c>
      <c r="AJ29" s="24">
        <v>1</v>
      </c>
      <c r="AK29" s="25">
        <v>61.134246575342466</v>
      </c>
      <c r="AL29">
        <v>1</v>
      </c>
      <c r="AN29" s="26">
        <v>0</v>
      </c>
      <c r="AO29" s="24">
        <v>1</v>
      </c>
      <c r="AP29" s="27">
        <v>8</v>
      </c>
      <c r="AQ29" s="27">
        <v>1</v>
      </c>
      <c r="AR29" s="29">
        <v>41145</v>
      </c>
      <c r="AS29" s="22" t="s">
        <v>1729</v>
      </c>
      <c r="AT29" s="29">
        <v>41248</v>
      </c>
      <c r="AU29" s="27">
        <v>3.3666666666666698</v>
      </c>
      <c r="AV29" t="s">
        <v>101</v>
      </c>
      <c r="AW29" s="25">
        <v>0</v>
      </c>
      <c r="AX29">
        <v>-0.81</v>
      </c>
      <c r="AY29">
        <v>17.03</v>
      </c>
      <c r="AZ29">
        <v>2.27</v>
      </c>
      <c r="BA29">
        <v>20.84</v>
      </c>
      <c r="BB29" s="27" t="s">
        <v>1729</v>
      </c>
      <c r="BC29" s="27" t="s">
        <v>1729</v>
      </c>
      <c r="BE29">
        <v>2.92</v>
      </c>
      <c r="BF29">
        <v>15.08</v>
      </c>
      <c r="BI29" s="28" t="s">
        <v>1729</v>
      </c>
      <c r="BJ29" s="28" t="s">
        <v>1729</v>
      </c>
      <c r="BK29">
        <v>3.08</v>
      </c>
      <c r="BL29">
        <v>3.8099999999999987</v>
      </c>
      <c r="BM29">
        <v>0.72999999999999865</v>
      </c>
      <c r="BN29">
        <v>3.73</v>
      </c>
      <c r="BO29">
        <v>-1.9500000000000011</v>
      </c>
      <c r="BP29">
        <v>-5.68</v>
      </c>
      <c r="BR29" s="24">
        <v>1</v>
      </c>
      <c r="BS29" s="24">
        <v>0.77</v>
      </c>
      <c r="BT29" s="24">
        <v>-2.1</v>
      </c>
      <c r="BU29" s="24">
        <v>-1.5299999999999998</v>
      </c>
      <c r="BV29" s="24">
        <v>0</v>
      </c>
      <c r="BW29" s="24">
        <v>0</v>
      </c>
      <c r="BX29" s="24">
        <v>1</v>
      </c>
      <c r="BY29" s="25">
        <v>0</v>
      </c>
      <c r="BZ29" s="24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2.1447721179624666</v>
      </c>
      <c r="CG29">
        <v>-1.73</v>
      </c>
      <c r="CH29">
        <v>1</v>
      </c>
      <c r="CI29">
        <v>1</v>
      </c>
      <c r="CJ29">
        <v>1</v>
      </c>
    </row>
    <row r="30" spans="1:88" x14ac:dyDescent="0.2">
      <c r="A30">
        <v>363</v>
      </c>
      <c r="C30" t="s">
        <v>94</v>
      </c>
      <c r="F30" s="22">
        <v>18062</v>
      </c>
      <c r="G30">
        <v>1</v>
      </c>
      <c r="H30" s="22" t="s">
        <v>920</v>
      </c>
      <c r="I30" s="22"/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2" t="s">
        <v>469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 s="23">
        <v>0</v>
      </c>
      <c r="AB30">
        <v>0</v>
      </c>
      <c r="AC30">
        <v>0</v>
      </c>
      <c r="AE30">
        <v>0</v>
      </c>
      <c r="AF30" s="22"/>
      <c r="AG30">
        <v>19</v>
      </c>
      <c r="AH30">
        <v>7.5</v>
      </c>
      <c r="AI30">
        <v>11</v>
      </c>
      <c r="AJ30" s="24">
        <v>2</v>
      </c>
      <c r="AK30" s="25">
        <v>58.986301369863014</v>
      </c>
      <c r="AL30">
        <v>1</v>
      </c>
      <c r="AN30" s="26">
        <v>1</v>
      </c>
      <c r="AO30" s="24">
        <v>1</v>
      </c>
      <c r="AP30" s="27">
        <v>8</v>
      </c>
      <c r="AQ30" s="27">
        <v>1</v>
      </c>
      <c r="AR30" s="29">
        <v>39906</v>
      </c>
      <c r="AS30" s="22" t="s">
        <v>1729</v>
      </c>
      <c r="AT30" s="29">
        <v>39965</v>
      </c>
      <c r="AU30" s="27">
        <v>1.93333333333333</v>
      </c>
      <c r="AV30" t="s">
        <v>118</v>
      </c>
      <c r="AW30" s="25">
        <v>1</v>
      </c>
      <c r="AX30">
        <v>3.03</v>
      </c>
      <c r="AY30">
        <v>16.61</v>
      </c>
      <c r="AZ30">
        <v>3.33</v>
      </c>
      <c r="BA30">
        <v>17.11</v>
      </c>
      <c r="BB30" s="27" t="s">
        <v>1729</v>
      </c>
      <c r="BC30" s="27" t="s">
        <v>1729</v>
      </c>
      <c r="BE30">
        <v>3.55</v>
      </c>
      <c r="BF30">
        <v>17.46</v>
      </c>
      <c r="BI30" s="28" t="s">
        <v>1729</v>
      </c>
      <c r="BJ30" s="28" t="s">
        <v>1729</v>
      </c>
      <c r="BK30">
        <v>0.30000000000000027</v>
      </c>
      <c r="BL30">
        <v>0.5</v>
      </c>
      <c r="BM30">
        <v>0.19999999999999973</v>
      </c>
      <c r="BN30">
        <v>0.52</v>
      </c>
      <c r="BO30">
        <v>0.85000000000000142</v>
      </c>
      <c r="BP30">
        <v>0.33000000000000007</v>
      </c>
      <c r="BR30" s="24">
        <v>1</v>
      </c>
      <c r="BS30" s="24">
        <v>-0.79</v>
      </c>
      <c r="BT30" s="24">
        <v>-2.2600000000000002</v>
      </c>
      <c r="BU30" s="24">
        <v>-1.3399999999999999</v>
      </c>
      <c r="BV30" s="24">
        <v>0</v>
      </c>
      <c r="BW30" s="24">
        <v>1</v>
      </c>
      <c r="BX30" s="24">
        <v>0</v>
      </c>
      <c r="BY30" s="25">
        <v>0</v>
      </c>
      <c r="BZ30" s="24">
        <v>0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15.384615384615383</v>
      </c>
      <c r="CG30">
        <v>1.48</v>
      </c>
      <c r="CH30">
        <v>1</v>
      </c>
      <c r="CI30" t="s">
        <v>1729</v>
      </c>
      <c r="CJ30" t="s">
        <v>1729</v>
      </c>
    </row>
    <row r="31" spans="1:88" x14ac:dyDescent="0.2">
      <c r="A31">
        <v>368</v>
      </c>
      <c r="C31" t="s">
        <v>94</v>
      </c>
      <c r="F31" s="22">
        <v>32641</v>
      </c>
      <c r="G31">
        <v>1</v>
      </c>
      <c r="H31" s="22" t="s">
        <v>939</v>
      </c>
      <c r="I31" s="22"/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2" t="s">
        <v>940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 s="23">
        <v>0</v>
      </c>
      <c r="AB31">
        <v>0</v>
      </c>
      <c r="AC31">
        <v>1</v>
      </c>
      <c r="AD31" t="s">
        <v>941</v>
      </c>
      <c r="AE31">
        <v>0</v>
      </c>
      <c r="AF31" s="22"/>
      <c r="AI31">
        <v>10</v>
      </c>
      <c r="AJ31" s="24">
        <v>2</v>
      </c>
      <c r="AK31" s="25">
        <v>19.967123287671232</v>
      </c>
      <c r="AL31">
        <v>1</v>
      </c>
      <c r="AN31" s="26">
        <v>0</v>
      </c>
      <c r="AO31" s="24">
        <v>1</v>
      </c>
      <c r="AP31" s="27">
        <v>6</v>
      </c>
      <c r="AQ31" s="27">
        <v>1</v>
      </c>
      <c r="AR31" s="22">
        <v>40036</v>
      </c>
      <c r="AS31" s="22" t="s">
        <v>1729</v>
      </c>
      <c r="AT31" s="22">
        <v>40134</v>
      </c>
      <c r="AU31" s="27">
        <v>3.2</v>
      </c>
      <c r="AV31" t="s">
        <v>101</v>
      </c>
      <c r="AW31" s="25">
        <v>0</v>
      </c>
      <c r="AX31" s="27">
        <v>2.65</v>
      </c>
      <c r="AY31" s="27">
        <v>14.66</v>
      </c>
      <c r="AZ31" s="27">
        <v>2.94</v>
      </c>
      <c r="BA31" s="27">
        <v>13.65</v>
      </c>
      <c r="BB31" s="27" t="s">
        <v>1729</v>
      </c>
      <c r="BC31" s="27" t="s">
        <v>1729</v>
      </c>
      <c r="BD31" s="27"/>
      <c r="BE31">
        <v>3.36</v>
      </c>
      <c r="BF31">
        <v>13.92</v>
      </c>
      <c r="BH31" s="28" t="s">
        <v>942</v>
      </c>
      <c r="BI31" s="28" t="s">
        <v>1729</v>
      </c>
      <c r="BJ31" s="28" t="s">
        <v>1729</v>
      </c>
      <c r="BK31">
        <v>0.29000000000000004</v>
      </c>
      <c r="BL31">
        <v>-1.0099999999999998</v>
      </c>
      <c r="BM31">
        <v>-1.2999999999999998</v>
      </c>
      <c r="BN31">
        <v>0.71</v>
      </c>
      <c r="BO31">
        <v>-0.74000000000000021</v>
      </c>
      <c r="BP31">
        <v>-1.4499999999999993</v>
      </c>
      <c r="BR31" s="24">
        <v>1</v>
      </c>
      <c r="BS31" s="24">
        <v>-1.6400000000000001</v>
      </c>
      <c r="BT31" s="24">
        <v>-1.8599999999999999</v>
      </c>
      <c r="BU31" s="24">
        <v>-1.3400000000000003</v>
      </c>
      <c r="BV31" s="24">
        <v>0</v>
      </c>
      <c r="BW31" s="24">
        <v>1</v>
      </c>
      <c r="BX31" s="24">
        <v>0</v>
      </c>
      <c r="BY31" s="25">
        <v>0</v>
      </c>
      <c r="BZ31" s="24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8.4507042253521139</v>
      </c>
      <c r="CG31">
        <v>0.79</v>
      </c>
      <c r="CH31">
        <v>0</v>
      </c>
      <c r="CI31" t="s">
        <v>1729</v>
      </c>
      <c r="CJ31" t="s">
        <v>1729</v>
      </c>
    </row>
    <row r="32" spans="1:88" x14ac:dyDescent="0.2">
      <c r="A32">
        <v>374</v>
      </c>
      <c r="C32" t="s">
        <v>94</v>
      </c>
      <c r="F32" s="22">
        <v>32184</v>
      </c>
      <c r="G32">
        <v>0</v>
      </c>
      <c r="H32" s="22"/>
      <c r="I32" s="22"/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2" t="s">
        <v>889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 s="23">
        <v>0</v>
      </c>
      <c r="AB32">
        <v>0</v>
      </c>
      <c r="AC32">
        <v>0</v>
      </c>
      <c r="AE32">
        <v>0</v>
      </c>
      <c r="AF32" s="22"/>
      <c r="AH32">
        <v>7</v>
      </c>
      <c r="AI32">
        <v>7</v>
      </c>
      <c r="AJ32" s="24">
        <v>1</v>
      </c>
      <c r="AK32" s="25">
        <v>23.079452054794519</v>
      </c>
      <c r="AL32">
        <v>1</v>
      </c>
      <c r="AN32" s="26">
        <v>0</v>
      </c>
      <c r="AO32" s="24">
        <v>1</v>
      </c>
      <c r="AP32" s="27">
        <v>8</v>
      </c>
      <c r="AQ32" s="27">
        <v>1</v>
      </c>
      <c r="AR32" s="29">
        <v>40729</v>
      </c>
      <c r="AS32" s="22" t="s">
        <v>1729</v>
      </c>
      <c r="AT32" s="29">
        <v>40758</v>
      </c>
      <c r="AU32" s="27">
        <v>0.93333333333333302</v>
      </c>
      <c r="AV32" t="s">
        <v>101</v>
      </c>
      <c r="AW32" s="25">
        <v>0</v>
      </c>
      <c r="AX32">
        <v>0.6</v>
      </c>
      <c r="AY32">
        <v>13.41</v>
      </c>
      <c r="AZ32">
        <v>1.8</v>
      </c>
      <c r="BA32">
        <v>15.16</v>
      </c>
      <c r="BB32" s="27" t="s">
        <v>1729</v>
      </c>
      <c r="BC32" s="27" t="s">
        <v>1729</v>
      </c>
      <c r="BE32">
        <v>2.68</v>
      </c>
      <c r="BF32">
        <v>16.84</v>
      </c>
      <c r="BI32" s="28" t="s">
        <v>1729</v>
      </c>
      <c r="BJ32" s="28" t="s">
        <v>1729</v>
      </c>
      <c r="BK32">
        <v>1.2000000000000002</v>
      </c>
      <c r="BL32">
        <v>1.75</v>
      </c>
      <c r="BM32">
        <v>0.54999999999999982</v>
      </c>
      <c r="BN32">
        <v>2.08</v>
      </c>
      <c r="BO32">
        <v>3.4299999999999997</v>
      </c>
      <c r="BP32">
        <v>1.3499999999999996</v>
      </c>
      <c r="BR32" s="24">
        <v>1</v>
      </c>
      <c r="BS32" s="24">
        <v>0.17000000000000037</v>
      </c>
      <c r="BT32" s="24">
        <v>-2.4499999999999997</v>
      </c>
      <c r="BU32" s="24">
        <v>-0.97</v>
      </c>
      <c r="BV32" s="24">
        <v>0</v>
      </c>
      <c r="BW32" s="24">
        <v>0</v>
      </c>
      <c r="BX32" s="24">
        <v>0</v>
      </c>
      <c r="BY32" s="25">
        <v>0</v>
      </c>
      <c r="BZ32" s="24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3.8461538461538458</v>
      </c>
      <c r="CG32">
        <v>-8.0000000000000071E-2</v>
      </c>
      <c r="CH32">
        <v>0</v>
      </c>
      <c r="CI32" t="s">
        <v>1729</v>
      </c>
      <c r="CJ32" t="s">
        <v>1729</v>
      </c>
    </row>
    <row r="33" spans="1:88" x14ac:dyDescent="0.2">
      <c r="A33">
        <v>440</v>
      </c>
      <c r="C33" t="s">
        <v>94</v>
      </c>
      <c r="F33" s="22">
        <v>14697</v>
      </c>
      <c r="G33">
        <v>0</v>
      </c>
      <c r="H33" s="22"/>
      <c r="I33" s="22"/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2" t="s">
        <v>1214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 s="23">
        <v>1</v>
      </c>
      <c r="AB33">
        <v>0</v>
      </c>
      <c r="AC33">
        <v>0</v>
      </c>
      <c r="AE33">
        <v>0</v>
      </c>
      <c r="AF33" s="22" t="s">
        <v>1212</v>
      </c>
      <c r="AI33">
        <v>15</v>
      </c>
      <c r="AJ33" s="24">
        <v>1</v>
      </c>
      <c r="AK33" s="25">
        <v>70.295890410958904</v>
      </c>
      <c r="AL33">
        <v>2</v>
      </c>
      <c r="AN33" s="26">
        <v>1</v>
      </c>
      <c r="AO33" s="24">
        <v>1</v>
      </c>
      <c r="AP33" s="27">
        <v>8</v>
      </c>
      <c r="AQ33" s="27">
        <v>1</v>
      </c>
      <c r="AR33" s="29">
        <v>40729</v>
      </c>
      <c r="AS33" s="22" t="s">
        <v>1729</v>
      </c>
      <c r="AT33" s="29">
        <v>40758</v>
      </c>
      <c r="AU33" s="27">
        <v>0.93333333333333335</v>
      </c>
      <c r="AV33" t="s">
        <v>118</v>
      </c>
      <c r="AW33" s="25">
        <v>1</v>
      </c>
      <c r="AX33">
        <v>0.75</v>
      </c>
      <c r="AY33">
        <v>28.01</v>
      </c>
      <c r="AZ33">
        <v>1.77</v>
      </c>
      <c r="BA33">
        <v>23.14</v>
      </c>
      <c r="BB33" s="27" t="s">
        <v>1729</v>
      </c>
      <c r="BC33" s="27" t="s">
        <v>1729</v>
      </c>
      <c r="BE33">
        <v>3.44</v>
      </c>
      <c r="BF33">
        <v>19.57</v>
      </c>
      <c r="BH33" t="s">
        <v>1213</v>
      </c>
      <c r="BI33" s="28" t="s">
        <v>1729</v>
      </c>
      <c r="BJ33" s="28" t="s">
        <v>1729</v>
      </c>
      <c r="BK33">
        <v>1.02</v>
      </c>
      <c r="BL33">
        <v>-4.870000000000001</v>
      </c>
      <c r="BM33">
        <v>-5.8900000000000006</v>
      </c>
      <c r="BN33">
        <v>2.69</v>
      </c>
      <c r="BO33">
        <v>-8.4400000000000013</v>
      </c>
      <c r="BP33">
        <v>-11.130000000000003</v>
      </c>
      <c r="BR33" s="24">
        <v>1</v>
      </c>
      <c r="BS33" s="24" t="s">
        <v>1729</v>
      </c>
      <c r="BT33" s="24" t="s">
        <v>1729</v>
      </c>
      <c r="BU33" s="24" t="s">
        <v>1729</v>
      </c>
      <c r="BV33" s="24" t="s">
        <v>1729</v>
      </c>
      <c r="BW33" s="24">
        <v>0</v>
      </c>
      <c r="BX33" s="24">
        <v>1</v>
      </c>
      <c r="BY33" s="25">
        <v>0</v>
      </c>
      <c r="BZ33" s="24" t="s">
        <v>1729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2.9739776951672865</v>
      </c>
      <c r="CG33">
        <v>-0.69</v>
      </c>
      <c r="CH33">
        <v>0</v>
      </c>
      <c r="CI33" t="s">
        <v>1729</v>
      </c>
      <c r="CJ33">
        <v>1</v>
      </c>
    </row>
    <row r="34" spans="1:88" x14ac:dyDescent="0.2">
      <c r="A34">
        <v>473</v>
      </c>
      <c r="C34" t="s">
        <v>94</v>
      </c>
      <c r="F34" s="22">
        <v>12895</v>
      </c>
      <c r="G34">
        <v>1</v>
      </c>
      <c r="H34" s="22" t="s">
        <v>1337</v>
      </c>
      <c r="I34" s="22"/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2" t="s">
        <v>220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 s="23">
        <v>0</v>
      </c>
      <c r="AB34">
        <v>0</v>
      </c>
      <c r="AC34">
        <v>0</v>
      </c>
      <c r="AE34">
        <v>0</v>
      </c>
      <c r="AF34" s="22"/>
      <c r="AH34">
        <v>7</v>
      </c>
      <c r="AI34">
        <v>14</v>
      </c>
      <c r="AJ34" s="24">
        <v>2</v>
      </c>
      <c r="AK34" s="25">
        <v>75.394520547945206</v>
      </c>
      <c r="AL34">
        <v>2</v>
      </c>
      <c r="AN34" s="26">
        <v>0</v>
      </c>
      <c r="AO34" s="24">
        <v>1</v>
      </c>
      <c r="AP34" s="27">
        <v>8</v>
      </c>
      <c r="AQ34" s="27">
        <v>1</v>
      </c>
      <c r="AR34" s="29">
        <v>40816</v>
      </c>
      <c r="AS34" s="22" t="s">
        <v>1729</v>
      </c>
      <c r="AT34" s="29">
        <v>40914</v>
      </c>
      <c r="AU34" s="27">
        <v>3.2</v>
      </c>
      <c r="AV34" t="s">
        <v>101</v>
      </c>
      <c r="AW34" s="25">
        <v>0</v>
      </c>
      <c r="AX34">
        <v>1.73</v>
      </c>
      <c r="BB34" s="27" t="s">
        <v>1729</v>
      </c>
      <c r="BC34" s="27" t="s">
        <v>1729</v>
      </c>
      <c r="BE34">
        <v>4.0999999999999996</v>
      </c>
      <c r="BH34" t="s">
        <v>1338</v>
      </c>
      <c r="BI34" s="28" t="s">
        <v>1729</v>
      </c>
      <c r="BJ34" s="28" t="s">
        <v>1729</v>
      </c>
      <c r="BK34">
        <v>-1.73</v>
      </c>
      <c r="BL34">
        <v>0</v>
      </c>
      <c r="BM34">
        <v>1.73</v>
      </c>
      <c r="BN34">
        <v>2.3699999999999997</v>
      </c>
      <c r="BO34" t="s">
        <v>1729</v>
      </c>
      <c r="BP34" t="s">
        <v>1729</v>
      </c>
      <c r="BR34" s="24">
        <v>1</v>
      </c>
      <c r="BS34" s="24" t="s">
        <v>1729</v>
      </c>
      <c r="BT34" s="24" t="s">
        <v>1729</v>
      </c>
      <c r="BU34" s="24" t="s">
        <v>1729</v>
      </c>
      <c r="BV34" s="24" t="s">
        <v>1729</v>
      </c>
      <c r="BW34" s="24">
        <v>1</v>
      </c>
      <c r="BX34" s="24">
        <v>1</v>
      </c>
      <c r="BY34" s="25">
        <v>0</v>
      </c>
      <c r="BZ34" s="24" t="s">
        <v>1729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3.3755274261603381</v>
      </c>
      <c r="CG34">
        <v>-0.36999999999999966</v>
      </c>
      <c r="CH34">
        <v>0</v>
      </c>
      <c r="CI34" t="s">
        <v>1729</v>
      </c>
      <c r="CJ34">
        <v>1</v>
      </c>
    </row>
    <row r="35" spans="1:88" x14ac:dyDescent="0.2">
      <c r="A35">
        <v>579</v>
      </c>
      <c r="C35" t="s">
        <v>94</v>
      </c>
      <c r="F35" s="22">
        <v>10486</v>
      </c>
      <c r="G35">
        <v>1</v>
      </c>
      <c r="H35" s="22" t="s">
        <v>839</v>
      </c>
      <c r="I35" s="22"/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 s="22" t="s">
        <v>1651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E35">
        <v>0</v>
      </c>
      <c r="AF35" s="22"/>
      <c r="AI35">
        <v>13</v>
      </c>
      <c r="AJ35" s="24">
        <v>1</v>
      </c>
      <c r="AK35" s="25">
        <v>84.169863013698631</v>
      </c>
      <c r="AL35">
        <v>2</v>
      </c>
      <c r="AM35">
        <v>1</v>
      </c>
      <c r="AN35" s="24">
        <v>1</v>
      </c>
      <c r="AO35" s="24" t="e">
        <v>#REF!</v>
      </c>
      <c r="AP35">
        <v>8</v>
      </c>
      <c r="AQ35">
        <v>1</v>
      </c>
      <c r="AR35" s="33">
        <v>41656</v>
      </c>
      <c r="AT35" s="22">
        <v>41662</v>
      </c>
      <c r="AU35" s="27">
        <v>0.2</v>
      </c>
      <c r="AV35" t="s">
        <v>101</v>
      </c>
      <c r="AW35" s="27">
        <v>0</v>
      </c>
      <c r="AX35">
        <v>3.4950000000000001</v>
      </c>
      <c r="AY35">
        <v>15.656000000000001</v>
      </c>
      <c r="AZ35">
        <v>3.5169999999999999</v>
      </c>
      <c r="BA35">
        <v>9.0190000000000001</v>
      </c>
      <c r="BE35" s="41"/>
      <c r="BG35">
        <v>1</v>
      </c>
      <c r="BK35">
        <v>2.1999999999999797E-2</v>
      </c>
      <c r="BL35">
        <v>-6.6370000000000005</v>
      </c>
      <c r="BM35">
        <v>-6.6590000000000007</v>
      </c>
      <c r="BN35" t="s">
        <v>1729</v>
      </c>
      <c r="BO35" t="s">
        <v>1729</v>
      </c>
      <c r="BP35" t="s">
        <v>1729</v>
      </c>
      <c r="BS35" s="24" t="s">
        <v>1729</v>
      </c>
      <c r="BT35" s="24" t="s">
        <v>1729</v>
      </c>
      <c r="BU35" s="24" t="s">
        <v>1729</v>
      </c>
      <c r="BV35" s="24" t="s">
        <v>1729</v>
      </c>
      <c r="BW35" s="24" t="s">
        <v>1729</v>
      </c>
      <c r="BX35" s="24">
        <v>1</v>
      </c>
      <c r="BY35" s="25" t="s">
        <v>1729</v>
      </c>
      <c r="BZ35" s="24" t="s">
        <v>1729</v>
      </c>
      <c r="CA35">
        <v>0</v>
      </c>
      <c r="CB35" t="s">
        <v>1729</v>
      </c>
      <c r="CC35" t="s">
        <v>1729</v>
      </c>
      <c r="CD35" t="s">
        <v>1729</v>
      </c>
      <c r="CE35" t="s">
        <v>1729</v>
      </c>
      <c r="CF35" t="e">
        <v>#REF!</v>
      </c>
      <c r="CG35" t="e">
        <v>#VALUE!</v>
      </c>
      <c r="CH35" t="e">
        <v>#VALUE!</v>
      </c>
      <c r="CI35" t="s">
        <v>1729</v>
      </c>
      <c r="CJ35" t="s">
        <v>1729</v>
      </c>
    </row>
    <row r="36" spans="1:88" x14ac:dyDescent="0.2">
      <c r="A36">
        <v>16</v>
      </c>
      <c r="C36" t="s">
        <v>94</v>
      </c>
      <c r="F36" s="22">
        <v>12903</v>
      </c>
      <c r="G36">
        <v>1</v>
      </c>
      <c r="H36" s="22" t="s">
        <v>141</v>
      </c>
      <c r="I36" s="22"/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s="22" t="s">
        <v>142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 s="23">
        <v>1</v>
      </c>
      <c r="AB36">
        <v>0</v>
      </c>
      <c r="AC36">
        <v>0</v>
      </c>
      <c r="AE36">
        <v>0</v>
      </c>
      <c r="AF36" s="22"/>
      <c r="AI36">
        <v>7</v>
      </c>
      <c r="AJ36" s="24">
        <v>2</v>
      </c>
      <c r="AK36" s="25">
        <v>77.638356164383566</v>
      </c>
      <c r="AL36">
        <v>1</v>
      </c>
      <c r="AN36" s="26">
        <v>1</v>
      </c>
      <c r="AO36" s="24">
        <v>1</v>
      </c>
      <c r="AP36" s="27">
        <v>8</v>
      </c>
      <c r="AQ36" s="27">
        <v>1.5</v>
      </c>
      <c r="AR36" s="22">
        <v>41656</v>
      </c>
      <c r="AS36" s="22">
        <v>40679</v>
      </c>
      <c r="AT36" s="22">
        <v>41662</v>
      </c>
      <c r="AU36" s="27">
        <v>0.2</v>
      </c>
      <c r="AV36" t="s">
        <v>101</v>
      </c>
      <c r="AW36" s="25">
        <v>0</v>
      </c>
      <c r="AX36" s="27">
        <v>1.056</v>
      </c>
      <c r="AY36" s="27">
        <v>20.55</v>
      </c>
      <c r="AZ36" s="27">
        <v>-0.39</v>
      </c>
      <c r="BA36" s="27">
        <v>21.09</v>
      </c>
      <c r="BB36" s="27">
        <v>5</v>
      </c>
      <c r="BC36" s="27">
        <v>1.62</v>
      </c>
      <c r="BD36" s="27"/>
      <c r="BE36">
        <v>4.1500000000000004</v>
      </c>
      <c r="BF36">
        <v>22.96</v>
      </c>
      <c r="BH36" s="28" t="s">
        <v>143</v>
      </c>
      <c r="BI36" s="28">
        <v>0.56400000000000006</v>
      </c>
      <c r="BJ36" s="28">
        <v>2.5300000000000002</v>
      </c>
      <c r="BK36">
        <v>-1.4460000000000002</v>
      </c>
      <c r="BL36">
        <v>0.53999999999999915</v>
      </c>
      <c r="BM36">
        <v>1.9859999999999993</v>
      </c>
      <c r="BN36">
        <v>3.0940000000000003</v>
      </c>
      <c r="BO36">
        <v>2.41</v>
      </c>
      <c r="BP36">
        <v>-0.6839999999999975</v>
      </c>
      <c r="BQ36" t="s">
        <v>1729</v>
      </c>
      <c r="BR36" s="24">
        <v>0</v>
      </c>
      <c r="BS36" s="24">
        <v>0.25000000000000044</v>
      </c>
      <c r="BT36" s="24">
        <v>-3.400000000000003E-2</v>
      </c>
      <c r="BU36" s="24">
        <v>-2.75</v>
      </c>
      <c r="BV36" s="24">
        <v>1</v>
      </c>
      <c r="BW36" s="24" t="s">
        <v>1729</v>
      </c>
      <c r="BX36" s="24">
        <v>1</v>
      </c>
      <c r="BY36" s="25">
        <v>0</v>
      </c>
      <c r="BZ36" s="24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2.5856496444731736</v>
      </c>
      <c r="CG36">
        <v>-1.0940000000000003</v>
      </c>
      <c r="CH36">
        <v>1</v>
      </c>
      <c r="CI36" t="s">
        <v>1729</v>
      </c>
      <c r="CJ36">
        <v>1</v>
      </c>
    </row>
    <row r="37" spans="1:88" x14ac:dyDescent="0.2">
      <c r="A37">
        <v>18</v>
      </c>
      <c r="C37" t="s">
        <v>94</v>
      </c>
      <c r="F37" s="22">
        <v>10883</v>
      </c>
      <c r="G37">
        <v>1</v>
      </c>
      <c r="H37" s="22" t="s">
        <v>147</v>
      </c>
      <c r="I37" s="22"/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s="22" t="s">
        <v>148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 s="23">
        <v>0</v>
      </c>
      <c r="AB37">
        <v>0</v>
      </c>
      <c r="AC37">
        <v>0</v>
      </c>
      <c r="AE37">
        <v>0</v>
      </c>
      <c r="AF37" s="22"/>
      <c r="AI37">
        <v>10</v>
      </c>
      <c r="AJ37" s="24">
        <v>2</v>
      </c>
      <c r="AK37" s="25">
        <v>79.164383561643831</v>
      </c>
      <c r="AL37" s="28">
        <v>3</v>
      </c>
      <c r="AN37" s="26">
        <v>1</v>
      </c>
      <c r="AO37" s="24">
        <v>1</v>
      </c>
      <c r="AP37" s="27">
        <v>7.5</v>
      </c>
      <c r="AQ37" s="27">
        <v>1.5</v>
      </c>
      <c r="AR37" s="22">
        <v>40200</v>
      </c>
      <c r="AS37" s="22" t="s">
        <v>1729</v>
      </c>
      <c r="AT37" s="22">
        <v>40392</v>
      </c>
      <c r="AU37" s="27">
        <v>6.333333333333333</v>
      </c>
      <c r="AV37" t="s">
        <v>118</v>
      </c>
      <c r="AW37" s="25">
        <v>1</v>
      </c>
      <c r="AX37" s="27">
        <v>0</v>
      </c>
      <c r="AY37" s="27">
        <v>30.49</v>
      </c>
      <c r="AZ37" s="27">
        <v>0.67</v>
      </c>
      <c r="BA37" s="27">
        <v>28.22</v>
      </c>
      <c r="BB37" s="27" t="s">
        <v>1729</v>
      </c>
      <c r="BC37" s="27" t="s">
        <v>1729</v>
      </c>
      <c r="BD37" s="27"/>
      <c r="BE37">
        <v>1.57</v>
      </c>
      <c r="BF37">
        <v>14.44</v>
      </c>
      <c r="BH37" s="28" t="s">
        <v>149</v>
      </c>
      <c r="BI37" s="28" t="s">
        <v>1729</v>
      </c>
      <c r="BJ37" s="28" t="s">
        <v>1729</v>
      </c>
      <c r="BK37">
        <v>0.67</v>
      </c>
      <c r="BL37">
        <v>-2.2699999999999996</v>
      </c>
      <c r="BM37">
        <v>-2.9399999999999995</v>
      </c>
      <c r="BN37">
        <v>1.57</v>
      </c>
      <c r="BO37">
        <v>-16.049999999999997</v>
      </c>
      <c r="BP37">
        <v>-17.619999999999997</v>
      </c>
      <c r="BQ37" t="s">
        <v>1729</v>
      </c>
      <c r="BR37" s="24">
        <v>1</v>
      </c>
      <c r="BS37" s="24" t="s">
        <v>1729</v>
      </c>
      <c r="BT37" s="24" t="s">
        <v>1729</v>
      </c>
      <c r="BU37" s="24" t="s">
        <v>1729</v>
      </c>
      <c r="BV37" s="24" t="s">
        <v>1729</v>
      </c>
      <c r="BW37" s="24">
        <v>0</v>
      </c>
      <c r="BX37" s="24">
        <v>0</v>
      </c>
      <c r="BY37" s="25">
        <v>0</v>
      </c>
      <c r="BZ37" s="24" t="s">
        <v>1729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4.7770700636942669</v>
      </c>
      <c r="CG37">
        <v>0.30499999999999994</v>
      </c>
      <c r="CH37">
        <v>0</v>
      </c>
      <c r="CI37" t="s">
        <v>1729</v>
      </c>
      <c r="CJ37" t="s">
        <v>1729</v>
      </c>
    </row>
    <row r="38" spans="1:88" x14ac:dyDescent="0.2">
      <c r="A38">
        <v>419</v>
      </c>
      <c r="C38" t="s">
        <v>94</v>
      </c>
      <c r="F38" s="22">
        <v>9365</v>
      </c>
      <c r="G38">
        <v>1</v>
      </c>
      <c r="H38" s="43" t="s">
        <v>1139</v>
      </c>
      <c r="I38" s="43"/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2" t="s">
        <v>889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 s="23">
        <v>0</v>
      </c>
      <c r="AB38">
        <v>0</v>
      </c>
      <c r="AC38">
        <v>0</v>
      </c>
      <c r="AE38">
        <v>0</v>
      </c>
      <c r="AF38" s="22"/>
      <c r="AG38">
        <v>13</v>
      </c>
      <c r="AI38" t="s">
        <v>1729</v>
      </c>
      <c r="AJ38" s="24">
        <v>2</v>
      </c>
      <c r="AK38" s="25">
        <v>73.167123287671231</v>
      </c>
      <c r="AL38">
        <v>1</v>
      </c>
      <c r="AN38" s="26">
        <v>0</v>
      </c>
      <c r="AO38" s="24">
        <v>1</v>
      </c>
      <c r="AP38" s="27">
        <v>8</v>
      </c>
      <c r="AQ38" s="27">
        <v>2</v>
      </c>
      <c r="AR38" s="22">
        <v>36460</v>
      </c>
      <c r="AS38" s="22" t="s">
        <v>1729</v>
      </c>
      <c r="AT38" s="22">
        <v>37193</v>
      </c>
      <c r="AU38" s="27">
        <v>24.066666666666698</v>
      </c>
      <c r="AV38" t="s">
        <v>101</v>
      </c>
      <c r="AW38" s="25">
        <v>0</v>
      </c>
      <c r="AX38" s="27">
        <v>2.02</v>
      </c>
      <c r="AY38" s="27">
        <v>11.99</v>
      </c>
      <c r="AZ38" s="27">
        <v>1.85</v>
      </c>
      <c r="BA38" s="27">
        <v>9.31</v>
      </c>
      <c r="BB38" s="27" t="s">
        <v>1729</v>
      </c>
      <c r="BC38" s="27" t="s">
        <v>1729</v>
      </c>
      <c r="BD38" s="27"/>
      <c r="BE38">
        <v>2.97</v>
      </c>
      <c r="BF38">
        <v>8.3699999999999992</v>
      </c>
      <c r="BH38" s="28" t="s">
        <v>1140</v>
      </c>
      <c r="BI38" s="28" t="s">
        <v>1729</v>
      </c>
      <c r="BJ38" s="28" t="s">
        <v>1729</v>
      </c>
      <c r="BK38">
        <v>-0.16999999999999993</v>
      </c>
      <c r="BL38">
        <v>-2.6799999999999997</v>
      </c>
      <c r="BM38">
        <v>-2.5099999999999998</v>
      </c>
      <c r="BN38">
        <v>0.95000000000000018</v>
      </c>
      <c r="BO38">
        <v>-3.620000000000001</v>
      </c>
      <c r="BP38">
        <v>-4.5700000000000021</v>
      </c>
      <c r="BR38" s="24">
        <v>1</v>
      </c>
      <c r="BS38" s="24">
        <v>1.9800000000000002</v>
      </c>
      <c r="BT38" s="24">
        <v>-1.8900000000000001</v>
      </c>
      <c r="BU38" s="24">
        <v>-1.5699999999999998</v>
      </c>
      <c r="BV38" s="24">
        <v>0</v>
      </c>
      <c r="BW38" s="24">
        <v>1</v>
      </c>
      <c r="BX38" s="24">
        <v>0</v>
      </c>
      <c r="BY38" s="25">
        <v>0</v>
      </c>
      <c r="BZ38" s="24">
        <v>0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8.4210526315789451</v>
      </c>
      <c r="CG38">
        <v>1.0499999999999998</v>
      </c>
      <c r="CH38">
        <v>1</v>
      </c>
      <c r="CI38" t="s">
        <v>1729</v>
      </c>
      <c r="CJ38" t="s">
        <v>1729</v>
      </c>
    </row>
  </sheetData>
  <conditionalFormatting sqref="X1:X38">
    <cfRule type="cellIs" dxfId="1" priority="2" operator="equal">
      <formula>1</formula>
    </cfRule>
  </conditionalFormatting>
  <conditionalFormatting sqref="BN2:BN38">
    <cfRule type="cellIs" priority="5" operator="equal">
      <formula>1</formula>
    </cfRule>
  </conditionalFormatting>
  <conditionalFormatting sqref="CI1:CJ38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8F7F-FE02-DF46-9F7A-12BBE43C7AE2}">
  <dimension ref="A1:N28"/>
  <sheetViews>
    <sheetView workbookViewId="0">
      <selection activeCell="B1" sqref="B1:B1048576"/>
    </sheetView>
  </sheetViews>
  <sheetFormatPr baseColWidth="10" defaultRowHeight="16" x14ac:dyDescent="0.2"/>
  <sheetData>
    <row r="1" spans="1:14" ht="119" x14ac:dyDescent="0.2">
      <c r="A1" s="83" t="s">
        <v>0</v>
      </c>
      <c r="B1" s="84"/>
      <c r="C1" s="85" t="s">
        <v>24</v>
      </c>
      <c r="D1" s="86" t="s">
        <v>40</v>
      </c>
      <c r="E1" s="87" t="s">
        <v>41</v>
      </c>
      <c r="F1" s="88" t="s">
        <v>44</v>
      </c>
      <c r="G1" s="89" t="s">
        <v>46</v>
      </c>
      <c r="H1" s="89" t="s">
        <v>47</v>
      </c>
      <c r="I1" s="89" t="s">
        <v>54</v>
      </c>
      <c r="J1" s="84" t="s">
        <v>61</v>
      </c>
      <c r="K1" s="90" t="s">
        <v>70</v>
      </c>
      <c r="L1" s="89" t="s">
        <v>1733</v>
      </c>
      <c r="M1" s="89" t="s">
        <v>1735</v>
      </c>
      <c r="N1" s="89" t="s">
        <v>1734</v>
      </c>
    </row>
    <row r="2" spans="1:14" x14ac:dyDescent="0.2">
      <c r="A2" s="54">
        <v>2</v>
      </c>
      <c r="B2" s="54"/>
      <c r="C2" s="91" t="s">
        <v>99</v>
      </c>
      <c r="D2" s="92">
        <v>1</v>
      </c>
      <c r="E2" s="93">
        <v>71.67</v>
      </c>
      <c r="F2" s="94">
        <v>1</v>
      </c>
      <c r="G2" s="95">
        <v>7.5</v>
      </c>
      <c r="H2" s="95">
        <v>0</v>
      </c>
      <c r="I2" s="95">
        <v>1</v>
      </c>
      <c r="J2" s="54">
        <v>2.66</v>
      </c>
      <c r="K2" s="54">
        <v>1.66</v>
      </c>
      <c r="L2" s="54"/>
      <c r="M2" s="54" t="s">
        <v>1732</v>
      </c>
      <c r="N2" s="54"/>
    </row>
    <row r="3" spans="1:14" x14ac:dyDescent="0.2">
      <c r="A3" s="54">
        <v>17</v>
      </c>
      <c r="B3" s="54"/>
      <c r="C3" s="91" t="s">
        <v>148</v>
      </c>
      <c r="D3" s="92">
        <v>2</v>
      </c>
      <c r="E3" s="93">
        <v>79.16</v>
      </c>
      <c r="F3" s="94">
        <v>0</v>
      </c>
      <c r="G3" s="95">
        <v>5</v>
      </c>
      <c r="H3" s="95">
        <v>0</v>
      </c>
      <c r="I3" s="95">
        <v>0</v>
      </c>
      <c r="J3" s="54">
        <v>1.71</v>
      </c>
      <c r="K3" s="54">
        <v>1.71</v>
      </c>
      <c r="L3" s="54"/>
      <c r="M3" s="54" t="s">
        <v>1732</v>
      </c>
      <c r="N3" s="54"/>
    </row>
    <row r="4" spans="1:14" x14ac:dyDescent="0.2">
      <c r="A4" s="54">
        <v>87</v>
      </c>
      <c r="B4" s="54"/>
      <c r="C4" s="91" t="s">
        <v>336</v>
      </c>
      <c r="D4" s="92">
        <v>2</v>
      </c>
      <c r="E4" s="93">
        <v>61.24</v>
      </c>
      <c r="F4" s="94">
        <v>1</v>
      </c>
      <c r="G4" s="95">
        <v>8</v>
      </c>
      <c r="H4" s="95">
        <v>0</v>
      </c>
      <c r="I4" s="54">
        <v>2.4</v>
      </c>
      <c r="J4" s="54">
        <v>3.38</v>
      </c>
      <c r="K4" s="54">
        <v>0.98</v>
      </c>
      <c r="L4" s="54"/>
      <c r="M4" s="54" t="s">
        <v>1732</v>
      </c>
      <c r="N4" s="54"/>
    </row>
    <row r="5" spans="1:14" x14ac:dyDescent="0.2">
      <c r="A5" s="54">
        <v>232</v>
      </c>
      <c r="B5" s="54"/>
      <c r="C5" s="91" t="s">
        <v>689</v>
      </c>
      <c r="D5" s="92">
        <v>2</v>
      </c>
      <c r="E5" s="93">
        <v>73.53</v>
      </c>
      <c r="F5" s="94">
        <v>1</v>
      </c>
      <c r="G5" s="95">
        <v>6</v>
      </c>
      <c r="H5" s="95">
        <v>0</v>
      </c>
      <c r="I5" s="54">
        <v>1.25</v>
      </c>
      <c r="J5" s="54">
        <v>2.91</v>
      </c>
      <c r="K5" s="54">
        <v>1.66</v>
      </c>
      <c r="L5" s="54"/>
      <c r="M5" s="54" t="s">
        <v>1732</v>
      </c>
      <c r="N5" s="54"/>
    </row>
    <row r="6" spans="1:14" x14ac:dyDescent="0.2">
      <c r="A6" s="54">
        <v>246</v>
      </c>
      <c r="B6" s="54"/>
      <c r="C6" s="91" t="s">
        <v>714</v>
      </c>
      <c r="D6" s="92">
        <v>2</v>
      </c>
      <c r="E6" s="93">
        <v>69.44</v>
      </c>
      <c r="F6" s="94">
        <v>1</v>
      </c>
      <c r="G6" s="95">
        <v>4</v>
      </c>
      <c r="H6" s="95">
        <v>0</v>
      </c>
      <c r="I6" s="54">
        <v>1.2</v>
      </c>
      <c r="J6" s="54">
        <v>1.38</v>
      </c>
      <c r="K6" s="54">
        <v>0.18</v>
      </c>
      <c r="L6" s="54"/>
      <c r="M6" s="54" t="s">
        <v>1732</v>
      </c>
      <c r="N6" s="54"/>
    </row>
    <row r="7" spans="1:14" x14ac:dyDescent="0.2">
      <c r="A7" s="54">
        <v>255</v>
      </c>
      <c r="B7" s="54"/>
      <c r="C7" s="91" t="s">
        <v>739</v>
      </c>
      <c r="D7" s="92">
        <v>2</v>
      </c>
      <c r="E7" s="93">
        <v>69.13</v>
      </c>
      <c r="F7" s="94">
        <v>0</v>
      </c>
      <c r="G7" s="95">
        <v>4</v>
      </c>
      <c r="H7" s="95">
        <v>0</v>
      </c>
      <c r="I7" s="54">
        <v>1.9</v>
      </c>
      <c r="J7" s="54">
        <v>2.59</v>
      </c>
      <c r="K7" s="54">
        <v>0.69</v>
      </c>
      <c r="L7" s="54"/>
      <c r="M7" s="54" t="s">
        <v>1732</v>
      </c>
      <c r="N7" s="54"/>
    </row>
    <row r="8" spans="1:14" x14ac:dyDescent="0.2">
      <c r="A8" s="54">
        <v>279</v>
      </c>
      <c r="B8" s="54"/>
      <c r="C8" s="91" t="s">
        <v>781</v>
      </c>
      <c r="D8" s="92">
        <v>1</v>
      </c>
      <c r="E8" s="93">
        <v>61.13</v>
      </c>
      <c r="F8" s="94">
        <v>1</v>
      </c>
      <c r="G8" s="95">
        <v>4</v>
      </c>
      <c r="H8" s="95">
        <v>0</v>
      </c>
      <c r="I8" s="54">
        <v>1.29</v>
      </c>
      <c r="J8" s="54">
        <v>2.15</v>
      </c>
      <c r="K8" s="54">
        <v>0.86</v>
      </c>
      <c r="L8" s="54"/>
      <c r="M8" s="54" t="s">
        <v>1732</v>
      </c>
      <c r="N8" s="54"/>
    </row>
    <row r="9" spans="1:14" x14ac:dyDescent="0.2">
      <c r="A9" s="54">
        <v>439</v>
      </c>
      <c r="B9" s="54"/>
      <c r="C9" s="91" t="s">
        <v>1211</v>
      </c>
      <c r="D9" s="92">
        <v>1</v>
      </c>
      <c r="E9" s="93">
        <v>71.400000000000006</v>
      </c>
      <c r="F9" s="94">
        <v>0</v>
      </c>
      <c r="G9" s="95"/>
      <c r="H9" s="95">
        <v>0</v>
      </c>
      <c r="I9" s="102">
        <v>-5.66</v>
      </c>
      <c r="J9" s="54">
        <v>2.68</v>
      </c>
      <c r="K9" s="54">
        <v>8.34</v>
      </c>
      <c r="L9" s="54"/>
      <c r="M9" s="54" t="s">
        <v>1732</v>
      </c>
      <c r="N9" s="54"/>
    </row>
    <row r="10" spans="1:14" x14ac:dyDescent="0.2">
      <c r="A10" s="54">
        <v>455</v>
      </c>
      <c r="B10" s="54"/>
      <c r="C10" s="91" t="s">
        <v>1281</v>
      </c>
      <c r="D10" s="92">
        <v>2</v>
      </c>
      <c r="E10" s="93">
        <v>70.849999999999994</v>
      </c>
      <c r="F10" s="94">
        <v>0</v>
      </c>
      <c r="G10" s="95"/>
      <c r="H10" s="95">
        <v>0</v>
      </c>
      <c r="I10" s="95">
        <v>2.0499999999999998</v>
      </c>
      <c r="J10" s="54">
        <v>3.25</v>
      </c>
      <c r="K10" s="54">
        <v>1.2</v>
      </c>
      <c r="L10" s="54"/>
      <c r="M10" s="54" t="s">
        <v>1732</v>
      </c>
      <c r="N10" s="54"/>
    </row>
    <row r="11" spans="1:14" x14ac:dyDescent="0.2">
      <c r="A11" s="54">
        <v>474</v>
      </c>
      <c r="B11" s="54"/>
      <c r="C11" s="91" t="s">
        <v>220</v>
      </c>
      <c r="D11" s="92">
        <v>2</v>
      </c>
      <c r="E11" s="93">
        <v>68.7</v>
      </c>
      <c r="F11" s="94">
        <v>1</v>
      </c>
      <c r="G11" s="95">
        <v>6</v>
      </c>
      <c r="H11" s="95">
        <v>0</v>
      </c>
      <c r="I11" s="54">
        <v>2.11</v>
      </c>
      <c r="J11" s="54">
        <v>4.63</v>
      </c>
      <c r="K11" s="54">
        <v>2.52</v>
      </c>
      <c r="L11" s="54"/>
      <c r="M11" s="54" t="s">
        <v>1732</v>
      </c>
      <c r="N11" s="54"/>
    </row>
    <row r="12" spans="1:14" x14ac:dyDescent="0.2">
      <c r="A12" s="54">
        <v>204</v>
      </c>
      <c r="C12" s="22" t="s">
        <v>632</v>
      </c>
      <c r="D12" s="92">
        <v>1</v>
      </c>
      <c r="E12" s="25">
        <v>75.824657534246569</v>
      </c>
      <c r="F12" s="26">
        <v>0</v>
      </c>
      <c r="G12" s="95">
        <v>8</v>
      </c>
      <c r="H12" s="95">
        <v>0</v>
      </c>
      <c r="I12">
        <v>2.6</v>
      </c>
      <c r="J12">
        <v>2.98</v>
      </c>
      <c r="K12">
        <v>0.37999999999999989</v>
      </c>
      <c r="L12" s="54"/>
      <c r="M12" s="54" t="s">
        <v>1732</v>
      </c>
      <c r="N12" s="54"/>
    </row>
    <row r="13" spans="1:14" x14ac:dyDescent="0.2">
      <c r="A13">
        <v>223</v>
      </c>
      <c r="C13" s="22" t="s">
        <v>672</v>
      </c>
      <c r="D13" s="24">
        <v>1</v>
      </c>
      <c r="E13" s="25">
        <v>63.493150684931507</v>
      </c>
      <c r="F13" s="26">
        <v>0</v>
      </c>
      <c r="G13" s="27">
        <v>6</v>
      </c>
      <c r="H13" s="27">
        <v>0</v>
      </c>
      <c r="I13">
        <v>1.99</v>
      </c>
      <c r="J13">
        <v>3.52</v>
      </c>
      <c r="K13">
        <v>1.53</v>
      </c>
      <c r="M13" s="54" t="s">
        <v>1732</v>
      </c>
    </row>
    <row r="14" spans="1:14" x14ac:dyDescent="0.2">
      <c r="A14">
        <v>267</v>
      </c>
      <c r="C14" s="22" t="s">
        <v>714</v>
      </c>
      <c r="D14" s="92">
        <v>2</v>
      </c>
      <c r="E14" s="25">
        <v>64.479452054794521</v>
      </c>
      <c r="F14" s="26">
        <v>0</v>
      </c>
      <c r="G14" s="27">
        <v>4</v>
      </c>
      <c r="H14" s="27">
        <v>0</v>
      </c>
      <c r="I14" s="27">
        <v>2</v>
      </c>
      <c r="J14">
        <v>3.16</v>
      </c>
      <c r="K14">
        <v>1.5000000000000002</v>
      </c>
      <c r="M14" s="54" t="s">
        <v>1732</v>
      </c>
    </row>
    <row r="15" spans="1:14" x14ac:dyDescent="0.2">
      <c r="A15" s="96">
        <v>1</v>
      </c>
      <c r="B15" s="96"/>
      <c r="C15" s="97" t="s">
        <v>99</v>
      </c>
      <c r="D15" s="98">
        <v>1</v>
      </c>
      <c r="E15" s="99">
        <v>71.67</v>
      </c>
      <c r="F15" s="100">
        <v>0</v>
      </c>
      <c r="G15" s="101">
        <v>8</v>
      </c>
      <c r="H15" s="101">
        <v>1</v>
      </c>
      <c r="I15" s="101">
        <v>0</v>
      </c>
      <c r="J15" s="96">
        <v>2.92</v>
      </c>
      <c r="K15" s="96">
        <v>2.92</v>
      </c>
      <c r="L15" s="96"/>
      <c r="M15" s="96" t="s">
        <v>1732</v>
      </c>
      <c r="N15" s="96"/>
    </row>
    <row r="16" spans="1:14" x14ac:dyDescent="0.2">
      <c r="A16" s="96">
        <v>18</v>
      </c>
      <c r="B16" s="96"/>
      <c r="C16" s="97" t="s">
        <v>148</v>
      </c>
      <c r="D16" s="98">
        <v>2</v>
      </c>
      <c r="E16" s="99">
        <v>79.16</v>
      </c>
      <c r="F16" s="100">
        <v>1</v>
      </c>
      <c r="G16" s="101">
        <v>7.5</v>
      </c>
      <c r="H16" s="101">
        <v>1.5</v>
      </c>
      <c r="I16" s="101">
        <v>0</v>
      </c>
      <c r="J16" s="96">
        <v>1.57</v>
      </c>
      <c r="K16" s="96">
        <v>1.57</v>
      </c>
      <c r="L16" s="96"/>
      <c r="M16" s="96" t="s">
        <v>1732</v>
      </c>
      <c r="N16" s="96"/>
    </row>
    <row r="17" spans="1:14" x14ac:dyDescent="0.2">
      <c r="A17" s="96">
        <v>86</v>
      </c>
      <c r="B17" s="96"/>
      <c r="C17" s="97" t="s">
        <v>336</v>
      </c>
      <c r="D17" s="98">
        <v>2</v>
      </c>
      <c r="E17" s="99">
        <v>60.33</v>
      </c>
      <c r="F17" s="100">
        <v>0</v>
      </c>
      <c r="G17" s="101">
        <v>8</v>
      </c>
      <c r="H17" s="101">
        <v>1</v>
      </c>
      <c r="I17" s="96">
        <v>2.4</v>
      </c>
      <c r="J17" s="96">
        <v>3.99</v>
      </c>
      <c r="K17" s="96">
        <v>1.59</v>
      </c>
      <c r="L17" s="96"/>
      <c r="M17" s="96" t="s">
        <v>1732</v>
      </c>
      <c r="N17" s="96"/>
    </row>
    <row r="18" spans="1:14" x14ac:dyDescent="0.2">
      <c r="A18" s="96">
        <v>231</v>
      </c>
      <c r="B18" s="96"/>
      <c r="C18" s="97" t="s">
        <v>689</v>
      </c>
      <c r="D18" s="98">
        <v>2</v>
      </c>
      <c r="E18" s="99">
        <v>73.53</v>
      </c>
      <c r="F18" s="100">
        <v>0</v>
      </c>
      <c r="G18" s="101">
        <v>8</v>
      </c>
      <c r="H18" s="101">
        <v>1</v>
      </c>
      <c r="I18" s="96">
        <v>0.89</v>
      </c>
      <c r="J18" s="96">
        <v>2.65</v>
      </c>
      <c r="K18" s="96">
        <v>1.76</v>
      </c>
      <c r="L18" s="96"/>
      <c r="M18" s="96" t="s">
        <v>1732</v>
      </c>
      <c r="N18" s="96"/>
    </row>
    <row r="19" spans="1:14" x14ac:dyDescent="0.2">
      <c r="A19" s="96">
        <v>245</v>
      </c>
      <c r="B19" s="96"/>
      <c r="C19" s="97" t="s">
        <v>714</v>
      </c>
      <c r="D19" s="98">
        <v>2</v>
      </c>
      <c r="E19" s="99">
        <v>69.44</v>
      </c>
      <c r="F19" s="100">
        <v>0</v>
      </c>
      <c r="G19" s="101">
        <v>8</v>
      </c>
      <c r="H19" s="101">
        <v>1</v>
      </c>
      <c r="I19" s="96">
        <v>0.32</v>
      </c>
      <c r="J19" s="96">
        <v>2.06</v>
      </c>
      <c r="K19" s="96">
        <v>1.74</v>
      </c>
      <c r="L19" s="96"/>
      <c r="M19" s="96" t="s">
        <v>1732</v>
      </c>
      <c r="N19" s="96"/>
    </row>
    <row r="20" spans="1:14" x14ac:dyDescent="0.2">
      <c r="A20" s="96">
        <v>256</v>
      </c>
      <c r="B20" s="96"/>
      <c r="C20" s="97" t="s">
        <v>739</v>
      </c>
      <c r="D20" s="98">
        <v>2</v>
      </c>
      <c r="E20" s="99">
        <v>69.13</v>
      </c>
      <c r="F20" s="100">
        <v>1</v>
      </c>
      <c r="G20" s="101">
        <v>8</v>
      </c>
      <c r="H20" s="101">
        <v>1</v>
      </c>
      <c r="I20" s="96">
        <v>1.01</v>
      </c>
      <c r="J20" s="96">
        <v>2.89</v>
      </c>
      <c r="K20" s="96">
        <v>1.88</v>
      </c>
      <c r="L20" s="96"/>
      <c r="M20" s="96" t="s">
        <v>1732</v>
      </c>
      <c r="N20" s="96"/>
    </row>
    <row r="21" spans="1:14" x14ac:dyDescent="0.2">
      <c r="A21" s="96">
        <v>278</v>
      </c>
      <c r="B21" s="96"/>
      <c r="C21" s="97" t="s">
        <v>781</v>
      </c>
      <c r="D21" s="98">
        <v>1</v>
      </c>
      <c r="E21" s="99">
        <v>61.13</v>
      </c>
      <c r="F21" s="100">
        <v>0</v>
      </c>
      <c r="G21" s="101">
        <v>8</v>
      </c>
      <c r="H21" s="101">
        <v>1</v>
      </c>
      <c r="I21" s="96">
        <v>-0.81</v>
      </c>
      <c r="J21" s="96">
        <v>2.92</v>
      </c>
      <c r="K21" s="96">
        <v>3.73</v>
      </c>
      <c r="L21" s="96"/>
      <c r="M21" s="96" t="s">
        <v>1732</v>
      </c>
      <c r="N21" s="96"/>
    </row>
    <row r="22" spans="1:14" x14ac:dyDescent="0.2">
      <c r="A22" s="96">
        <v>440</v>
      </c>
      <c r="B22" s="96"/>
      <c r="C22" s="97" t="s">
        <v>1214</v>
      </c>
      <c r="D22" s="98">
        <v>1</v>
      </c>
      <c r="E22" s="99">
        <v>70.3</v>
      </c>
      <c r="F22" s="100">
        <v>1</v>
      </c>
      <c r="G22" s="101">
        <v>8</v>
      </c>
      <c r="H22" s="101">
        <v>1</v>
      </c>
      <c r="I22" s="96">
        <v>0.75</v>
      </c>
      <c r="J22" s="96">
        <v>3.44</v>
      </c>
      <c r="K22" s="96">
        <v>2.69</v>
      </c>
      <c r="L22" s="96"/>
      <c r="M22" s="96" t="s">
        <v>1732</v>
      </c>
      <c r="N22" s="96"/>
    </row>
    <row r="23" spans="1:14" x14ac:dyDescent="0.2">
      <c r="A23" s="96">
        <v>456</v>
      </c>
      <c r="B23" s="96"/>
      <c r="C23" s="97" t="s">
        <v>1281</v>
      </c>
      <c r="D23" s="98">
        <v>2</v>
      </c>
      <c r="E23" s="99">
        <v>70.849999999999994</v>
      </c>
      <c r="F23" s="100">
        <v>1</v>
      </c>
      <c r="G23" s="101">
        <v>8</v>
      </c>
      <c r="H23" s="101">
        <v>0.5</v>
      </c>
      <c r="I23" s="101">
        <v>1.79</v>
      </c>
      <c r="J23" s="96">
        <v>3.67</v>
      </c>
      <c r="K23" s="96">
        <v>1.88</v>
      </c>
      <c r="L23" s="96"/>
      <c r="M23" s="96" t="s">
        <v>1732</v>
      </c>
      <c r="N23" s="96"/>
    </row>
    <row r="24" spans="1:14" x14ac:dyDescent="0.2">
      <c r="A24" s="96">
        <v>473</v>
      </c>
      <c r="B24" s="96"/>
      <c r="C24" s="97" t="s">
        <v>220</v>
      </c>
      <c r="D24" s="98">
        <v>2</v>
      </c>
      <c r="E24" s="99">
        <v>75.39</v>
      </c>
      <c r="F24" s="100">
        <v>0</v>
      </c>
      <c r="G24" s="101">
        <v>8</v>
      </c>
      <c r="H24" s="101">
        <v>1</v>
      </c>
      <c r="I24" s="96">
        <v>1.73</v>
      </c>
      <c r="J24" s="96">
        <v>4.0999999999999996</v>
      </c>
      <c r="K24" s="96">
        <v>2.37</v>
      </c>
      <c r="L24" s="96"/>
      <c r="M24" s="96" t="s">
        <v>1732</v>
      </c>
      <c r="N24" s="96"/>
    </row>
    <row r="25" spans="1:14" x14ac:dyDescent="0.2">
      <c r="A25" s="71">
        <v>205</v>
      </c>
      <c r="B25" s="71"/>
      <c r="C25" s="79" t="s">
        <v>635</v>
      </c>
      <c r="D25" s="98">
        <v>1</v>
      </c>
      <c r="E25" s="80">
        <v>75.824657534246569</v>
      </c>
      <c r="F25" s="81">
        <v>1</v>
      </c>
      <c r="G25" s="82">
        <v>8</v>
      </c>
      <c r="H25" s="82">
        <v>1</v>
      </c>
      <c r="I25" s="71">
        <v>1.73</v>
      </c>
      <c r="J25" s="71">
        <v>3.05</v>
      </c>
      <c r="K25" s="71">
        <v>1.3199999999999998</v>
      </c>
      <c r="L25" s="71"/>
      <c r="M25" s="96" t="s">
        <v>1732</v>
      </c>
      <c r="N25" s="96"/>
    </row>
    <row r="26" spans="1:14" x14ac:dyDescent="0.2">
      <c r="A26" s="71">
        <v>224</v>
      </c>
      <c r="B26" s="71"/>
      <c r="C26" s="79" t="s">
        <v>672</v>
      </c>
      <c r="D26" s="65">
        <v>1</v>
      </c>
      <c r="E26" s="80">
        <v>63.493150684931507</v>
      </c>
      <c r="F26" s="81">
        <v>1</v>
      </c>
      <c r="G26" s="82">
        <v>8</v>
      </c>
      <c r="H26" s="82">
        <v>1</v>
      </c>
      <c r="I26" s="71">
        <v>1.99</v>
      </c>
      <c r="J26" s="71">
        <v>4.13</v>
      </c>
      <c r="K26" s="71">
        <v>2.1399999999999997</v>
      </c>
      <c r="L26" s="71"/>
      <c r="M26" s="96" t="s">
        <v>1732</v>
      </c>
      <c r="N26" s="96"/>
    </row>
    <row r="27" spans="1:14" x14ac:dyDescent="0.2">
      <c r="A27" s="71">
        <v>268</v>
      </c>
      <c r="B27" s="71"/>
      <c r="C27" s="79" t="s">
        <v>714</v>
      </c>
      <c r="D27" s="103">
        <v>2</v>
      </c>
      <c r="E27" s="80">
        <v>64.479452054794521</v>
      </c>
      <c r="F27" s="81">
        <v>1</v>
      </c>
      <c r="G27" s="82">
        <v>8</v>
      </c>
      <c r="H27" s="82">
        <v>1</v>
      </c>
      <c r="I27" s="71">
        <v>1.51</v>
      </c>
      <c r="J27" s="71">
        <v>3.58</v>
      </c>
      <c r="K27" s="71">
        <v>2.0700000000000003</v>
      </c>
      <c r="L27" s="71"/>
      <c r="M27" s="96" t="s">
        <v>1732</v>
      </c>
    </row>
    <row r="28" spans="1:14" x14ac:dyDescent="0.2">
      <c r="G28" s="27"/>
      <c r="H28" s="27"/>
      <c r="I28" s="2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1999 to 2018</vt:lpstr>
      <vt:lpstr>Primary OU</vt:lpstr>
      <vt:lpstr>Primary excluding</vt:lpstr>
      <vt:lpstr>Tarsus DBR</vt:lpstr>
      <vt:lpstr>Control vs Tarsus</vt:lpstr>
      <vt:lpstr>Tarsectomy</vt:lpstr>
      <vt:lpstr>Same patient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Cornwell, Jordan</dc:creator>
  <cp:keywords/>
  <dc:description/>
  <cp:lastModifiedBy>Oh, Angela J. MD</cp:lastModifiedBy>
  <cp:revision/>
  <dcterms:created xsi:type="dcterms:W3CDTF">2025-01-21T23:24:50Z</dcterms:created>
  <dcterms:modified xsi:type="dcterms:W3CDTF">2025-05-07T15:04:51Z</dcterms:modified>
  <cp:category/>
  <cp:contentStatus/>
</cp:coreProperties>
</file>