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3"/>
  </bookViews>
  <sheets>
    <sheet name="FINANCIALSTATEMENT" sheetId="1" r:id="rId1"/>
    <sheet name="BALANCESHEET" sheetId="2" r:id="rId2"/>
    <sheet name="ENTERPRISEVALUE" sheetId="3" r:id="rId3"/>
    <sheet name="FINANCIALS" sheetId="4" r:id="rId4"/>
  </sheets>
  <definedNames>
    <definedName name="ExternalData_1" localSheetId="0">FINANCIALSTATEMENT!$A$1:$AL$2</definedName>
    <definedName name="ExternalData_1" localSheetId="1">BALANCESHEET!$A$1:$BB$6</definedName>
    <definedName name="ExternalData_1" localSheetId="2">ENTERPRISEVALUE!$A$1:$H$41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result" type="6" background="1" refreshedVersion="2" saveData="1">
    <textPr sourceFile="C:\Users\Administrator\Downloads\result.csv" comma="1">
      <textFields>
        <textField/>
      </textFields>
    </textPr>
  </connection>
  <connection id="2" name="result (1)" type="6" background="1" refreshedVersion="2" saveData="1">
    <textPr sourceFile="C:\Users\Administrator\Downloads\result (1).csv" comma="1">
      <textFields>
        <textField/>
      </textFields>
    </textPr>
  </connection>
  <connection id="3" name="result (2)" type="6" background="1" refreshedVersion="2" saveData="1">
    <textPr sourceFile="C:\Users\Administrator\Downloads\result (2)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<sst xmlns="http://schemas.openxmlformats.org/spreadsheetml/2006/main" count="282" uniqueCount="202">
  <si>
    <t>date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</si>
  <si>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</si>
  <si>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</si>
  <si>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</si>
  <si>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</si>
  <si>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</si>
  <si>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</si>
  <si>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</si>
  <si>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</si>
  <si>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</si>
  <si>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</si>
  <si>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</si>
  <si>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</si>
  <si>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</si>
  <si>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</si>
  <si>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</si>
  <si>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</si>
  <si>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</si>
  <si>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</si>
  <si>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</si>
  <si>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</si>
  <si>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</si>
  <si>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</si>
  <si>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</si>
  <si>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</si>
  <si>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</si>
  <si>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</si>
  <si>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</si>
  <si>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</si>
  <si>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</si>
  <si>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</si>
  <si>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</si>
  <si>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</si>
  <si>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</si>
  <si>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</si>
  <si>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</si>
  <si>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AAPL</t>
  </si>
  <si>
    <t>USD</t>
  </si>
  <si>
    <t>0000320193</t>
  </si>
  <si>
    <t>FY</t>
  </si>
  <si>
    <t>394328000000</t>
  </si>
  <si>
    <t>223546000000</t>
  </si>
  <si>
    <t>170782000000</t>
  </si>
  <si>
    <t>274891000000</t>
  </si>
  <si>
    <t>130541000000</t>
  </si>
  <si>
    <t>119437000000</t>
  </si>
  <si>
    <t>119103000000</t>
  </si>
  <si>
    <t>cashAndCashEquivalents</t>
  </si>
  <si>
    <t>shortTermInvestments</t>
  </si>
  <si>
    <t>cashAndShortTermInvestments</t>
  </si>
  <si>
    <t>netReceivables</t>
  </si>
  <si>
    <t>inventory</t>
  </si>
  <si>
    <t>otherCurrentAssets</t>
  </si>
  <si>
    <t>totalCurrentAssets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</si>
  <si>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</si>
  <si>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</si>
  <si>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</si>
  <si>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</si>
  <si>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</si>
  <si>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</si>
  <si>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</si>
  <si>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</si>
  <si>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otherAssets</t>
  </si>
  <si>
    <t>totalAssets</t>
  </si>
  <si>
    <t>accountPayables</t>
  </si>
  <si>
    <t>shortTermDebt</t>
  </si>
  <si>
    <t>taxPayables</t>
  </si>
  <si>
    <t>deferredRevenue</t>
  </si>
  <si>
    <t>otherCurrentLiabilities</t>
  </si>
  <si>
    <t>totalCurrentLiabilities</t>
  </si>
  <si>
    <t>longTermDebt</t>
  </si>
  <si>
    <t>deferredRevenueNonCurrent</t>
  </si>
  <si>
    <t>deferredTaxLiabilitiesNonCurrent</t>
  </si>
  <si>
    <t>otherNonCurrentLiabilities</t>
  </si>
  <si>
    <t>totalNonCurrentLiabilities</t>
  </si>
  <si>
    <t>otherLiabilities</t>
  </si>
  <si>
    <t>capitalLeaseObligations</t>
  </si>
  <si>
    <t>totalLiabilities</t>
  </si>
  <si>
    <t>preferredStock</t>
  </si>
  <si>
    <t>commonStock</t>
  </si>
  <si>
    <t>retainedEarnings</t>
  </si>
  <si>
    <t>accumulatedOtherComprehensiveIncomeLoss</t>
  </si>
  <si>
    <t>othertotalStockholdersEquity</t>
  </si>
  <si>
    <t>totalStockholdersEquity</t>
  </si>
  <si>
    <t>totalEquity</t>
  </si>
  <si>
    <t>totalLiabilitiesAndStockholdersEquity</t>
  </si>
  <si>
    <t>minorityInterest</t>
  </si>
  <si>
    <t>totalLiabilitiesAndTotalEquity</t>
  </si>
  <si>
    <t>totalInvestments</t>
  </si>
  <si>
    <t>totalDebt</t>
  </si>
  <si>
    <t>netDebt</t>
  </si>
  <si>
    <t>link</t>
  </si>
  <si>
    <t>152987000000</t>
  </si>
  <si>
    <t>211993000000</t>
  </si>
  <si>
    <t>176392000000</t>
  </si>
  <si>
    <t>131638000000</t>
  </si>
  <si>
    <t>364980000000</t>
  </si>
  <si>
    <t>126707000000</t>
  </si>
  <si>
    <t>106629000000</t>
  </si>
  <si>
    <t>143566000000</t>
  </si>
  <si>
    <t>100544000000</t>
  </si>
  <si>
    <t>209017000000</t>
  </si>
  <si>
    <t>145308000000</t>
  </si>
  <si>
    <t>106548000000</t>
  </si>
  <si>
    <t>145129000000</t>
  </si>
  <si>
    <t>352583000000</t>
  </si>
  <si>
    <t>132134000000</t>
  </si>
  <si>
    <t>111088000000</t>
  </si>
  <si>
    <t>135405000000</t>
  </si>
  <si>
    <t>120805000000</t>
  </si>
  <si>
    <t>217350000000</t>
  </si>
  <si>
    <t>153982000000</t>
  </si>
  <si>
    <t>109707000000</t>
  </si>
  <si>
    <t>148101000000</t>
  </si>
  <si>
    <t>352755000000</t>
  </si>
  <si>
    <t>145463000000</t>
  </si>
  <si>
    <t>132480000000</t>
  </si>
  <si>
    <t>108834000000</t>
  </si>
  <si>
    <t>134836000000</t>
  </si>
  <si>
    <t>127877000000</t>
  </si>
  <si>
    <t>216166000000</t>
  </si>
  <si>
    <t>125481000000</t>
  </si>
  <si>
    <t>119381000000</t>
  </si>
  <si>
    <t>162431000000</t>
  </si>
  <si>
    <t>351002000000</t>
  </si>
  <si>
    <t>155576000000</t>
  </si>
  <si>
    <t>136522000000</t>
  </si>
  <si>
    <t>101582000000</t>
  </si>
  <si>
    <t>143713000000</t>
  </si>
  <si>
    <t>100887000000</t>
  </si>
  <si>
    <t>180175000000</t>
  </si>
  <si>
    <t>105392000000</t>
  </si>
  <si>
    <t>107049000000</t>
  </si>
  <si>
    <t>153157000000</t>
  </si>
  <si>
    <t>323888000000</t>
  </si>
  <si>
    <t>153814000000</t>
  </si>
  <si>
    <t>122278000000</t>
  </si>
  <si>
    <t>stockPrice</t>
  </si>
  <si>
    <t>numberOfShares</t>
  </si>
  <si>
    <t>marketCapitalization</t>
  </si>
  <si>
    <t>minusCashAndCashEquivalents</t>
  </si>
  <si>
    <t>addTotalDebt</t>
  </si>
  <si>
    <t>enterpriseValue</t>
  </si>
  <si>
    <t>3495160329570</t>
  </si>
  <si>
    <t>3571846329570</t>
  </si>
  <si>
    <t>2695569789510</t>
  </si>
  <si>
    <t>2776692789510</t>
  </si>
  <si>
    <t>2439367314090</t>
  </si>
  <si>
    <t>2548201314090</t>
  </si>
  <si>
    <t>2453750882240</t>
  </si>
  <si>
    <t>2555332882240</t>
  </si>
  <si>
    <t>1948295921320</t>
  </si>
  <si>
    <t>2032557921320</t>
  </si>
  <si>
    <t>1010566792560</t>
  </si>
  <si>
    <t>108047000000</t>
  </si>
  <si>
    <t>1069769792560</t>
  </si>
  <si>
    <t>1118725911520</t>
  </si>
  <si>
    <t>114483000000</t>
  </si>
  <si>
    <t>1207295911520</t>
  </si>
  <si>
    <t>804081337040</t>
  </si>
  <si>
    <t>115680000000</t>
  </si>
  <si>
    <t>899472337040</t>
  </si>
  <si>
    <t>616670830400</t>
  </si>
  <si>
    <t>683218830400</t>
  </si>
  <si>
    <t>660032457120</t>
  </si>
  <si>
    <t>703240457120</t>
  </si>
  <si>
    <t>613182234720</t>
  </si>
  <si>
    <t>634633234720</t>
  </si>
  <si>
    <t>446675780319.99994</t>
  </si>
  <si>
    <t>449376780319</t>
  </si>
  <si>
    <t>623747962320</t>
  </si>
  <si>
    <t>613001962320</t>
  </si>
  <si>
    <t>373695994560</t>
  </si>
  <si>
    <t>363880994560</t>
  </si>
  <si>
    <t>265853639520</t>
  </si>
  <si>
    <t>254592639520</t>
  </si>
  <si>
    <t>162778956480</t>
  </si>
  <si>
    <t>157515956480</t>
  </si>
  <si>
    <t>113055358080</t>
  </si>
  <si>
    <t>101180358080</t>
  </si>
  <si>
    <t>132663456800.00002</t>
  </si>
  <si>
    <t>123311456800</t>
  </si>
  <si>
    <t>5225980643.5199995</t>
  </si>
  <si>
    <t>9296272003.199999</t>
  </si>
  <si>
    <t>2686693853.7599998</t>
  </si>
  <si>
    <t>5943779572.29516</t>
  </si>
  <si>
    <t>3831844977.74752</t>
  </si>
  <si>
    <t>5707041627.15456</t>
  </si>
  <si>
    <t>5621085381.67776</t>
  </si>
  <si>
    <t>7402798554.1257</t>
  </si>
  <si>
    <t>2149531999.95015</t>
  </si>
  <si>
    <t>YEAR</t>
  </si>
  <si>
    <t>NET INCOME</t>
  </si>
  <si>
    <t>TOTAL ASSETS</t>
  </si>
  <si>
    <t>TOTAL LIABILITIES</t>
  </si>
  <si>
    <t>SHARES OUTSTANDING</t>
  </si>
  <si>
    <t>DIVIDENDS PAID</t>
  </si>
  <si>
    <t>ROA</t>
  </si>
  <si>
    <t>ROE</t>
  </si>
  <si>
    <t>D/E RATIO</t>
  </si>
  <si>
    <t>EPS</t>
  </si>
  <si>
    <t>BVPS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</si>
</sst>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[$$-409]* #,##0.00_ ;_-[$$-409]* \-#,##0.00\ ;_-[$$-409]* &quot;-&quot;??_ ;_-@_ "/>
    <numFmt numFmtId="177" formatCode="_-[$$-409]* #,##0.00_ ;_-[$$-409]* \-#,##0.00\ ;_-[$$-409]* &quot;-&quot;??.00_ ;_-@_ "/>
    <numFmt numFmtId="178" formatCode="0.00_ "/>
  </numFmts>
  <fonts count="21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ROA/ROE TRENDS (</a:t>
            </a:r>
            <a:r>
              <a:t>2020-2024)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FINANCIALS!$A$2:$A$6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FINANCIALS!$G$1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FINANCIALS!$G$2:$G$6</c:f>
              <c:numCache>
                <c:formatCode>0.00%</c:formatCode>
                <c:ptCount val="5"/>
                <c:pt idx="0">
                  <c:v>0.256825031508576</c:v>
                </c:pt>
                <c:pt idx="1">
                  <c:v>0.275098345637765</c:v>
                </c:pt>
                <c:pt idx="2">
                  <c:v>0.282924409292569</c:v>
                </c:pt>
                <c:pt idx="3">
                  <c:v>0.269742052751836</c:v>
                </c:pt>
                <c:pt idx="4">
                  <c:v>0.177255718025984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FINANCIALS!$H$1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FINANCIALS!$H$2:$H$6</c:f>
              <c:numCache>
                <c:formatCode>0.00%</c:formatCode>
                <c:ptCount val="5"/>
                <c:pt idx="0">
                  <c:v>1.64593503072871</c:v>
                </c:pt>
                <c:pt idx="1">
                  <c:v>1.56076014546391</c:v>
                </c:pt>
                <c:pt idx="2">
                  <c:v>1.96958872750237</c:v>
                </c:pt>
                <c:pt idx="3">
                  <c:v>1.50071326676177</c:v>
                </c:pt>
                <c:pt idx="4">
                  <c:v>0.878663585301275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804608"/>
        <c:axId val="154387295"/>
      </c:lineChart>
      <c:catAx>
        <c:axId val="670804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66946562547849"/>
              <c:y val="0.8802410901467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87295"/>
        <c:crosses val="autoZero"/>
        <c:auto val="1"/>
        <c:lblAlgn val="ctr"/>
        <c:lblOffset val="100"/>
        <c:noMultiLvlLbl val="0"/>
      </c:catAx>
      <c:valAx>
        <c:axId val="1543872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110855917929873"/>
              <c:y val="0.245649895178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80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DEBT-TO-EQUITY RATIO (2020-2024)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FINANCIALS!$A$1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FINANCIALS!$A$2:$A$6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val>
        </c:ser>
        <c:ser>
          <c:idx val="1"/>
          <c:order val="1"/>
          <c:tx>
            <c:strRef>
              <c:f>FINANCIALS!$I$1</c:f>
              <c:strCache>
                <c:ptCount val="1"/>
                <c:pt idx="0">
                  <c:v>D/E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FINANCIALS!$I$2:$I$6</c:f>
              <c:numCache>
                <c:formatCode>0.00_ </c:formatCode>
                <c:ptCount val="5"/>
                <c:pt idx="0">
                  <c:v>5.40877963125549</c:v>
                </c:pt>
                <c:pt idx="1">
                  <c:v>4.67346249155215</c:v>
                </c:pt>
                <c:pt idx="2">
                  <c:v>5.96153694347963</c:v>
                </c:pt>
                <c:pt idx="3">
                  <c:v>4.5635124425424</c:v>
                </c:pt>
                <c:pt idx="4">
                  <c:v>3.95703944045669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69210863"/>
        <c:axId val="298377856"/>
      </c:barChart>
      <c:catAx>
        <c:axId val="6921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377856"/>
        <c:crosses val="autoZero"/>
        <c:auto val="1"/>
        <c:lblAlgn val="ctr"/>
        <c:lblOffset val="100"/>
        <c:noMultiLvlLbl val="0"/>
      </c:catAx>
      <c:valAx>
        <c:axId val="298377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PERCENTAGE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103157894736842"/>
              <c:y val="0.318657407407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10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EPS/BVPS TRENDS (2020-2024)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FINANCIALS!$A$2:$A$6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FINANCIALS!$J$1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FINANCIALS!$J$2:$J$6</c:f>
              <c:numCache>
                <c:formatCode>0.00_ </c:formatCode>
                <c:ptCount val="5"/>
                <c:pt idx="0">
                  <c:v>6.21509083675905</c:v>
                </c:pt>
                <c:pt idx="1">
                  <c:v>6.32136339937435</c:v>
                </c:pt>
                <c:pt idx="2">
                  <c:v>6.52819204604919</c:v>
                </c:pt>
                <c:pt idx="3">
                  <c:v>6.14565753602493</c:v>
                </c:pt>
                <c:pt idx="4">
                  <c:v>3.70154738878143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FINANCIALS!$K$1</c:f>
              <c:strCache>
                <c:ptCount val="1"/>
                <c:pt idx="0">
                  <c:v>BVPS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FINANCIALS!$K$2:$K$6</c:f>
              <c:numCache>
                <c:formatCode>_-[$$-409]* #,##0.00_ ;_-[$$-409]* \-#,##0.00\ ;_-[$$-409]* "-"??_ ;_-@_ </c:formatCode>
                <c:ptCount val="5"/>
                <c:pt idx="0">
                  <c:v>3.77602439994696</c:v>
                </c:pt>
                <c:pt idx="1">
                  <c:v>4.05018248175182</c:v>
                </c:pt>
                <c:pt idx="2">
                  <c:v>3.31449502878074</c:v>
                </c:pt>
                <c:pt idx="3">
                  <c:v>4.09515773075425</c:v>
                </c:pt>
                <c:pt idx="4">
                  <c:v>4.21270148291425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6440"/>
        <c:axId val="676687123"/>
      </c:lineChart>
      <c:catAx>
        <c:axId val="4744964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62122105263158"/>
              <c:y val="0.8912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687123"/>
        <c:crosses val="autoZero"/>
        <c:auto val="1"/>
        <c:lblAlgn val="ctr"/>
        <c:lblOffset val="100"/>
        <c:noMultiLvlLbl val="0"/>
      </c:catAx>
      <c:valAx>
        <c:axId val="676687123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1"/>
              <c:y val="0.2642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96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22860</xdr:colOff>
      <xdr:row>7</xdr:row>
      <xdr:rowOff>0</xdr:rowOff>
    </xdr:from>
    <xdr:to>
      <xdr:col>3</xdr:col>
      <xdr:colOff>1410335</xdr:colOff>
      <xdr:row>20</xdr:row>
      <xdr:rowOff>179070</xdr:rowOff>
    </xdr:to>
    <xdr:graphicFrame>
      <xdr:nvGraphicFramePr>
        <xdr:cNvPr id="4" name="Chart 3"/>
        <xdr:cNvGraphicFramePr/>
      </xdr:nvGraphicFramePr>
      <xdr:xfrm>
        <a:off x="632460" y="1280160"/>
        <a:ext cx="4145915" cy="255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276860</xdr:colOff>
      <xdr:row>6</xdr:row>
      <xdr:rowOff>175260</xdr:rowOff>
    </xdr:from>
    <xdr:to>
      <xdr:col>7</xdr:col>
      <xdr:colOff>767080</xdr:colOff>
      <xdr:row>21</xdr:row>
      <xdr:rowOff>2540</xdr:rowOff>
    </xdr:to>
    <xdr:graphicFrame>
      <xdr:nvGraphicFramePr>
        <xdr:cNvPr id="6" name="Chart 5"/>
        <xdr:cNvGraphicFramePr/>
      </xdr:nvGraphicFramePr>
      <xdr:xfrm>
        <a:off x="5062220" y="1272540"/>
        <a:ext cx="4048760" cy="2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</xdr:colOff>
      <xdr:row>7</xdr:row>
      <xdr:rowOff>7620</xdr:rowOff>
    </xdr:from>
    <xdr:to>
      <xdr:col>13</xdr:col>
      <xdr:colOff>581660</xdr:colOff>
      <xdr:row>20</xdr:row>
      <xdr:rowOff>179070</xdr:rowOff>
    </xdr:to>
    <xdr:graphicFrame>
      <xdr:nvGraphicFramePr>
        <xdr:cNvPr id="7" name="Chart 6"/>
        <xdr:cNvGraphicFramePr/>
      </xdr:nvGraphicFramePr>
      <xdr:xfrm>
        <a:off x="9427845" y="1287780"/>
        <a:ext cx="4077335" cy="254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"/>
  <sheetViews>
    <sheetView topLeftCell="AA1" workbookViewId="0">
      <selection activeCell="AE2" sqref="AE2"/>
    </sheetView>
  </sheetViews>
  <sheetFormatPr defaultColWidth="8.88888888888889" defaultRowHeight="14.4" outlineLevelRow="1"/>
  <cols>
    <col min="1" max="1" width="11.4444444444444" customWidth="1"/>
    <col min="2" max="2" width="7.44444444444444" customWidth="1"/>
    <col min="3" max="3" width="16.7777777777778" customWidth="1"/>
    <col min="4" max="4" width="11.8888888888889" customWidth="1"/>
    <col min="5" max="5" width="11.4444444444444" customWidth="1"/>
    <col min="6" max="6" width="17" customWidth="1"/>
    <col min="7" max="7" width="12.6666666666667" customWidth="1"/>
    <col min="8" max="8" width="6.88888888888889" customWidth="1"/>
    <col min="9" max="9" width="14.1111111111111" customWidth="1"/>
    <col min="10" max="10" width="14.6666666666667" customWidth="1"/>
    <col min="11" max="11" width="14.1111111111111" customWidth="1"/>
    <col min="12" max="12" width="15.4444444444444" customWidth="1"/>
    <col min="13" max="13" width="32.6666666666667" customWidth="1"/>
    <col min="14" max="14" width="32.4444444444444" customWidth="1"/>
    <col min="15" max="15" width="27.4444444444444" customWidth="1"/>
    <col min="16" max="16" width="38.4444444444444" customWidth="1"/>
    <col min="17" max="17" width="14" customWidth="1"/>
    <col min="18" max="18" width="17.7777777777778" customWidth="1"/>
    <col min="19" max="19" width="16.4444444444444" customWidth="1"/>
    <col min="20" max="20" width="14.5555555555556" customWidth="1"/>
    <col min="21" max="21" width="15.1111111111111" customWidth="1"/>
    <col min="22" max="22" width="27.5555555555556" customWidth="1"/>
    <col min="23" max="23" width="14.1111111111111" customWidth="1"/>
    <col min="24" max="24" width="12.8888888888889" customWidth="1"/>
    <col min="25" max="25" width="16.2222222222222" customWidth="1"/>
    <col min="26" max="26" width="21.1111111111111" customWidth="1"/>
    <col min="27" max="27" width="28.8888888888889" customWidth="1"/>
    <col min="28" max="28" width="16.8888888888889" customWidth="1"/>
    <col min="29" max="29" width="21.7777777777778" customWidth="1"/>
    <col min="30" max="30" width="18.1111111111111" customWidth="1"/>
    <col min="31" max="31" width="19" customWidth="1"/>
    <col min="32" max="32" width="15.4444444444444" customWidth="1"/>
    <col min="33" max="33" width="5.66666666666667" customWidth="1"/>
    <col min="34" max="34" width="10" customWidth="1"/>
    <col min="35" max="35" width="22.7777777777778" customWidth="1"/>
    <col min="36" max="36" width="25.1111111111111" customWidth="1"/>
    <col min="37" max="38" width="71.037037037037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s="6">
        <v>44828</v>
      </c>
      <c r="B2" t="s">
        <v>36</v>
      </c>
      <c r="C2" t="s">
        <v>37</v>
      </c>
      <c r="D2" s="8" t="s">
        <v>38</v>
      </c>
      <c r="E2" s="6">
        <v>44862</v>
      </c>
      <c r="F2" s="7">
        <v>44861.7508564815</v>
      </c>
      <c r="G2">
        <v>2022</v>
      </c>
      <c r="H2" t="s">
        <v>39</v>
      </c>
      <c r="I2" s="8" t="s">
        <v>40</v>
      </c>
      <c r="J2" s="8" t="s">
        <v>41</v>
      </c>
      <c r="K2" s="8" t="s">
        <v>42</v>
      </c>
      <c r="L2">
        <v>0.4330963056</v>
      </c>
      <c r="M2">
        <v>26251000000</v>
      </c>
      <c r="N2">
        <v>0</v>
      </c>
      <c r="O2">
        <v>0</v>
      </c>
      <c r="P2">
        <v>25094000000</v>
      </c>
      <c r="Q2">
        <v>-334000000</v>
      </c>
      <c r="R2">
        <v>51345000000</v>
      </c>
      <c r="S2" s="8" t="s">
        <v>43</v>
      </c>
      <c r="T2">
        <v>2825000000</v>
      </c>
      <c r="U2">
        <v>2931000000</v>
      </c>
      <c r="V2">
        <v>11104000000</v>
      </c>
      <c r="W2" s="8" t="s">
        <v>44</v>
      </c>
      <c r="X2">
        <v>0.3310467428</v>
      </c>
      <c r="Y2" s="8" t="s">
        <v>45</v>
      </c>
      <c r="Z2">
        <v>0.302887444</v>
      </c>
      <c r="AA2">
        <v>-334000000</v>
      </c>
      <c r="AB2" s="8" t="s">
        <v>46</v>
      </c>
      <c r="AC2">
        <v>0.3020404333</v>
      </c>
      <c r="AD2">
        <v>19300000000</v>
      </c>
      <c r="AE2" s="1">
        <v>99803000000</v>
      </c>
      <c r="AF2">
        <v>0.2530964071</v>
      </c>
      <c r="AG2">
        <v>6.15</v>
      </c>
      <c r="AH2">
        <v>6.11</v>
      </c>
      <c r="AI2">
        <v>16215963000</v>
      </c>
      <c r="AJ2">
        <v>16325819000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"/>
  <sheetViews>
    <sheetView topLeftCell="AI1" workbookViewId="0">
      <selection activeCell="BC1" sqref="BC1"/>
    </sheetView>
  </sheetViews>
  <sheetFormatPr defaultColWidth="8.88888888888889" defaultRowHeight="14.4" outlineLevelRow="5"/>
  <cols>
    <col min="1" max="1" width="11.4444444444444" customWidth="1"/>
    <col min="2" max="2" width="7.44444444444444" customWidth="1"/>
    <col min="3" max="3" width="16.7777777777778" customWidth="1"/>
    <col min="4" max="4" width="11.8888888888889" customWidth="1"/>
    <col min="5" max="5" width="11.4444444444444" customWidth="1"/>
    <col min="6" max="6" width="17" customWidth="1"/>
    <col min="7" max="7" width="12.6666666666667" customWidth="1"/>
    <col min="8" max="8" width="6.88888888888889" customWidth="1"/>
    <col min="9" max="9" width="23" customWidth="1"/>
    <col min="10" max="10" width="21.2222222222222" customWidth="1"/>
    <col min="11" max="11" width="29" customWidth="1"/>
    <col min="12" max="12" width="14.4444444444444" customWidth="1"/>
    <col min="13" max="13" width="11.7777777777778" customWidth="1"/>
    <col min="14" max="14" width="18.2222222222222" customWidth="1"/>
    <col min="15" max="15" width="17.6666666666667" customWidth="1"/>
    <col min="16" max="16" width="26.2222222222222" customWidth="1"/>
    <col min="17" max="17" width="8.55555555555556" customWidth="1"/>
    <col min="18" max="18" width="15.2222222222222" customWidth="1"/>
    <col min="19" max="19" width="26.6666666666667" customWidth="1"/>
    <col min="20" max="20" width="20.4444444444444" customWidth="1"/>
    <col min="21" max="21" width="12.8888888888889" customWidth="1"/>
    <col min="22" max="22" width="22.1111111111111" customWidth="1"/>
    <col min="23" max="23" width="21.5555555555556" customWidth="1"/>
    <col min="24" max="24" width="11.4444444444444" customWidth="1"/>
    <col min="25" max="25" width="20.6666666666667" customWidth="1"/>
    <col min="26" max="26" width="16" customWidth="1"/>
    <col min="27" max="27" width="14.5555555555556" customWidth="1"/>
    <col min="28" max="28" width="12.8888888888889" customWidth="1"/>
    <col min="29" max="29" width="16.4444444444444" customWidth="1"/>
    <col min="30" max="30" width="21" customWidth="1"/>
    <col min="31" max="31" width="20.4444444444444" customWidth="1"/>
    <col min="32" max="32" width="14.1111111111111" customWidth="1"/>
    <col min="33" max="33" width="27.1111111111111" customWidth="1"/>
    <col min="34" max="34" width="31" customWidth="1"/>
    <col min="35" max="35" width="24.8888888888889" customWidth="1"/>
    <col min="36" max="36" width="24.2222222222222" customWidth="1"/>
    <col min="37" max="37" width="14.1111111111111" customWidth="1"/>
    <col min="38" max="38" width="22.2222222222222" customWidth="1"/>
    <col min="39" max="39" width="20.6666666666667" customWidth="1"/>
    <col min="40" max="40" width="14.2222222222222" customWidth="1"/>
    <col min="41" max="41" width="13.7777777777778" customWidth="1"/>
    <col min="42" max="42" width="15.8888888888889" customWidth="1"/>
    <col min="43" max="43" width="42.6666666666667" customWidth="1"/>
    <col min="44" max="44" width="27.4444444444444" customWidth="1"/>
    <col min="45" max="45" width="22.4444444444444" customWidth="1"/>
    <col min="46" max="46" width="12.8888888888889" customWidth="1"/>
    <col min="47" max="47" width="34.4444444444444" customWidth="1"/>
    <col min="48" max="48" width="15.4444444444444" customWidth="1"/>
    <col min="49" max="49" width="27.4444444444444" customWidth="1"/>
    <col min="50" max="50" width="16.1111111111111" customWidth="1"/>
    <col min="51" max="52" width="14.1111111111111" customWidth="1"/>
    <col min="53" max="54" width="71.037037037037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</row>
    <row r="2" spans="1:52">
      <c r="A2" s="6">
        <v>45563</v>
      </c>
      <c r="B2" t="s">
        <v>36</v>
      </c>
      <c r="C2" t="s">
        <v>37</v>
      </c>
      <c r="D2" s="8" t="s">
        <v>38</v>
      </c>
      <c r="E2" s="6">
        <v>45597</v>
      </c>
      <c r="F2" s="7">
        <v>45597.2511111111</v>
      </c>
      <c r="G2">
        <v>2024</v>
      </c>
      <c r="H2" t="s">
        <v>39</v>
      </c>
      <c r="I2">
        <v>29943000000</v>
      </c>
      <c r="J2">
        <v>35228000000</v>
      </c>
      <c r="K2">
        <v>65171000000</v>
      </c>
      <c r="L2">
        <v>66243000000</v>
      </c>
      <c r="M2">
        <v>7286000000</v>
      </c>
      <c r="N2">
        <v>14287000000</v>
      </c>
      <c r="O2" s="8" t="s">
        <v>92</v>
      </c>
      <c r="P2">
        <v>45680000000</v>
      </c>
      <c r="Q2">
        <v>0</v>
      </c>
      <c r="R2">
        <v>0</v>
      </c>
      <c r="S2">
        <v>0</v>
      </c>
      <c r="T2">
        <v>91479000000</v>
      </c>
      <c r="U2">
        <v>19499000000</v>
      </c>
      <c r="V2">
        <v>55335000000</v>
      </c>
      <c r="W2" s="8" t="s">
        <v>93</v>
      </c>
      <c r="X2">
        <v>0</v>
      </c>
      <c r="Y2" s="1">
        <v>364980000000</v>
      </c>
      <c r="Z2">
        <v>68960000000</v>
      </c>
      <c r="AA2">
        <v>22511000000</v>
      </c>
      <c r="AB2">
        <v>26601000000</v>
      </c>
      <c r="AC2">
        <v>8249000000</v>
      </c>
      <c r="AD2">
        <v>50071000000</v>
      </c>
      <c r="AE2" s="8" t="s">
        <v>94</v>
      </c>
      <c r="AF2">
        <v>96548000000</v>
      </c>
      <c r="AG2">
        <v>0</v>
      </c>
      <c r="AH2">
        <v>0</v>
      </c>
      <c r="AI2">
        <v>35090000000</v>
      </c>
      <c r="AJ2" s="8" t="s">
        <v>95</v>
      </c>
      <c r="AK2">
        <v>0</v>
      </c>
      <c r="AL2">
        <v>12430000000</v>
      </c>
      <c r="AM2" s="1">
        <v>308030000000</v>
      </c>
      <c r="AN2">
        <v>0</v>
      </c>
      <c r="AO2">
        <v>83276000000</v>
      </c>
      <c r="AP2">
        <v>-19154000000</v>
      </c>
      <c r="AQ2">
        <v>-7172000000</v>
      </c>
      <c r="AR2">
        <v>0</v>
      </c>
      <c r="AS2">
        <v>56950000000</v>
      </c>
      <c r="AT2">
        <v>56950000000</v>
      </c>
      <c r="AU2" s="8" t="s">
        <v>96</v>
      </c>
      <c r="AV2">
        <v>0</v>
      </c>
      <c r="AW2" s="8" t="s">
        <v>96</v>
      </c>
      <c r="AX2" s="8" t="s">
        <v>97</v>
      </c>
      <c r="AY2" s="8" t="s">
        <v>98</v>
      </c>
      <c r="AZ2">
        <v>76686000000</v>
      </c>
    </row>
    <row r="3" spans="1:52">
      <c r="A3" s="6">
        <v>45199</v>
      </c>
      <c r="B3" t="s">
        <v>36</v>
      </c>
      <c r="C3" t="s">
        <v>37</v>
      </c>
      <c r="D3" s="8" t="s">
        <v>38</v>
      </c>
      <c r="E3" s="6">
        <v>45233</v>
      </c>
      <c r="F3" s="7">
        <v>45232.7558680556</v>
      </c>
      <c r="G3">
        <v>2023</v>
      </c>
      <c r="H3" t="s">
        <v>39</v>
      </c>
      <c r="I3">
        <v>29965000000</v>
      </c>
      <c r="J3">
        <v>31590000000</v>
      </c>
      <c r="K3">
        <v>61555000000</v>
      </c>
      <c r="L3">
        <v>60985000000</v>
      </c>
      <c r="M3">
        <v>6331000000</v>
      </c>
      <c r="N3">
        <v>14695000000</v>
      </c>
      <c r="O3" s="8" t="s">
        <v>99</v>
      </c>
      <c r="P3">
        <v>54376000000</v>
      </c>
      <c r="Q3">
        <v>0</v>
      </c>
      <c r="R3">
        <v>0</v>
      </c>
      <c r="S3">
        <v>0</v>
      </c>
      <c r="T3" s="8" t="s">
        <v>100</v>
      </c>
      <c r="U3">
        <v>17852000000</v>
      </c>
      <c r="V3">
        <v>36245000000</v>
      </c>
      <c r="W3" s="8" t="s">
        <v>101</v>
      </c>
      <c r="X3">
        <v>0</v>
      </c>
      <c r="Y3" s="1">
        <v>352583000000</v>
      </c>
      <c r="Z3">
        <v>62611000000</v>
      </c>
      <c r="AA3">
        <v>17382000000</v>
      </c>
      <c r="AB3">
        <v>8819000000</v>
      </c>
      <c r="AC3">
        <v>8061000000</v>
      </c>
      <c r="AD3">
        <v>48435000000</v>
      </c>
      <c r="AE3" s="8" t="s">
        <v>102</v>
      </c>
      <c r="AF3" s="8" t="s">
        <v>103</v>
      </c>
      <c r="AG3">
        <v>0</v>
      </c>
      <c r="AH3">
        <v>0</v>
      </c>
      <c r="AI3">
        <v>38581000000</v>
      </c>
      <c r="AJ3" s="8" t="s">
        <v>104</v>
      </c>
      <c r="AK3">
        <v>0</v>
      </c>
      <c r="AL3">
        <v>12842000000</v>
      </c>
      <c r="AM3" s="1">
        <v>290437000000</v>
      </c>
      <c r="AN3">
        <v>0</v>
      </c>
      <c r="AO3">
        <v>73812000000</v>
      </c>
      <c r="AP3">
        <v>-214000000</v>
      </c>
      <c r="AQ3">
        <v>-11452000000</v>
      </c>
      <c r="AR3">
        <v>0</v>
      </c>
      <c r="AS3">
        <v>62146000000</v>
      </c>
      <c r="AT3">
        <v>62146000000</v>
      </c>
      <c r="AU3" s="8" t="s">
        <v>105</v>
      </c>
      <c r="AV3">
        <v>0</v>
      </c>
      <c r="AW3" s="8" t="s">
        <v>105</v>
      </c>
      <c r="AX3" s="8" t="s">
        <v>106</v>
      </c>
      <c r="AY3" s="8" t="s">
        <v>107</v>
      </c>
      <c r="AZ3">
        <v>81123000000</v>
      </c>
    </row>
    <row r="4" spans="1:52">
      <c r="A4" s="6">
        <v>44828</v>
      </c>
      <c r="B4" t="s">
        <v>36</v>
      </c>
      <c r="C4" t="s">
        <v>37</v>
      </c>
      <c r="D4" s="8" t="s">
        <v>38</v>
      </c>
      <c r="E4" s="6">
        <v>44862</v>
      </c>
      <c r="F4" s="7">
        <v>44861.7508564815</v>
      </c>
      <c r="G4">
        <v>2022</v>
      </c>
      <c r="H4" t="s">
        <v>39</v>
      </c>
      <c r="I4">
        <v>23646000000</v>
      </c>
      <c r="J4">
        <v>24658000000</v>
      </c>
      <c r="K4">
        <v>48304000000</v>
      </c>
      <c r="L4">
        <v>60932000000</v>
      </c>
      <c r="M4">
        <v>4946000000</v>
      </c>
      <c r="N4">
        <v>21223000000</v>
      </c>
      <c r="O4" s="8" t="s">
        <v>108</v>
      </c>
      <c r="P4">
        <v>52534000000</v>
      </c>
      <c r="Q4">
        <v>0</v>
      </c>
      <c r="R4">
        <v>0</v>
      </c>
      <c r="S4">
        <v>0</v>
      </c>
      <c r="T4" s="8" t="s">
        <v>109</v>
      </c>
      <c r="U4">
        <v>15375000000</v>
      </c>
      <c r="V4">
        <v>28636000000</v>
      </c>
      <c r="W4" s="8" t="s">
        <v>110</v>
      </c>
      <c r="X4">
        <v>0</v>
      </c>
      <c r="Y4" s="1">
        <v>352755000000</v>
      </c>
      <c r="Z4">
        <v>64115000000</v>
      </c>
      <c r="AA4">
        <v>22773000000</v>
      </c>
      <c r="AB4">
        <v>6552000000</v>
      </c>
      <c r="AC4">
        <v>7912000000</v>
      </c>
      <c r="AD4">
        <v>52630000000</v>
      </c>
      <c r="AE4" s="8" t="s">
        <v>111</v>
      </c>
      <c r="AF4" s="8" t="s">
        <v>112</v>
      </c>
      <c r="AG4">
        <v>0</v>
      </c>
      <c r="AH4">
        <v>0</v>
      </c>
      <c r="AI4">
        <v>38394000000</v>
      </c>
      <c r="AJ4" s="8" t="s">
        <v>113</v>
      </c>
      <c r="AK4">
        <v>0</v>
      </c>
      <c r="AL4">
        <v>12411000000</v>
      </c>
      <c r="AM4" s="1">
        <v>302083000000</v>
      </c>
      <c r="AN4">
        <v>0</v>
      </c>
      <c r="AO4">
        <v>64849000000</v>
      </c>
      <c r="AP4">
        <v>-3068000000</v>
      </c>
      <c r="AQ4">
        <v>-11109000000</v>
      </c>
      <c r="AR4">
        <v>0</v>
      </c>
      <c r="AS4">
        <v>50672000000</v>
      </c>
      <c r="AT4">
        <v>50672000000</v>
      </c>
      <c r="AU4" s="8" t="s">
        <v>114</v>
      </c>
      <c r="AV4">
        <v>0</v>
      </c>
      <c r="AW4" s="8" t="s">
        <v>114</v>
      </c>
      <c r="AX4" s="8" t="s">
        <v>115</v>
      </c>
      <c r="AY4" s="8" t="s">
        <v>116</v>
      </c>
      <c r="AZ4" s="8" t="s">
        <v>117</v>
      </c>
    </row>
    <row r="5" spans="1:52">
      <c r="A5" s="6">
        <v>44464</v>
      </c>
      <c r="B5" t="s">
        <v>36</v>
      </c>
      <c r="C5" t="s">
        <v>37</v>
      </c>
      <c r="D5" s="8" t="s">
        <v>38</v>
      </c>
      <c r="E5" s="6">
        <v>44498</v>
      </c>
      <c r="F5" s="7">
        <v>44497.7531018518</v>
      </c>
      <c r="G5">
        <v>2021</v>
      </c>
      <c r="H5" t="s">
        <v>39</v>
      </c>
      <c r="I5">
        <v>34940000000</v>
      </c>
      <c r="J5">
        <v>27699000000</v>
      </c>
      <c r="K5">
        <v>62639000000</v>
      </c>
      <c r="L5">
        <v>51506000000</v>
      </c>
      <c r="M5">
        <v>6580000000</v>
      </c>
      <c r="N5">
        <v>14111000000</v>
      </c>
      <c r="O5" s="8" t="s">
        <v>118</v>
      </c>
      <c r="P5">
        <v>49527000000</v>
      </c>
      <c r="Q5">
        <v>0</v>
      </c>
      <c r="R5">
        <v>0</v>
      </c>
      <c r="S5">
        <v>0</v>
      </c>
      <c r="T5" s="8" t="s">
        <v>119</v>
      </c>
      <c r="U5">
        <v>0</v>
      </c>
      <c r="V5">
        <v>38762000000</v>
      </c>
      <c r="W5" s="8" t="s">
        <v>120</v>
      </c>
      <c r="X5">
        <v>0</v>
      </c>
      <c r="Y5" s="1">
        <v>351002000000</v>
      </c>
      <c r="Z5">
        <v>54763000000</v>
      </c>
      <c r="AA5">
        <v>17141000000</v>
      </c>
      <c r="AB5">
        <v>0</v>
      </c>
      <c r="AC5">
        <v>7612000000</v>
      </c>
      <c r="AD5">
        <v>45965000000</v>
      </c>
      <c r="AE5" s="8" t="s">
        <v>121</v>
      </c>
      <c r="AF5" s="8" t="s">
        <v>122</v>
      </c>
      <c r="AG5">
        <v>0</v>
      </c>
      <c r="AH5">
        <v>0</v>
      </c>
      <c r="AI5">
        <v>43050000000</v>
      </c>
      <c r="AJ5" s="8" t="s">
        <v>123</v>
      </c>
      <c r="AK5">
        <v>0</v>
      </c>
      <c r="AL5">
        <v>11803000000</v>
      </c>
      <c r="AM5" s="1">
        <v>287912000000</v>
      </c>
      <c r="AN5">
        <v>0</v>
      </c>
      <c r="AO5">
        <v>57365000000</v>
      </c>
      <c r="AP5">
        <v>5562000000</v>
      </c>
      <c r="AQ5">
        <v>163000000</v>
      </c>
      <c r="AR5">
        <v>0</v>
      </c>
      <c r="AS5">
        <v>63090000000</v>
      </c>
      <c r="AT5">
        <v>63090000000</v>
      </c>
      <c r="AU5" s="8" t="s">
        <v>124</v>
      </c>
      <c r="AV5">
        <v>0</v>
      </c>
      <c r="AW5" s="8" t="s">
        <v>124</v>
      </c>
      <c r="AX5" s="8" t="s">
        <v>125</v>
      </c>
      <c r="AY5" s="8" t="s">
        <v>126</v>
      </c>
      <c r="AZ5" s="8" t="s">
        <v>127</v>
      </c>
    </row>
    <row r="6" spans="1:52">
      <c r="A6" s="6">
        <v>44100</v>
      </c>
      <c r="B6" t="s">
        <v>36</v>
      </c>
      <c r="C6" t="s">
        <v>37</v>
      </c>
      <c r="D6" s="8" t="s">
        <v>38</v>
      </c>
      <c r="E6" s="6">
        <v>44134</v>
      </c>
      <c r="F6" s="7">
        <v>44133.7544560185</v>
      </c>
      <c r="G6">
        <v>2020</v>
      </c>
      <c r="H6" t="s">
        <v>39</v>
      </c>
      <c r="I6">
        <v>38016000000</v>
      </c>
      <c r="J6">
        <v>52927000000</v>
      </c>
      <c r="K6">
        <v>90943000000</v>
      </c>
      <c r="L6">
        <v>37445000000</v>
      </c>
      <c r="M6">
        <v>4061000000</v>
      </c>
      <c r="N6">
        <v>11264000000</v>
      </c>
      <c r="O6" s="8" t="s">
        <v>128</v>
      </c>
      <c r="P6">
        <v>45336000000</v>
      </c>
      <c r="Q6">
        <v>0</v>
      </c>
      <c r="R6">
        <v>0</v>
      </c>
      <c r="S6">
        <v>0</v>
      </c>
      <c r="T6" s="8" t="s">
        <v>129</v>
      </c>
      <c r="U6">
        <v>0</v>
      </c>
      <c r="V6">
        <v>33952000000</v>
      </c>
      <c r="W6" s="8" t="s">
        <v>130</v>
      </c>
      <c r="X6">
        <v>0</v>
      </c>
      <c r="Y6" s="1">
        <v>323888000000</v>
      </c>
      <c r="Z6">
        <v>42296000000</v>
      </c>
      <c r="AA6">
        <v>15229000000</v>
      </c>
      <c r="AB6">
        <v>0</v>
      </c>
      <c r="AC6">
        <v>6643000000</v>
      </c>
      <c r="AD6">
        <v>41224000000</v>
      </c>
      <c r="AE6" s="8" t="s">
        <v>131</v>
      </c>
      <c r="AF6" s="8" t="s">
        <v>132</v>
      </c>
      <c r="AG6">
        <v>0</v>
      </c>
      <c r="AH6">
        <v>0</v>
      </c>
      <c r="AI6">
        <v>46108000000</v>
      </c>
      <c r="AJ6" s="8" t="s">
        <v>133</v>
      </c>
      <c r="AK6">
        <v>0</v>
      </c>
      <c r="AL6">
        <v>9842000000</v>
      </c>
      <c r="AM6" s="1">
        <v>258549000000</v>
      </c>
      <c r="AN6">
        <v>0</v>
      </c>
      <c r="AO6">
        <v>50779000000</v>
      </c>
      <c r="AP6">
        <v>14966000000</v>
      </c>
      <c r="AQ6">
        <v>-406000000</v>
      </c>
      <c r="AR6">
        <v>0</v>
      </c>
      <c r="AS6">
        <v>65339000000</v>
      </c>
      <c r="AT6">
        <v>65339000000</v>
      </c>
      <c r="AU6" s="8" t="s">
        <v>134</v>
      </c>
      <c r="AV6">
        <v>0</v>
      </c>
      <c r="AW6" s="8" t="s">
        <v>134</v>
      </c>
      <c r="AX6" s="8" t="s">
        <v>135</v>
      </c>
      <c r="AY6" s="8" t="s">
        <v>136</v>
      </c>
      <c r="AZ6">
        <v>84262000000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1" sqref="D1"/>
    </sheetView>
  </sheetViews>
  <sheetFormatPr defaultColWidth="8.88888888888889" defaultRowHeight="14.4" outlineLevelCol="7"/>
  <cols>
    <col min="1" max="1" width="7.44444444444444" customWidth="1"/>
    <col min="2" max="2" width="11.4444444444444" customWidth="1"/>
    <col min="3" max="3" width="10" customWidth="1"/>
    <col min="4" max="4" width="15.8888888888889" customWidth="1"/>
    <col min="5" max="5" width="20.4444444444444" customWidth="1"/>
    <col min="6" max="6" width="28.6666666666667" customWidth="1"/>
    <col min="7" max="7" width="14.1111111111111" customWidth="1"/>
    <col min="8" max="8" width="15.2222222222222" customWidth="1"/>
  </cols>
  <sheetData>
    <row r="1" spans="1:8">
      <c r="A1" t="s">
        <v>1</v>
      </c>
      <c r="B1" t="s">
        <v>0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>
      <c r="A2" t="s">
        <v>36</v>
      </c>
      <c r="B2" s="6">
        <v>45563</v>
      </c>
      <c r="C2">
        <v>227.79</v>
      </c>
      <c r="D2">
        <v>15343783000</v>
      </c>
      <c r="E2" s="8" t="s">
        <v>143</v>
      </c>
      <c r="F2">
        <v>29943000000</v>
      </c>
      <c r="G2" s="8" t="s">
        <v>98</v>
      </c>
      <c r="H2" s="8" t="s">
        <v>144</v>
      </c>
    </row>
    <row r="3" spans="1:8">
      <c r="A3" t="s">
        <v>36</v>
      </c>
      <c r="B3" s="6">
        <v>45199</v>
      </c>
      <c r="C3">
        <v>171.21</v>
      </c>
      <c r="D3">
        <v>15744231000</v>
      </c>
      <c r="E3" s="8" t="s">
        <v>145</v>
      </c>
      <c r="F3">
        <v>29965000000</v>
      </c>
      <c r="G3" s="8" t="s">
        <v>107</v>
      </c>
      <c r="H3" s="8" t="s">
        <v>146</v>
      </c>
    </row>
    <row r="4" spans="1:8">
      <c r="A4" t="s">
        <v>36</v>
      </c>
      <c r="B4" s="6">
        <v>44828</v>
      </c>
      <c r="C4">
        <v>150.43</v>
      </c>
      <c r="D4">
        <v>16215963000</v>
      </c>
      <c r="E4" s="8" t="s">
        <v>147</v>
      </c>
      <c r="F4">
        <v>23646000000</v>
      </c>
      <c r="G4" s="8" t="s">
        <v>116</v>
      </c>
      <c r="H4" s="8" t="s">
        <v>148</v>
      </c>
    </row>
    <row r="5" spans="1:8">
      <c r="A5" t="s">
        <v>36</v>
      </c>
      <c r="B5" s="6">
        <v>44464</v>
      </c>
      <c r="C5">
        <v>146.92</v>
      </c>
      <c r="D5">
        <v>16701272000</v>
      </c>
      <c r="E5" s="8" t="s">
        <v>149</v>
      </c>
      <c r="F5">
        <v>34940000000</v>
      </c>
      <c r="G5" s="8" t="s">
        <v>126</v>
      </c>
      <c r="H5" s="8" t="s">
        <v>150</v>
      </c>
    </row>
    <row r="6" spans="1:8">
      <c r="A6" t="s">
        <v>36</v>
      </c>
      <c r="B6" s="6">
        <v>44100</v>
      </c>
      <c r="C6">
        <v>112.28</v>
      </c>
      <c r="D6">
        <v>17352119000</v>
      </c>
      <c r="E6" s="8" t="s">
        <v>151</v>
      </c>
      <c r="F6">
        <v>38016000000</v>
      </c>
      <c r="G6" s="8" t="s">
        <v>136</v>
      </c>
      <c r="H6" s="8" t="s">
        <v>152</v>
      </c>
    </row>
    <row r="7" spans="1:8">
      <c r="A7" t="s">
        <v>36</v>
      </c>
      <c r="B7" s="6">
        <v>43736</v>
      </c>
      <c r="C7">
        <v>54.71</v>
      </c>
      <c r="D7">
        <v>18471336000</v>
      </c>
      <c r="E7" s="8" t="s">
        <v>153</v>
      </c>
      <c r="F7">
        <v>48844000000</v>
      </c>
      <c r="G7" s="8" t="s">
        <v>154</v>
      </c>
      <c r="H7" s="8" t="s">
        <v>155</v>
      </c>
    </row>
    <row r="8" spans="1:8">
      <c r="A8" t="s">
        <v>36</v>
      </c>
      <c r="B8" s="6">
        <v>43372</v>
      </c>
      <c r="C8">
        <v>56.44</v>
      </c>
      <c r="D8">
        <v>19821508000</v>
      </c>
      <c r="E8" s="8" t="s">
        <v>156</v>
      </c>
      <c r="F8">
        <v>25913000000</v>
      </c>
      <c r="G8" s="8" t="s">
        <v>157</v>
      </c>
      <c r="H8" s="8" t="s">
        <v>158</v>
      </c>
    </row>
    <row r="9" spans="1:8">
      <c r="A9" t="s">
        <v>36</v>
      </c>
      <c r="B9" s="6">
        <v>43008</v>
      </c>
      <c r="C9">
        <v>38.53</v>
      </c>
      <c r="D9">
        <v>20868968000</v>
      </c>
      <c r="E9" s="8" t="s">
        <v>159</v>
      </c>
      <c r="F9">
        <v>20289000000</v>
      </c>
      <c r="G9" s="8" t="s">
        <v>160</v>
      </c>
      <c r="H9" s="8" t="s">
        <v>161</v>
      </c>
    </row>
    <row r="10" spans="1:8">
      <c r="A10" t="s">
        <v>36</v>
      </c>
      <c r="B10" s="6">
        <v>42637</v>
      </c>
      <c r="C10">
        <v>28.18</v>
      </c>
      <c r="D10">
        <v>21883280000</v>
      </c>
      <c r="E10" s="8" t="s">
        <v>162</v>
      </c>
      <c r="F10">
        <v>20484000000</v>
      </c>
      <c r="G10">
        <v>87032000000</v>
      </c>
      <c r="H10" s="8" t="s">
        <v>163</v>
      </c>
    </row>
    <row r="11" spans="1:8">
      <c r="A11" t="s">
        <v>36</v>
      </c>
      <c r="B11" s="6">
        <v>42273</v>
      </c>
      <c r="C11">
        <v>28.68</v>
      </c>
      <c r="D11">
        <v>23013684000</v>
      </c>
      <c r="E11" s="8" t="s">
        <v>164</v>
      </c>
      <c r="F11">
        <v>21120000000</v>
      </c>
      <c r="G11">
        <v>64328000000</v>
      </c>
      <c r="H11" s="8" t="s">
        <v>165</v>
      </c>
    </row>
    <row r="12" spans="1:8">
      <c r="A12" t="s">
        <v>36</v>
      </c>
      <c r="B12" s="6">
        <v>41909</v>
      </c>
      <c r="C12">
        <v>25.19</v>
      </c>
      <c r="D12">
        <v>24342288000</v>
      </c>
      <c r="E12" s="8" t="s">
        <v>166</v>
      </c>
      <c r="F12">
        <v>13844000000</v>
      </c>
      <c r="G12">
        <v>35295000000</v>
      </c>
      <c r="H12" s="8" t="s">
        <v>167</v>
      </c>
    </row>
    <row r="13" spans="1:8">
      <c r="A13" t="s">
        <v>36</v>
      </c>
      <c r="B13" s="6">
        <v>41545</v>
      </c>
      <c r="C13">
        <v>17.24</v>
      </c>
      <c r="D13">
        <v>25909268000</v>
      </c>
      <c r="E13" s="8" t="s">
        <v>168</v>
      </c>
      <c r="F13">
        <v>14259000000</v>
      </c>
      <c r="G13">
        <v>16960000000</v>
      </c>
      <c r="H13" s="8" t="s">
        <v>169</v>
      </c>
    </row>
    <row r="14" spans="1:8">
      <c r="A14" t="s">
        <v>36</v>
      </c>
      <c r="B14" s="6">
        <v>41181</v>
      </c>
      <c r="C14">
        <v>23.83</v>
      </c>
      <c r="D14">
        <v>26174904000</v>
      </c>
      <c r="E14" s="8" t="s">
        <v>170</v>
      </c>
      <c r="F14">
        <v>10746000000</v>
      </c>
      <c r="G14">
        <v>0</v>
      </c>
      <c r="H14" s="8" t="s">
        <v>171</v>
      </c>
    </row>
    <row r="15" spans="1:8">
      <c r="A15" t="s">
        <v>36</v>
      </c>
      <c r="B15" s="6">
        <v>40810</v>
      </c>
      <c r="C15">
        <v>14.44</v>
      </c>
      <c r="D15">
        <v>25879224000</v>
      </c>
      <c r="E15" s="8" t="s">
        <v>172</v>
      </c>
      <c r="F15">
        <v>9815000000</v>
      </c>
      <c r="G15">
        <v>0</v>
      </c>
      <c r="H15" s="8" t="s">
        <v>173</v>
      </c>
    </row>
    <row r="16" spans="1:8">
      <c r="A16" t="s">
        <v>36</v>
      </c>
      <c r="B16" s="6">
        <v>40446</v>
      </c>
      <c r="C16">
        <v>10.44</v>
      </c>
      <c r="D16">
        <v>25464908000</v>
      </c>
      <c r="E16" s="8" t="s">
        <v>174</v>
      </c>
      <c r="F16">
        <v>11261000000</v>
      </c>
      <c r="G16">
        <v>0</v>
      </c>
      <c r="H16" s="8" t="s">
        <v>175</v>
      </c>
    </row>
    <row r="17" spans="1:8">
      <c r="A17" t="s">
        <v>36</v>
      </c>
      <c r="B17" s="6">
        <v>40082</v>
      </c>
      <c r="C17">
        <v>6.51</v>
      </c>
      <c r="D17">
        <v>25004448000</v>
      </c>
      <c r="E17" s="8" t="s">
        <v>176</v>
      </c>
      <c r="F17">
        <v>5263000000</v>
      </c>
      <c r="G17">
        <v>0</v>
      </c>
      <c r="H17" s="8" t="s">
        <v>177</v>
      </c>
    </row>
    <row r="18" spans="1:8">
      <c r="A18" t="s">
        <v>36</v>
      </c>
      <c r="B18" s="6">
        <v>39718</v>
      </c>
      <c r="C18">
        <v>4.58</v>
      </c>
      <c r="D18">
        <v>24684576000</v>
      </c>
      <c r="E18" s="8" t="s">
        <v>178</v>
      </c>
      <c r="F18">
        <v>11875000000</v>
      </c>
      <c r="G18">
        <v>0</v>
      </c>
      <c r="H18" s="8" t="s">
        <v>179</v>
      </c>
    </row>
    <row r="19" spans="1:8">
      <c r="A19" t="s">
        <v>36</v>
      </c>
      <c r="B19" s="6">
        <v>39354</v>
      </c>
      <c r="C19">
        <v>5.48</v>
      </c>
      <c r="D19">
        <v>24208660000</v>
      </c>
      <c r="E19" s="8" t="s">
        <v>180</v>
      </c>
      <c r="F19">
        <v>9352000000</v>
      </c>
      <c r="G19">
        <v>0</v>
      </c>
      <c r="H19" s="8" t="s">
        <v>181</v>
      </c>
    </row>
    <row r="20" spans="1:8">
      <c r="A20" t="s">
        <v>36</v>
      </c>
      <c r="B20" s="6">
        <v>38990</v>
      </c>
      <c r="C20">
        <v>2.75</v>
      </c>
      <c r="D20">
        <v>23633624000</v>
      </c>
      <c r="E20">
        <v>64992466000</v>
      </c>
      <c r="F20">
        <v>6392000000</v>
      </c>
      <c r="G20">
        <v>0</v>
      </c>
      <c r="H20">
        <v>58600466000</v>
      </c>
    </row>
    <row r="21" spans="1:8">
      <c r="A21" t="s">
        <v>36</v>
      </c>
      <c r="B21" s="6">
        <v>38619</v>
      </c>
      <c r="C21">
        <v>1.9</v>
      </c>
      <c r="D21">
        <v>22636292000</v>
      </c>
      <c r="E21">
        <v>43008954800</v>
      </c>
      <c r="F21">
        <v>3491000000</v>
      </c>
      <c r="G21">
        <v>0</v>
      </c>
      <c r="H21">
        <v>39517954800</v>
      </c>
    </row>
    <row r="22" spans="1:8">
      <c r="A22" t="s">
        <v>36</v>
      </c>
      <c r="B22" s="6">
        <v>38255</v>
      </c>
      <c r="C22">
        <v>0.66589</v>
      </c>
      <c r="D22">
        <v>20809040000</v>
      </c>
      <c r="E22">
        <v>13856531645.6</v>
      </c>
      <c r="F22">
        <v>2969000000</v>
      </c>
      <c r="G22">
        <v>0</v>
      </c>
      <c r="H22">
        <v>10887531645</v>
      </c>
    </row>
    <row r="23" spans="1:8">
      <c r="A23" t="s">
        <v>36</v>
      </c>
      <c r="B23" s="6">
        <v>37891</v>
      </c>
      <c r="C23">
        <v>0.36946</v>
      </c>
      <c r="D23">
        <v>20195336000</v>
      </c>
      <c r="E23">
        <v>7461368838.56</v>
      </c>
      <c r="F23">
        <v>3396000000</v>
      </c>
      <c r="G23">
        <v>304000000</v>
      </c>
      <c r="H23">
        <v>4369368838</v>
      </c>
    </row>
    <row r="24" spans="1:8">
      <c r="A24" t="s">
        <v>36</v>
      </c>
      <c r="B24" s="6">
        <v>37527</v>
      </c>
      <c r="C24">
        <v>0.26286</v>
      </c>
      <c r="D24">
        <v>19881232000</v>
      </c>
      <c r="E24" s="8" t="s">
        <v>182</v>
      </c>
      <c r="F24">
        <v>2252000000</v>
      </c>
      <c r="G24">
        <v>316000000</v>
      </c>
      <c r="H24">
        <v>3289980643</v>
      </c>
    </row>
    <row r="25" spans="1:8">
      <c r="A25" t="s">
        <v>36</v>
      </c>
      <c r="B25" s="6">
        <v>37163</v>
      </c>
      <c r="C25">
        <v>0.27696</v>
      </c>
      <c r="D25">
        <v>19354328000</v>
      </c>
      <c r="E25">
        <v>5360374682.88</v>
      </c>
      <c r="F25">
        <v>2310000000</v>
      </c>
      <c r="G25">
        <v>317000000</v>
      </c>
      <c r="H25">
        <v>3367374682</v>
      </c>
    </row>
    <row r="26" spans="1:8">
      <c r="A26" t="s">
        <v>36</v>
      </c>
      <c r="B26" s="6">
        <v>36799</v>
      </c>
      <c r="C26">
        <v>0.45982</v>
      </c>
      <c r="D26">
        <v>18175808000</v>
      </c>
      <c r="E26">
        <v>8357600034.56</v>
      </c>
      <c r="F26">
        <v>1191000000</v>
      </c>
      <c r="G26">
        <v>300000000</v>
      </c>
      <c r="H26">
        <v>7466600034</v>
      </c>
    </row>
    <row r="27" spans="1:8">
      <c r="A27" t="s">
        <v>36</v>
      </c>
      <c r="B27" s="6">
        <v>36428</v>
      </c>
      <c r="C27">
        <v>0.5798</v>
      </c>
      <c r="D27">
        <v>16033584000</v>
      </c>
      <c r="E27" s="8" t="s">
        <v>183</v>
      </c>
      <c r="F27">
        <v>1326000000</v>
      </c>
      <c r="G27">
        <v>300000000</v>
      </c>
      <c r="H27">
        <v>8270272003</v>
      </c>
    </row>
    <row r="28" spans="1:8">
      <c r="A28" t="s">
        <v>36</v>
      </c>
      <c r="B28" s="6">
        <v>36063</v>
      </c>
      <c r="C28">
        <v>0.34598</v>
      </c>
      <c r="D28">
        <v>14781088000</v>
      </c>
      <c r="E28">
        <v>5113960826.24</v>
      </c>
      <c r="F28">
        <v>1481000000</v>
      </c>
      <c r="G28">
        <v>954000000</v>
      </c>
      <c r="H28">
        <v>4586960826</v>
      </c>
    </row>
    <row r="29" spans="1:8">
      <c r="A29" t="s">
        <v>36</v>
      </c>
      <c r="B29" s="6">
        <v>35699</v>
      </c>
      <c r="C29">
        <v>0.19029</v>
      </c>
      <c r="D29">
        <v>14118944000</v>
      </c>
      <c r="E29" s="8" t="s">
        <v>184</v>
      </c>
      <c r="F29">
        <v>1230000000</v>
      </c>
      <c r="G29">
        <v>976000000</v>
      </c>
      <c r="H29">
        <v>2432693853</v>
      </c>
    </row>
    <row r="30" spans="1:8">
      <c r="A30" t="s">
        <v>36</v>
      </c>
      <c r="B30" s="6">
        <v>35335</v>
      </c>
      <c r="C30">
        <v>0.19922</v>
      </c>
      <c r="D30">
        <v>13858208000</v>
      </c>
      <c r="E30">
        <v>2760832197.76</v>
      </c>
      <c r="F30">
        <v>1552000000</v>
      </c>
      <c r="G30">
        <v>1135000000</v>
      </c>
      <c r="H30">
        <v>2343832197</v>
      </c>
    </row>
    <row r="31" spans="1:8">
      <c r="A31" t="s">
        <v>36</v>
      </c>
      <c r="B31" s="6">
        <v>34971</v>
      </c>
      <c r="C31">
        <v>0.33259</v>
      </c>
      <c r="D31">
        <v>13781264000</v>
      </c>
      <c r="E31">
        <v>4583510593.76</v>
      </c>
      <c r="F31">
        <v>756000000</v>
      </c>
      <c r="G31">
        <v>764000000</v>
      </c>
      <c r="H31">
        <v>4591510593</v>
      </c>
    </row>
    <row r="32" spans="1:8">
      <c r="A32" t="s">
        <v>36</v>
      </c>
      <c r="B32" s="6">
        <v>34607</v>
      </c>
      <c r="C32">
        <v>0.30078</v>
      </c>
      <c r="D32">
        <v>13298320000</v>
      </c>
      <c r="E32">
        <v>3999868689.6</v>
      </c>
      <c r="F32">
        <v>1203000000</v>
      </c>
      <c r="G32">
        <v>597000000</v>
      </c>
      <c r="H32">
        <v>3393868689</v>
      </c>
    </row>
    <row r="33" spans="1:8">
      <c r="A33" t="s">
        <v>36</v>
      </c>
      <c r="B33" s="6">
        <v>34242</v>
      </c>
      <c r="C33">
        <v>0.20871</v>
      </c>
      <c r="D33">
        <v>13342000000</v>
      </c>
      <c r="E33">
        <v>2784608820</v>
      </c>
      <c r="F33">
        <v>676413000</v>
      </c>
      <c r="G33">
        <v>830299000</v>
      </c>
      <c r="H33">
        <v>2938494820</v>
      </c>
    </row>
    <row r="34" spans="1:8">
      <c r="A34" t="s">
        <v>36</v>
      </c>
      <c r="B34" s="6">
        <v>33877</v>
      </c>
      <c r="C34">
        <v>0.4029</v>
      </c>
      <c r="D34">
        <v>13718880000</v>
      </c>
      <c r="E34">
        <v>5527336752</v>
      </c>
      <c r="F34">
        <v>498600000</v>
      </c>
      <c r="G34">
        <v>184500000</v>
      </c>
      <c r="H34">
        <v>5213236752</v>
      </c>
    </row>
    <row r="35" spans="1:8">
      <c r="A35" t="s">
        <v>36</v>
      </c>
      <c r="B35" s="6">
        <v>33511</v>
      </c>
      <c r="C35">
        <v>0.44196</v>
      </c>
      <c r="D35">
        <v>13448682171</v>
      </c>
      <c r="E35" s="8" t="s">
        <v>185</v>
      </c>
      <c r="F35">
        <v>604100000</v>
      </c>
      <c r="G35">
        <v>148600000</v>
      </c>
      <c r="H35">
        <v>5488279572</v>
      </c>
    </row>
    <row r="36" spans="1:8">
      <c r="A36" t="s">
        <v>36</v>
      </c>
      <c r="B36" s="6">
        <v>33146</v>
      </c>
      <c r="C36">
        <v>0.27232</v>
      </c>
      <c r="D36">
        <v>14071111111</v>
      </c>
      <c r="E36" s="8" t="s">
        <v>186</v>
      </c>
      <c r="F36">
        <v>374700000</v>
      </c>
      <c r="G36">
        <v>122600000</v>
      </c>
      <c r="H36">
        <v>3579744977</v>
      </c>
    </row>
    <row r="37" spans="1:8">
      <c r="A37" t="s">
        <v>36</v>
      </c>
      <c r="B37" s="6">
        <v>32781</v>
      </c>
      <c r="C37">
        <v>0.39732</v>
      </c>
      <c r="D37">
        <v>14363841808</v>
      </c>
      <c r="E37" s="8" t="s">
        <v>187</v>
      </c>
      <c r="F37">
        <v>438300000</v>
      </c>
      <c r="G37">
        <v>56800000</v>
      </c>
      <c r="H37">
        <v>5325541627</v>
      </c>
    </row>
    <row r="38" spans="1:8">
      <c r="A38" t="s">
        <v>36</v>
      </c>
      <c r="B38" s="6">
        <v>32416</v>
      </c>
      <c r="C38">
        <v>0.38616</v>
      </c>
      <c r="D38">
        <v>14556363636</v>
      </c>
      <c r="E38" s="8" t="s">
        <v>188</v>
      </c>
      <c r="F38">
        <v>545700000</v>
      </c>
      <c r="G38">
        <v>127900000</v>
      </c>
      <c r="H38">
        <v>5203285381</v>
      </c>
    </row>
    <row r="39" spans="1:8">
      <c r="A39" t="s">
        <v>36</v>
      </c>
      <c r="B39" s="6">
        <v>32050</v>
      </c>
      <c r="C39">
        <v>0.50446</v>
      </c>
      <c r="D39">
        <v>14674698795</v>
      </c>
      <c r="E39" s="8" t="s">
        <v>189</v>
      </c>
      <c r="F39">
        <v>565100000</v>
      </c>
      <c r="G39">
        <v>0</v>
      </c>
      <c r="H39">
        <v>6837698554</v>
      </c>
    </row>
    <row r="40" spans="1:8">
      <c r="A40" t="s">
        <v>36</v>
      </c>
      <c r="B40" s="6">
        <v>31685</v>
      </c>
      <c r="C40">
        <v>0.14955</v>
      </c>
      <c r="D40">
        <v>14373333333</v>
      </c>
      <c r="E40" s="8" t="s">
        <v>190</v>
      </c>
      <c r="F40">
        <v>576200000</v>
      </c>
      <c r="G40">
        <v>0</v>
      </c>
      <c r="H40">
        <v>1573331999</v>
      </c>
    </row>
    <row r="41" spans="1:8">
      <c r="A41" t="s">
        <v>36</v>
      </c>
      <c r="B41" s="6">
        <v>31320</v>
      </c>
      <c r="C41">
        <v>0.070312</v>
      </c>
      <c r="D41">
        <v>13708800000</v>
      </c>
      <c r="E41">
        <v>963893145.6</v>
      </c>
      <c r="F41">
        <v>337000000</v>
      </c>
      <c r="G41">
        <v>0</v>
      </c>
      <c r="H41">
        <v>626893145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zoomScale="90" zoomScaleNormal="90" topLeftCell="A2" workbookViewId="0">
      <selection activeCell="G33" sqref="G33"/>
    </sheetView>
  </sheetViews>
  <sheetFormatPr defaultColWidth="8.88888888888889" defaultRowHeight="14.4" outlineLevelRow="5"/>
  <cols>
    <col min="2" max="2" width="19.5555555555556" customWidth="1"/>
    <col min="3" max="4" width="20.6666666666667" customWidth="1"/>
    <col min="5" max="5" width="22" customWidth="1"/>
    <col min="6" max="6" width="15.7777777777778" customWidth="1"/>
    <col min="7" max="7" width="14.1111111111111"/>
    <col min="8" max="8" width="15.7777777777778"/>
    <col min="9" max="9" width="10.2222222222222" customWidth="1"/>
    <col min="10" max="10" width="14.1111111111111"/>
  </cols>
  <sheetData>
    <row r="1" spans="1:11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</row>
    <row r="2" spans="1:11">
      <c r="A2">
        <v>2024</v>
      </c>
      <c r="B2" s="1">
        <v>93736000000</v>
      </c>
      <c r="C2" s="1">
        <f>VLOOKUP(BALANCESHEET!G2,BALANCESHEET!G:Y,19,FALSE)</f>
        <v>364980000000</v>
      </c>
      <c r="D2" s="1">
        <f>VLOOKUP(BALANCESHEET!G2,BALANCESHEET!G:AM,33,FALSE)</f>
        <v>308030000000</v>
      </c>
      <c r="E2" s="1">
        <v>15082000000</v>
      </c>
      <c r="F2" s="2">
        <v>0.205</v>
      </c>
      <c r="G2" s="3">
        <f>B2/C2</f>
        <v>0.256825031508576</v>
      </c>
      <c r="H2" s="3">
        <f>B2/(C2-D2)</f>
        <v>1.64593503072871</v>
      </c>
      <c r="I2" s="5">
        <f>D2/(C2-D2)</f>
        <v>5.40877963125549</v>
      </c>
      <c r="J2" s="5">
        <f>B2/E2</f>
        <v>6.21509083675905</v>
      </c>
      <c r="K2" s="1">
        <f>(C2-D2)/E2</f>
        <v>3.77602439994696</v>
      </c>
    </row>
    <row r="3" spans="1:11">
      <c r="A3">
        <v>2023</v>
      </c>
      <c r="B3" s="1">
        <v>96995000000</v>
      </c>
      <c r="C3" s="1">
        <f>VLOOKUP(BALANCESHEET!G3,BALANCESHEET!G:Y,19,FALSE)</f>
        <v>352583000000</v>
      </c>
      <c r="D3" s="1">
        <f>VLOOKUP(BALANCESHEET!G3,BALANCESHEET!G:AM,33,FALSE)</f>
        <v>290437000000</v>
      </c>
      <c r="E3" s="4">
        <v>15344000000</v>
      </c>
      <c r="F3" s="2">
        <v>0.22</v>
      </c>
      <c r="G3" s="3">
        <f>B3/C3</f>
        <v>0.275098345637765</v>
      </c>
      <c r="H3" s="3">
        <f>B3/(C3-D3)</f>
        <v>1.56076014546391</v>
      </c>
      <c r="I3" s="5">
        <f>D3/(C3-D3)</f>
        <v>4.67346249155215</v>
      </c>
      <c r="J3" s="5">
        <f>B3/E3</f>
        <v>6.32136339937435</v>
      </c>
      <c r="K3" s="1">
        <f>(C3-D3)/E3</f>
        <v>4.05018248175182</v>
      </c>
    </row>
    <row r="4" spans="1:11">
      <c r="A4">
        <v>2022</v>
      </c>
      <c r="B4" s="1">
        <v>99803000000</v>
      </c>
      <c r="C4" s="1">
        <f>VLOOKUP(BALANCESHEET!G4,BALANCESHEET!G:Y,19,FALSE)</f>
        <v>352755000000</v>
      </c>
      <c r="D4" s="1">
        <f>VLOOKUP(BALANCESHEET!G4,BALANCESHEET!G:AM,33,FALSE)</f>
        <v>302083000000</v>
      </c>
      <c r="E4" s="1">
        <v>15288000000</v>
      </c>
      <c r="F4" s="2">
        <v>0.23</v>
      </c>
      <c r="G4" s="3">
        <f>B4/C4</f>
        <v>0.282924409292569</v>
      </c>
      <c r="H4" s="3">
        <f>B4/(C4-D4)</f>
        <v>1.96958872750237</v>
      </c>
      <c r="I4" s="5">
        <f>D4/(C4-D4)</f>
        <v>5.96153694347963</v>
      </c>
      <c r="J4" s="5">
        <f>B4/E4</f>
        <v>6.52819204604919</v>
      </c>
      <c r="K4" s="1">
        <f>(C4-D4)/E4</f>
        <v>3.31449502878074</v>
      </c>
    </row>
    <row r="5" spans="1:11">
      <c r="A5">
        <v>2021</v>
      </c>
      <c r="B5" s="1">
        <v>94680000000</v>
      </c>
      <c r="C5" s="1">
        <f>VLOOKUP(BALANCESHEET!G5,BALANCESHEET!G:Y,19,FALSE)</f>
        <v>351002000000</v>
      </c>
      <c r="D5" s="1">
        <f>VLOOKUP(BALANCESHEET!G5,BALANCESHEET!G:AM,33,FALSE)</f>
        <v>287912000000</v>
      </c>
      <c r="E5" s="1">
        <v>15406000000</v>
      </c>
      <c r="F5" s="2">
        <v>0.24</v>
      </c>
      <c r="G5" s="3">
        <f>B5/C5</f>
        <v>0.269742052751836</v>
      </c>
      <c r="H5" s="3">
        <f>B5/(C5-D5)</f>
        <v>1.50071326676177</v>
      </c>
      <c r="I5" s="5">
        <f>D5/(C5-D5)</f>
        <v>4.5635124425424</v>
      </c>
      <c r="J5" s="5">
        <f>B5/E5</f>
        <v>6.14565753602493</v>
      </c>
      <c r="K5" s="1">
        <f>(C5-D5)/E5</f>
        <v>4.09515773075425</v>
      </c>
    </row>
    <row r="6" spans="1:11">
      <c r="A6">
        <v>2020</v>
      </c>
      <c r="B6" s="1">
        <v>57411000000</v>
      </c>
      <c r="C6" s="1">
        <f>VLOOKUP(BALANCESHEET!G6,BALANCESHEET!G:Y,19,FALSE)</f>
        <v>323888000000</v>
      </c>
      <c r="D6" s="1">
        <f>VLOOKUP(BALANCESHEET!G6,BALANCESHEET!G:AM,33,FALSE)</f>
        <v>258549000000</v>
      </c>
      <c r="E6" s="1">
        <v>15510000000</v>
      </c>
      <c r="F6" s="2">
        <v>0.25</v>
      </c>
      <c r="G6" s="3">
        <f>B6/C6</f>
        <v>0.177255718025984</v>
      </c>
      <c r="H6" s="3">
        <f>B6/(C6-D6)</f>
        <v>0.878663585301275</v>
      </c>
      <c r="I6" s="5">
        <f>D6/(C6-D6)</f>
        <v>3.95703944045669</v>
      </c>
      <c r="J6" s="5">
        <f>B6/E6</f>
        <v>3.70154738878143</v>
      </c>
      <c r="K6" s="1">
        <f>(C6-D6)/E6</f>
        <v>4.21270148291425</v>
      </c>
    </row>
  </sheetData>
  <pageMargins left="0.75" right="0.75" top="1" bottom="1" header="0.5" footer="0.5"/>
  <headerFooter/>
  <ignoredErrors>
    <ignoredError sqref="C2:D6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FINANCIALSTATEMENT</vt:lpstr>
      <vt:lpstr>BALANCESHEET</vt:lpstr>
      <vt:lpstr>ENTERPRISEVALUE</vt:lpstr>
      <vt:lpstr>FINANCIALS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2025-03-14T12:22:00Z</dcterms:created>
  <dcterms:modified xsi:type="dcterms:W3CDTF">2025-03-14T14:27:47Z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96DD97AED43048EC8003CDAE7B259A53_11</vt:lpwstr>
  </property>
  <property fmtid="{D5CDD505-2E9C-101B-9397-08002B2CF9AE}" pid="3" name="KSOProductBuildVer">
    <vt:lpwstr>2057-12.2.0.20323</vt:lpwstr>
  </property>
</Properties>
</file>